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0 - Vedlejší rozpočt..." sheetId="2" r:id="rId2"/>
    <sheet name="SO 001 - Příprava území" sheetId="3" r:id="rId3"/>
    <sheet name="SO 002 - Odstranění zatru..." sheetId="4" r:id="rId4"/>
    <sheet name="SO 003 - Odstranění mostu..." sheetId="5" r:id="rId5"/>
    <sheet name="SO 004 - Odstranění fontány" sheetId="6" r:id="rId6"/>
    <sheet name="101a - část komunikace" sheetId="7" r:id="rId7"/>
    <sheet name="101b - část kontejnerové ..." sheetId="8" r:id="rId8"/>
    <sheet name="101c - část dopravní značení" sheetId="9" r:id="rId9"/>
    <sheet name="SO 102 - Zpevněné plochy" sheetId="10" r:id="rId10"/>
    <sheet name="SO 201 - Zatrubnění Kopři..." sheetId="11" r:id="rId11"/>
    <sheet name="SO 301 - Odvodnění parkov..." sheetId="12" r:id="rId12"/>
    <sheet name="SO 302 - Odvodnění zpevně..." sheetId="13" r:id="rId13"/>
    <sheet name="SO 303 - Úpravy jednotné ..." sheetId="14" r:id="rId14"/>
    <sheet name="SO 304 - Přípojka kanaliz..." sheetId="15" r:id="rId15"/>
    <sheet name="SO 351 - Přeložka vodovodu" sheetId="16" r:id="rId16"/>
    <sheet name="SO 352 - Přípojka vodovod..." sheetId="17" r:id="rId17"/>
    <sheet name="SO 353 - Přípojka vodovod..." sheetId="18" r:id="rId18"/>
    <sheet name="SO 361 - Závlahový systém" sheetId="19" r:id="rId19"/>
    <sheet name="SO 441 - Rozvody NN" sheetId="20" r:id="rId20"/>
    <sheet name="SO 451 - Veřejné osvětlení" sheetId="21" r:id="rId21"/>
    <sheet name="SO 471 - Ozvučení náměstí" sheetId="22" r:id="rId22"/>
    <sheet name="SO 472 - Slaboproudé rozvody" sheetId="23" r:id="rId23"/>
    <sheet name="SO 801 - Vegetační a sado..." sheetId="24" r:id="rId24"/>
    <sheet name="SO 901 - Přístřešek" sheetId="25" r:id="rId25"/>
    <sheet name="SO901_1 - Část elektroins..." sheetId="26" r:id="rId26"/>
    <sheet name="SO 902 - Prosklený pavilón" sheetId="27" r:id="rId27"/>
    <sheet name="SO 902_1 - Prosklený pavi..." sheetId="28" r:id="rId28"/>
    <sheet name="SO 902_2 - Část elektroin..." sheetId="29" r:id="rId29"/>
    <sheet name="SO 903 - Pergola" sheetId="30" r:id="rId30"/>
    <sheet name="SO 904 - Fontána" sheetId="31" r:id="rId31"/>
    <sheet name="SO 904_1 - Stavební část" sheetId="32" r:id="rId32"/>
    <sheet name="SO 905 - Mobiliář" sheetId="33" r:id="rId33"/>
    <sheet name="Seznam figur" sheetId="34" r:id="rId34"/>
  </sheets>
  <definedNames>
    <definedName name="_xlnm.Print_Area" localSheetId="0">'Rekapitulace stavby'!$D$4:$AO$76,'Rekapitulace stavby'!$C$82:$AQ$131</definedName>
    <definedName name="_xlnm.Print_Titles" localSheetId="0">'Rekapitulace stavby'!$92:$92</definedName>
    <definedName name="_xlnm._FilterDatabase" localSheetId="1" hidden="1">'SO 000 - Vedlejší rozpočt...'!$C$120:$K$187</definedName>
    <definedName name="_xlnm.Print_Area" localSheetId="1">'SO 000 - Vedlejší rozpočt...'!$C$4:$J$76,'SO 000 - Vedlejší rozpočt...'!$C$82:$J$102,'SO 000 - Vedlejší rozpočt...'!$C$108:$K$187</definedName>
    <definedName name="_xlnm.Print_Titles" localSheetId="1">'SO 000 - Vedlejší rozpočt...'!$120:$120</definedName>
    <definedName name="_xlnm._FilterDatabase" localSheetId="2" hidden="1">'SO 001 - Příprava území'!$C$122:$K$314</definedName>
    <definedName name="_xlnm.Print_Area" localSheetId="2">'SO 001 - Příprava území'!$C$4:$J$76,'SO 001 - Příprava území'!$C$82:$J$104,'SO 001 - Příprava území'!$C$110:$K$314</definedName>
    <definedName name="_xlnm.Print_Titles" localSheetId="2">'SO 001 - Příprava území'!$122:$122</definedName>
    <definedName name="_xlnm._FilterDatabase" localSheetId="3" hidden="1">'SO 002 - Odstranění zatru...'!$C$118:$K$164</definedName>
    <definedName name="_xlnm.Print_Area" localSheetId="3">'SO 002 - Odstranění zatru...'!$C$4:$J$76,'SO 002 - Odstranění zatru...'!$C$82:$J$100,'SO 002 - Odstranění zatru...'!$C$106:$K$164</definedName>
    <definedName name="_xlnm.Print_Titles" localSheetId="3">'SO 002 - Odstranění zatru...'!$118:$118</definedName>
    <definedName name="_xlnm._FilterDatabase" localSheetId="4" hidden="1">'SO 003 - Odstranění mostu...'!$C$119:$K$223</definedName>
    <definedName name="_xlnm.Print_Area" localSheetId="4">'SO 003 - Odstranění mostu...'!$C$4:$J$76,'SO 003 - Odstranění mostu...'!$C$82:$J$101,'SO 003 - Odstranění mostu...'!$C$107:$K$223</definedName>
    <definedName name="_xlnm.Print_Titles" localSheetId="4">'SO 003 - Odstranění mostu...'!$119:$119</definedName>
    <definedName name="_xlnm._FilterDatabase" localSheetId="5" hidden="1">'SO 004 - Odstranění fontány'!$C$124:$K$173</definedName>
    <definedName name="_xlnm.Print_Area" localSheetId="5">'SO 004 - Odstranění fontány'!$C$4:$J$76,'SO 004 - Odstranění fontány'!$C$82:$J$106,'SO 004 - Odstranění fontány'!$C$112:$K$173</definedName>
    <definedName name="_xlnm.Print_Titles" localSheetId="5">'SO 004 - Odstranění fontány'!$124:$124</definedName>
    <definedName name="_xlnm._FilterDatabase" localSheetId="6" hidden="1">'101a - část komunikace'!$C$126:$K$241</definedName>
    <definedName name="_xlnm.Print_Area" localSheetId="6">'101a - část komunikace'!$C$4:$J$76,'101a - část komunikace'!$C$82:$J$106,'101a - část komunikace'!$C$112:$K$241</definedName>
    <definedName name="_xlnm.Print_Titles" localSheetId="6">'101a - část komunikace'!$126:$126</definedName>
    <definedName name="_xlnm._FilterDatabase" localSheetId="7" hidden="1">'101b - část kontejnerové ...'!$C$126:$K$192</definedName>
    <definedName name="_xlnm.Print_Area" localSheetId="7">'101b - část kontejnerové ...'!$C$4:$J$76,'101b - část kontejnerové ...'!$C$82:$J$106,'101b - část kontejnerové ...'!$C$112:$K$192</definedName>
    <definedName name="_xlnm.Print_Titles" localSheetId="7">'101b - část kontejnerové ...'!$126:$126</definedName>
    <definedName name="_xlnm._FilterDatabase" localSheetId="8" hidden="1">'101c - část dopravní značení'!$C$124:$K$159</definedName>
    <definedName name="_xlnm.Print_Area" localSheetId="8">'101c - část dopravní značení'!$C$4:$J$76,'101c - část dopravní značení'!$C$82:$J$104,'101c - část dopravní značení'!$C$110:$K$159</definedName>
    <definedName name="_xlnm.Print_Titles" localSheetId="8">'101c - část dopravní značení'!$124:$124</definedName>
    <definedName name="_xlnm._FilterDatabase" localSheetId="9" hidden="1">'SO 102 - Zpevněné plochy'!$C$133:$K$804</definedName>
    <definedName name="_xlnm.Print_Area" localSheetId="9">'SO 102 - Zpevněné plochy'!$C$4:$J$76,'SO 102 - Zpevněné plochy'!$C$82:$J$115,'SO 102 - Zpevněné plochy'!$C$121:$K$804</definedName>
    <definedName name="_xlnm.Print_Titles" localSheetId="9">'SO 102 - Zpevněné plochy'!$133:$133</definedName>
    <definedName name="_xlnm._FilterDatabase" localSheetId="10" hidden="1">'SO 201 - Zatrubnění Kopři...'!$C$126:$K$463</definedName>
    <definedName name="_xlnm.Print_Area" localSheetId="10">'SO 201 - Zatrubnění Kopři...'!$C$4:$J$76,'SO 201 - Zatrubnění Kopři...'!$C$82:$J$108,'SO 201 - Zatrubnění Kopři...'!$C$114:$K$463</definedName>
    <definedName name="_xlnm.Print_Titles" localSheetId="10">'SO 201 - Zatrubnění Kopři...'!$126:$126</definedName>
    <definedName name="_xlnm._FilterDatabase" localSheetId="11" hidden="1">'SO 301 - Odvodnění parkov...'!$C$128:$K$454</definedName>
    <definedName name="_xlnm.Print_Area" localSheetId="11">'SO 301 - Odvodnění parkov...'!$C$4:$J$76,'SO 301 - Odvodnění parkov...'!$C$82:$J$110,'SO 301 - Odvodnění parkov...'!$C$116:$K$454</definedName>
    <definedName name="_xlnm.Print_Titles" localSheetId="11">'SO 301 - Odvodnění parkov...'!$128:$128</definedName>
    <definedName name="_xlnm._FilterDatabase" localSheetId="12" hidden="1">'SO 302 - Odvodnění zpevně...'!$C$125:$K$424</definedName>
    <definedName name="_xlnm.Print_Area" localSheetId="12">'SO 302 - Odvodnění zpevně...'!$C$4:$J$76,'SO 302 - Odvodnění zpevně...'!$C$82:$J$107,'SO 302 - Odvodnění zpevně...'!$C$113:$K$424</definedName>
    <definedName name="_xlnm.Print_Titles" localSheetId="12">'SO 302 - Odvodnění zpevně...'!$125:$125</definedName>
    <definedName name="_xlnm._FilterDatabase" localSheetId="13" hidden="1">'SO 303 - Úpravy jednotné ...'!$C$118:$K$129</definedName>
    <definedName name="_xlnm.Print_Area" localSheetId="13">'SO 303 - Úpravy jednotné ...'!$C$4:$J$76,'SO 303 - Úpravy jednotné ...'!$C$82:$J$100,'SO 303 - Úpravy jednotné ...'!$C$106:$K$129</definedName>
    <definedName name="_xlnm.Print_Titles" localSheetId="13">'SO 303 - Úpravy jednotné ...'!$118:$118</definedName>
    <definedName name="_xlnm._FilterDatabase" localSheetId="14" hidden="1">'SO 304 - Přípojka kanaliz...'!$C$125:$K$234</definedName>
    <definedName name="_xlnm.Print_Area" localSheetId="14">'SO 304 - Přípojka kanaliz...'!$C$4:$J$76,'SO 304 - Přípojka kanaliz...'!$C$82:$J$107,'SO 304 - Přípojka kanaliz...'!$C$113:$K$234</definedName>
    <definedName name="_xlnm.Print_Titles" localSheetId="14">'SO 304 - Přípojka kanaliz...'!$125:$125</definedName>
    <definedName name="_xlnm._FilterDatabase" localSheetId="15" hidden="1">'SO 351 - Přeložka vodovodu'!$C$126:$K$368</definedName>
    <definedName name="_xlnm.Print_Area" localSheetId="15">'SO 351 - Přeložka vodovodu'!$C$4:$J$76,'SO 351 - Přeložka vodovodu'!$C$82:$J$108,'SO 351 - Přeložka vodovodu'!$C$114:$K$368</definedName>
    <definedName name="_xlnm.Print_Titles" localSheetId="15">'SO 351 - Přeložka vodovodu'!$126:$126</definedName>
    <definedName name="_xlnm._FilterDatabase" localSheetId="16" hidden="1">'SO 352 - Přípojka vodovod...'!$C$124:$K$265</definedName>
    <definedName name="_xlnm.Print_Area" localSheetId="16">'SO 352 - Přípojka vodovod...'!$C$4:$J$76,'SO 352 - Přípojka vodovod...'!$C$82:$J$106,'SO 352 - Přípojka vodovod...'!$C$112:$K$265</definedName>
    <definedName name="_xlnm.Print_Titles" localSheetId="16">'SO 352 - Přípojka vodovod...'!$124:$124</definedName>
    <definedName name="_xlnm._FilterDatabase" localSheetId="17" hidden="1">'SO 353 - Přípojka vodovod...'!$C$124:$K$289</definedName>
    <definedName name="_xlnm.Print_Area" localSheetId="17">'SO 353 - Přípojka vodovod...'!$C$4:$J$76,'SO 353 - Přípojka vodovod...'!$C$82:$J$106,'SO 353 - Přípojka vodovod...'!$C$112:$K$289</definedName>
    <definedName name="_xlnm.Print_Titles" localSheetId="17">'SO 353 - Přípojka vodovod...'!$124:$124</definedName>
    <definedName name="_xlnm._FilterDatabase" localSheetId="18" hidden="1">'SO 361 - Závlahový systém'!$C$126:$K$223</definedName>
    <definedName name="_xlnm.Print_Area" localSheetId="18">'SO 361 - Závlahový systém'!$C$4:$J$76,'SO 361 - Závlahový systém'!$C$82:$J$108,'SO 361 - Závlahový systém'!$C$114:$K$223</definedName>
    <definedName name="_xlnm.Print_Titles" localSheetId="18">'SO 361 - Závlahový systém'!$126:$126</definedName>
    <definedName name="_xlnm._FilterDatabase" localSheetId="19" hidden="1">'SO 441 - Rozvody NN'!$C$118:$K$202</definedName>
    <definedName name="_xlnm.Print_Area" localSheetId="19">'SO 441 - Rozvody NN'!$C$4:$J$76,'SO 441 - Rozvody NN'!$C$82:$J$100,'SO 441 - Rozvody NN'!$C$106:$K$202</definedName>
    <definedName name="_xlnm.Print_Titles" localSheetId="19">'SO 441 - Rozvody NN'!$118:$118</definedName>
    <definedName name="_xlnm._FilterDatabase" localSheetId="20" hidden="1">'SO 451 - Veřejné osvětlení'!$C$121:$K$351</definedName>
    <definedName name="_xlnm.Print_Area" localSheetId="20">'SO 451 - Veřejné osvětlení'!$C$4:$J$76,'SO 451 - Veřejné osvětlení'!$C$82:$J$103,'SO 451 - Veřejné osvětlení'!$C$109:$K$351</definedName>
    <definedName name="_xlnm.Print_Titles" localSheetId="20">'SO 451 - Veřejné osvětlení'!$121:$121</definedName>
    <definedName name="_xlnm._FilterDatabase" localSheetId="21" hidden="1">'SO 471 - Ozvučení náměstí'!$C$119:$K$166</definedName>
    <definedName name="_xlnm.Print_Area" localSheetId="21">'SO 471 - Ozvučení náměstí'!$C$4:$J$76,'SO 471 - Ozvučení náměstí'!$C$82:$J$101,'SO 471 - Ozvučení náměstí'!$C$107:$K$166</definedName>
    <definedName name="_xlnm.Print_Titles" localSheetId="21">'SO 471 - Ozvučení náměstí'!$119:$119</definedName>
    <definedName name="_xlnm._FilterDatabase" localSheetId="22" hidden="1">'SO 472 - Slaboproudé rozvody'!$C$117:$K$128</definedName>
    <definedName name="_xlnm.Print_Area" localSheetId="22">'SO 472 - Slaboproudé rozvody'!$C$4:$J$76,'SO 472 - Slaboproudé rozvody'!$C$82:$J$99,'SO 472 - Slaboproudé rozvody'!$C$105:$K$128</definedName>
    <definedName name="_xlnm.Print_Titles" localSheetId="22">'SO 472 - Slaboproudé rozvody'!$117:$117</definedName>
    <definedName name="_xlnm._FilterDatabase" localSheetId="23" hidden="1">'SO 801 - Vegetační a sado...'!$C$120:$K$263</definedName>
    <definedName name="_xlnm.Print_Area" localSheetId="23">'SO 801 - Vegetační a sado...'!$C$4:$J$76,'SO 801 - Vegetační a sado...'!$C$82:$J$102,'SO 801 - Vegetační a sado...'!$C$108:$K$263</definedName>
    <definedName name="_xlnm.Print_Titles" localSheetId="23">'SO 801 - Vegetační a sado...'!$120:$120</definedName>
    <definedName name="_xlnm._FilterDatabase" localSheetId="24" hidden="1">'SO 901 - Přístřešek'!$C$127:$K$327</definedName>
    <definedName name="_xlnm.Print_Area" localSheetId="24">'SO 901 - Přístřešek'!$C$4:$J$76,'SO 901 - Přístřešek'!$C$82:$J$109,'SO 901 - Přístřešek'!$C$115:$K$327</definedName>
    <definedName name="_xlnm.Print_Titles" localSheetId="24">'SO 901 - Přístřešek'!$127:$127</definedName>
    <definedName name="_xlnm._FilterDatabase" localSheetId="25" hidden="1">'SO901_1 - Část elektroins...'!$C$121:$K$168</definedName>
    <definedName name="_xlnm.Print_Area" localSheetId="25">'SO901_1 - Část elektroins...'!$C$4:$J$76,'SO901_1 - Část elektroins...'!$C$82:$J$101,'SO901_1 - Část elektroins...'!$C$107:$K$168</definedName>
    <definedName name="_xlnm.Print_Titles" localSheetId="25">'SO901_1 - Část elektroins...'!$121:$121</definedName>
    <definedName name="_xlnm._FilterDatabase" localSheetId="26" hidden="1">'SO 902 - Prosklený pavilón'!$C$132:$K$394</definedName>
    <definedName name="_xlnm.Print_Area" localSheetId="26">'SO 902 - Prosklený pavilón'!$C$4:$J$76,'SO 902 - Prosklený pavilón'!$C$82:$J$114,'SO 902 - Prosklený pavilón'!$C$120:$K$394</definedName>
    <definedName name="_xlnm.Print_Titles" localSheetId="26">'SO 902 - Prosklený pavilón'!$132:$132</definedName>
    <definedName name="_xlnm._FilterDatabase" localSheetId="27" hidden="1">'SO 902_1 - Prosklený pavi...'!$C$124:$K$185</definedName>
    <definedName name="_xlnm.Print_Area" localSheetId="27">'SO 902_1 - Prosklený pavi...'!$C$4:$J$76,'SO 902_1 - Prosklený pavi...'!$C$82:$J$104,'SO 902_1 - Prosklený pavi...'!$C$110:$K$185</definedName>
    <definedName name="_xlnm.Print_Titles" localSheetId="27">'SO 902_1 - Prosklený pavi...'!$124:$124</definedName>
    <definedName name="_xlnm._FilterDatabase" localSheetId="28" hidden="1">'SO 902_2 - Část elektroin...'!$C$122:$K$181</definedName>
    <definedName name="_xlnm.Print_Area" localSheetId="28">'SO 902_2 - Část elektroin...'!$C$4:$J$76,'SO 902_2 - Část elektroin...'!$C$82:$J$102,'SO 902_2 - Část elektroin...'!$C$108:$K$181</definedName>
    <definedName name="_xlnm.Print_Titles" localSheetId="28">'SO 902_2 - Část elektroin...'!$122:$122</definedName>
    <definedName name="_xlnm._FilterDatabase" localSheetId="29" hidden="1">'SO 903 - Pergola'!$C$123:$K$168</definedName>
    <definedName name="_xlnm.Print_Area" localSheetId="29">'SO 903 - Pergola'!$C$4:$J$76,'SO 903 - Pergola'!$C$82:$J$105,'SO 903 - Pergola'!$C$111:$K$168</definedName>
    <definedName name="_xlnm.Print_Titles" localSheetId="29">'SO 903 - Pergola'!$123:$123</definedName>
    <definedName name="_xlnm._FilterDatabase" localSheetId="30" hidden="1">'SO 904 - Fontána'!$C$120:$K$259</definedName>
    <definedName name="_xlnm.Print_Area" localSheetId="30">'SO 904 - Fontána'!$C$4:$J$76,'SO 904 - Fontána'!$C$82:$J$102,'SO 904 - Fontána'!$C$108:$K$259</definedName>
    <definedName name="_xlnm.Print_Titles" localSheetId="30">'SO 904 - Fontána'!$120:$120</definedName>
    <definedName name="_xlnm._FilterDatabase" localSheetId="31" hidden="1">'SO 904_1 - Stavební část'!$C$125:$K$198</definedName>
    <definedName name="_xlnm.Print_Area" localSheetId="31">'SO 904_1 - Stavební část'!$C$4:$J$76,'SO 904_1 - Stavební část'!$C$82:$J$105,'SO 904_1 - Stavební část'!$C$111:$K$198</definedName>
    <definedName name="_xlnm.Print_Titles" localSheetId="31">'SO 904_1 - Stavební část'!$125:$125</definedName>
    <definedName name="_xlnm._FilterDatabase" localSheetId="32" hidden="1">'SO 905 - Mobiliář'!$C$120:$K$227</definedName>
    <definedName name="_xlnm.Print_Area" localSheetId="32">'SO 905 - Mobiliář'!$C$4:$J$76,'SO 905 - Mobiliář'!$C$82:$J$102,'SO 905 - Mobiliář'!$C$108:$K$227</definedName>
    <definedName name="_xlnm.Print_Titles" localSheetId="32">'SO 905 - Mobiliář'!$120:$120</definedName>
    <definedName name="_xlnm.Print_Area" localSheetId="33">'Seznam figur'!$C$4:$G$200</definedName>
    <definedName name="_xlnm.Print_Titles" localSheetId="33">'Seznam figur'!$9:$9</definedName>
  </definedNames>
  <calcPr/>
</workbook>
</file>

<file path=xl/calcChain.xml><?xml version="1.0" encoding="utf-8"?>
<calcChain xmlns="http://schemas.openxmlformats.org/spreadsheetml/2006/main">
  <c i="34" l="1" r="D7"/>
  <c i="33" r="J37"/>
  <c r="J36"/>
  <c i="1" r="AY130"/>
  <c i="33" r="J35"/>
  <c i="1" r="AX130"/>
  <c i="33" r="BI227"/>
  <c r="BH227"/>
  <c r="BG227"/>
  <c r="BF227"/>
  <c r="T227"/>
  <c r="T226"/>
  <c r="R227"/>
  <c r="R226"/>
  <c r="P227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2"/>
  <c r="BH192"/>
  <c r="BG192"/>
  <c r="BF192"/>
  <c r="T192"/>
  <c r="R192"/>
  <c r="P192"/>
  <c r="BI183"/>
  <c r="BH183"/>
  <c r="BG183"/>
  <c r="BF183"/>
  <c r="T183"/>
  <c r="R183"/>
  <c r="P183"/>
  <c r="BI170"/>
  <c r="BH170"/>
  <c r="BG170"/>
  <c r="BF170"/>
  <c r="T170"/>
  <c r="R170"/>
  <c r="P170"/>
  <c r="BI156"/>
  <c r="BH156"/>
  <c r="BG156"/>
  <c r="BF156"/>
  <c r="T156"/>
  <c r="R156"/>
  <c r="P156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117"/>
  <c r="J14"/>
  <c r="J12"/>
  <c r="J89"/>
  <c r="E7"/>
  <c r="E111"/>
  <c i="32" r="J39"/>
  <c r="J38"/>
  <c i="1" r="AY129"/>
  <c i="32" r="J37"/>
  <c i="1" r="AX129"/>
  <c i="32" r="BI197"/>
  <c r="BH197"/>
  <c r="BG197"/>
  <c r="BF197"/>
  <c r="T197"/>
  <c r="R197"/>
  <c r="P197"/>
  <c r="BI194"/>
  <c r="BH194"/>
  <c r="BG194"/>
  <c r="BF194"/>
  <c r="T194"/>
  <c r="R194"/>
  <c r="P194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R182"/>
  <c r="P182"/>
  <c r="BI177"/>
  <c r="BH177"/>
  <c r="BG177"/>
  <c r="BF177"/>
  <c r="T177"/>
  <c r="R177"/>
  <c r="P177"/>
  <c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123"/>
  <c r="J19"/>
  <c r="J17"/>
  <c r="E17"/>
  <c r="F93"/>
  <c r="J16"/>
  <c r="J14"/>
  <c r="J120"/>
  <c r="E7"/>
  <c r="E114"/>
  <c i="31" r="J37"/>
  <c r="J36"/>
  <c i="1" r="AY128"/>
  <c i="31" r="J35"/>
  <c i="1" r="AX128"/>
  <c i="31"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5"/>
  <c r="E113"/>
  <c r="F89"/>
  <c r="E87"/>
  <c r="J24"/>
  <c r="E24"/>
  <c r="J92"/>
  <c r="J23"/>
  <c r="J21"/>
  <c r="E21"/>
  <c r="J91"/>
  <c r="J20"/>
  <c r="J18"/>
  <c r="E18"/>
  <c r="F118"/>
  <c r="J17"/>
  <c r="J15"/>
  <c r="E15"/>
  <c r="F91"/>
  <c r="J14"/>
  <c r="J12"/>
  <c r="J89"/>
  <c r="E7"/>
  <c r="E85"/>
  <c i="30" r="J37"/>
  <c r="J36"/>
  <c i="1" r="AY126"/>
  <c i="30" r="J35"/>
  <c i="1" r="AX126"/>
  <c i="30"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91"/>
  <c r="J14"/>
  <c r="J12"/>
  <c r="J118"/>
  <c r="E7"/>
  <c r="E114"/>
  <c i="29" r="J39"/>
  <c r="J38"/>
  <c i="1" r="AY125"/>
  <c i="29" r="J37"/>
  <c i="1" r="AX125"/>
  <c i="29"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93"/>
  <c r="J22"/>
  <c r="J20"/>
  <c r="E20"/>
  <c r="F120"/>
  <c r="J19"/>
  <c r="J17"/>
  <c r="E17"/>
  <c r="F119"/>
  <c r="J16"/>
  <c r="J14"/>
  <c r="J91"/>
  <c r="E7"/>
  <c r="E111"/>
  <c i="28" r="J39"/>
  <c r="J38"/>
  <c i="1" r="AY124"/>
  <c i="28" r="J37"/>
  <c i="1" r="AX124"/>
  <c i="28" r="BI185"/>
  <c r="BH185"/>
  <c r="BG185"/>
  <c r="BF185"/>
  <c r="T185"/>
  <c r="T184"/>
  <c r="R185"/>
  <c r="R184"/>
  <c r="P185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T149"/>
  <c r="R150"/>
  <c r="R149"/>
  <c r="P150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121"/>
  <c r="J22"/>
  <c r="J20"/>
  <c r="E20"/>
  <c r="F94"/>
  <c r="J19"/>
  <c r="J17"/>
  <c r="E17"/>
  <c r="F93"/>
  <c r="J16"/>
  <c r="J14"/>
  <c r="J119"/>
  <c r="E7"/>
  <c r="E85"/>
  <c i="27" r="J37"/>
  <c r="J36"/>
  <c i="1" r="AY123"/>
  <c i="27" r="J35"/>
  <c i="1" r="AX123"/>
  <c i="27" r="BI391"/>
  <c r="BH391"/>
  <c r="BG391"/>
  <c r="BF391"/>
  <c r="T391"/>
  <c r="T390"/>
  <c r="R391"/>
  <c r="R390"/>
  <c r="P391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4"/>
  <c r="BH314"/>
  <c r="BG314"/>
  <c r="BF314"/>
  <c r="T314"/>
  <c r="R314"/>
  <c r="P314"/>
  <c r="BI311"/>
  <c r="BH311"/>
  <c r="BG311"/>
  <c r="BF311"/>
  <c r="T311"/>
  <c r="R311"/>
  <c r="P311"/>
  <c r="BI310"/>
  <c r="BH310"/>
  <c r="BG310"/>
  <c r="BF310"/>
  <c r="T310"/>
  <c r="R310"/>
  <c r="P310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8"/>
  <c r="BH278"/>
  <c r="BG278"/>
  <c r="BF278"/>
  <c r="T278"/>
  <c r="R278"/>
  <c r="P278"/>
  <c r="BI275"/>
  <c r="BH275"/>
  <c r="BG275"/>
  <c r="BF275"/>
  <c r="T275"/>
  <c r="R275"/>
  <c r="P275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T258"/>
  <c r="R259"/>
  <c r="R258"/>
  <c r="P259"/>
  <c r="P258"/>
  <c r="BI255"/>
  <c r="BH255"/>
  <c r="BG255"/>
  <c r="BF255"/>
  <c r="T255"/>
  <c r="R255"/>
  <c r="P255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2"/>
  <c r="BH242"/>
  <c r="BG242"/>
  <c r="BF242"/>
  <c r="T242"/>
  <c r="R242"/>
  <c r="P242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F127"/>
  <c r="E125"/>
  <c r="F89"/>
  <c r="E87"/>
  <c r="J24"/>
  <c r="E24"/>
  <c r="J130"/>
  <c r="J23"/>
  <c r="J21"/>
  <c r="E21"/>
  <c r="J129"/>
  <c r="J20"/>
  <c r="J18"/>
  <c r="E18"/>
  <c r="F130"/>
  <c r="J17"/>
  <c r="J15"/>
  <c r="E15"/>
  <c r="F91"/>
  <c r="J14"/>
  <c r="J12"/>
  <c r="J127"/>
  <c r="E7"/>
  <c r="E123"/>
  <c i="26" r="J39"/>
  <c r="J38"/>
  <c i="1" r="AY121"/>
  <c i="26" r="J37"/>
  <c i="1" r="AX121"/>
  <c i="26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F116"/>
  <c r="E114"/>
  <c r="F91"/>
  <c r="E89"/>
  <c r="J26"/>
  <c r="E26"/>
  <c r="J119"/>
  <c r="J25"/>
  <c r="J23"/>
  <c r="E23"/>
  <c r="J118"/>
  <c r="J22"/>
  <c r="J20"/>
  <c r="E20"/>
  <c r="F119"/>
  <c r="J19"/>
  <c r="J17"/>
  <c r="E17"/>
  <c r="F118"/>
  <c r="J16"/>
  <c r="J14"/>
  <c r="J116"/>
  <c r="E7"/>
  <c r="E110"/>
  <c i="25" r="J37"/>
  <c r="J36"/>
  <c i="1" r="AY120"/>
  <c i="25" r="J35"/>
  <c i="1" r="AX120"/>
  <c i="25" r="BI325"/>
  <c r="BH325"/>
  <c r="BG325"/>
  <c r="BF325"/>
  <c r="T325"/>
  <c r="T324"/>
  <c r="R325"/>
  <c r="R324"/>
  <c r="P325"/>
  <c r="P324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0"/>
  <c r="BH300"/>
  <c r="BG300"/>
  <c r="BF300"/>
  <c r="T300"/>
  <c r="R300"/>
  <c r="P300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T269"/>
  <c r="R270"/>
  <c r="R269"/>
  <c r="P270"/>
  <c r="P269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F122"/>
  <c r="E120"/>
  <c r="F89"/>
  <c r="E87"/>
  <c r="J24"/>
  <c r="E24"/>
  <c r="J92"/>
  <c r="J23"/>
  <c r="J21"/>
  <c r="E21"/>
  <c r="J124"/>
  <c r="J20"/>
  <c r="J18"/>
  <c r="E18"/>
  <c r="F92"/>
  <c r="J17"/>
  <c r="J15"/>
  <c r="E15"/>
  <c r="F91"/>
  <c r="J14"/>
  <c r="J12"/>
  <c r="J122"/>
  <c r="E7"/>
  <c r="E85"/>
  <c i="24" r="J37"/>
  <c r="J36"/>
  <c i="1" r="AY118"/>
  <c i="24" r="J35"/>
  <c i="1" r="AX118"/>
  <c i="24" r="BI263"/>
  <c r="BH263"/>
  <c r="BG263"/>
  <c r="BF263"/>
  <c r="T263"/>
  <c r="T262"/>
  <c r="R263"/>
  <c r="R262"/>
  <c r="P263"/>
  <c r="P262"/>
  <c r="BI260"/>
  <c r="BH260"/>
  <c r="BG260"/>
  <c r="BF260"/>
  <c r="T260"/>
  <c r="T259"/>
  <c r="R260"/>
  <c r="R259"/>
  <c r="P260"/>
  <c r="P259"/>
  <c r="BI257"/>
  <c r="BH257"/>
  <c r="BG257"/>
  <c r="BF257"/>
  <c r="T257"/>
  <c r="T256"/>
  <c r="R257"/>
  <c r="R256"/>
  <c r="P257"/>
  <c r="P256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7"/>
  <c r="BH247"/>
  <c r="BG247"/>
  <c r="BF247"/>
  <c r="T247"/>
  <c r="R247"/>
  <c r="P247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91"/>
  <c r="J14"/>
  <c r="J12"/>
  <c r="J115"/>
  <c r="E7"/>
  <c r="E111"/>
  <c i="23" r="J37"/>
  <c r="J36"/>
  <c i="1" r="AY117"/>
  <c i="23" r="J35"/>
  <c i="1" r="AX117"/>
  <c i="23"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F112"/>
  <c r="E110"/>
  <c r="F89"/>
  <c r="E87"/>
  <c r="J24"/>
  <c r="E24"/>
  <c r="J115"/>
  <c r="J23"/>
  <c r="J21"/>
  <c r="E21"/>
  <c r="J114"/>
  <c r="J20"/>
  <c r="J18"/>
  <c r="E18"/>
  <c r="F92"/>
  <c r="J17"/>
  <c r="J15"/>
  <c r="E15"/>
  <c r="F114"/>
  <c r="J14"/>
  <c r="J12"/>
  <c r="J89"/>
  <c r="E7"/>
  <c r="E108"/>
  <c i="22" r="J37"/>
  <c r="J36"/>
  <c i="1" r="AY116"/>
  <c i="22" r="J35"/>
  <c i="1" r="AX116"/>
  <c i="22"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116"/>
  <c r="J14"/>
  <c r="J12"/>
  <c r="J114"/>
  <c r="E7"/>
  <c r="E85"/>
  <c i="21" r="J37"/>
  <c r="J36"/>
  <c i="1" r="AY115"/>
  <c i="21" r="J35"/>
  <c i="1" r="AX115"/>
  <c i="21"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6"/>
  <c r="BH326"/>
  <c r="BG326"/>
  <c r="BF326"/>
  <c r="T326"/>
  <c r="R326"/>
  <c r="P326"/>
  <c r="BI324"/>
  <c r="BH324"/>
  <c r="BG324"/>
  <c r="BF324"/>
  <c r="T324"/>
  <c r="R324"/>
  <c r="P324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T123"/>
  <c r="R124"/>
  <c r="R123"/>
  <c r="P124"/>
  <c r="P123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91"/>
  <c r="J14"/>
  <c r="J12"/>
  <c r="J116"/>
  <c r="E7"/>
  <c r="E112"/>
  <c i="20" r="J37"/>
  <c r="J36"/>
  <c i="1" r="AY114"/>
  <c i="20" r="J35"/>
  <c i="1" r="AX114"/>
  <c i="20"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3"/>
  <c r="E111"/>
  <c r="F89"/>
  <c r="E87"/>
  <c r="J24"/>
  <c r="E24"/>
  <c r="J116"/>
  <c r="J23"/>
  <c r="J21"/>
  <c r="E21"/>
  <c r="J115"/>
  <c r="J20"/>
  <c r="J18"/>
  <c r="E18"/>
  <c r="F116"/>
  <c r="J17"/>
  <c r="J15"/>
  <c r="E15"/>
  <c r="F91"/>
  <c r="J14"/>
  <c r="J12"/>
  <c r="J89"/>
  <c r="E7"/>
  <c r="E85"/>
  <c i="19" r="J37"/>
  <c r="J36"/>
  <c i="1" r="AY113"/>
  <c i="19" r="J35"/>
  <c i="1" r="AX113"/>
  <c i="19"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1"/>
  <c r="E119"/>
  <c r="F89"/>
  <c r="E87"/>
  <c r="J24"/>
  <c r="E24"/>
  <c r="J124"/>
  <c r="J23"/>
  <c r="J21"/>
  <c r="E21"/>
  <c r="J123"/>
  <c r="J20"/>
  <c r="J18"/>
  <c r="E18"/>
  <c r="F92"/>
  <c r="J17"/>
  <c r="J15"/>
  <c r="E15"/>
  <c r="F123"/>
  <c r="J14"/>
  <c r="J12"/>
  <c r="J89"/>
  <c r="E7"/>
  <c r="E85"/>
  <c i="18" r="J37"/>
  <c r="J36"/>
  <c i="1" r="AY112"/>
  <c i="18" r="J35"/>
  <c i="1" r="AX112"/>
  <c i="18" r="BI286"/>
  <c r="BH286"/>
  <c r="BG286"/>
  <c r="BF286"/>
  <c r="T286"/>
  <c r="T285"/>
  <c r="T284"/>
  <c r="R286"/>
  <c r="R285"/>
  <c r="R284"/>
  <c r="P286"/>
  <c r="P285"/>
  <c r="P284"/>
  <c r="BI281"/>
  <c r="BH281"/>
  <c r="BG281"/>
  <c r="BF281"/>
  <c r="T281"/>
  <c r="T280"/>
  <c r="T279"/>
  <c r="R281"/>
  <c r="R280"/>
  <c r="R279"/>
  <c r="P281"/>
  <c r="P280"/>
  <c r="P279"/>
  <c r="BI278"/>
  <c r="BH278"/>
  <c r="BG278"/>
  <c r="BF278"/>
  <c r="T278"/>
  <c r="T277"/>
  <c r="R278"/>
  <c r="R277"/>
  <c r="P278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91"/>
  <c r="J20"/>
  <c r="J18"/>
  <c r="E18"/>
  <c r="F122"/>
  <c r="J17"/>
  <c r="J15"/>
  <c r="E15"/>
  <c r="F121"/>
  <c r="J14"/>
  <c r="J12"/>
  <c r="J119"/>
  <c r="E7"/>
  <c r="E85"/>
  <c i="17" r="J37"/>
  <c r="J36"/>
  <c i="1" r="AY111"/>
  <c i="17" r="J35"/>
  <c i="1" r="AX111"/>
  <c i="17" r="BI262"/>
  <c r="BH262"/>
  <c r="BG262"/>
  <c r="BF262"/>
  <c r="T262"/>
  <c r="T261"/>
  <c r="T260"/>
  <c r="R262"/>
  <c r="R261"/>
  <c r="R260"/>
  <c r="P262"/>
  <c r="P261"/>
  <c r="P260"/>
  <c r="BI257"/>
  <c r="BH257"/>
  <c r="BG257"/>
  <c r="BF257"/>
  <c r="T257"/>
  <c r="T256"/>
  <c r="T255"/>
  <c r="R257"/>
  <c r="R256"/>
  <c r="R255"/>
  <c r="P257"/>
  <c r="P256"/>
  <c r="P255"/>
  <c r="BI254"/>
  <c r="BH254"/>
  <c r="BG254"/>
  <c r="BF254"/>
  <c r="T254"/>
  <c r="T253"/>
  <c r="R254"/>
  <c r="R253"/>
  <c r="P254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1"/>
  <c r="BH161"/>
  <c r="BG161"/>
  <c r="BF161"/>
  <c r="T161"/>
  <c r="R161"/>
  <c r="P161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119"/>
  <c r="E7"/>
  <c r="E85"/>
  <c i="16" r="J37"/>
  <c r="J36"/>
  <c i="1" r="AY110"/>
  <c i="16" r="J35"/>
  <c i="1" r="AX110"/>
  <c i="16" r="BI365"/>
  <c r="BH365"/>
  <c r="BG365"/>
  <c r="BF365"/>
  <c r="T365"/>
  <c r="T364"/>
  <c r="R365"/>
  <c r="R364"/>
  <c r="P365"/>
  <c r="P364"/>
  <c r="BI362"/>
  <c r="BH362"/>
  <c r="BG362"/>
  <c r="BF362"/>
  <c r="T362"/>
  <c r="T361"/>
  <c r="T360"/>
  <c r="R362"/>
  <c r="R361"/>
  <c r="R360"/>
  <c r="P362"/>
  <c r="P361"/>
  <c r="P360"/>
  <c r="BI354"/>
  <c r="BH354"/>
  <c r="BG354"/>
  <c r="BF354"/>
  <c r="T354"/>
  <c r="T353"/>
  <c r="R354"/>
  <c r="R353"/>
  <c r="P354"/>
  <c r="P353"/>
  <c r="BI347"/>
  <c r="BH347"/>
  <c r="BG347"/>
  <c r="BF347"/>
  <c r="T347"/>
  <c r="R347"/>
  <c r="P347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59"/>
  <c r="BH259"/>
  <c r="BG259"/>
  <c r="BF259"/>
  <c r="T259"/>
  <c r="R259"/>
  <c r="P259"/>
  <c r="BI257"/>
  <c r="BH257"/>
  <c r="BG257"/>
  <c r="BF257"/>
  <c r="T257"/>
  <c r="R257"/>
  <c r="P257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3"/>
  <c r="BH213"/>
  <c r="BG213"/>
  <c r="BF213"/>
  <c r="T213"/>
  <c r="R213"/>
  <c r="P213"/>
  <c r="BI210"/>
  <c r="BH210"/>
  <c r="BG210"/>
  <c r="BF210"/>
  <c r="T210"/>
  <c r="R210"/>
  <c r="P210"/>
  <c r="BI202"/>
  <c r="BH202"/>
  <c r="BG202"/>
  <c r="BF202"/>
  <c r="T202"/>
  <c r="T194"/>
  <c r="R202"/>
  <c r="R194"/>
  <c r="P202"/>
  <c r="P194"/>
  <c r="BI195"/>
  <c r="BH195"/>
  <c r="BG195"/>
  <c r="BF195"/>
  <c r="T195"/>
  <c r="R195"/>
  <c r="P195"/>
  <c r="BI187"/>
  <c r="BH187"/>
  <c r="BG187"/>
  <c r="BF187"/>
  <c r="T187"/>
  <c r="T186"/>
  <c r="R187"/>
  <c r="R186"/>
  <c r="P187"/>
  <c r="P186"/>
  <c r="BI182"/>
  <c r="BH182"/>
  <c r="BG182"/>
  <c r="BF182"/>
  <c r="T182"/>
  <c r="T181"/>
  <c r="R182"/>
  <c r="R181"/>
  <c r="P182"/>
  <c r="P181"/>
  <c r="BI175"/>
  <c r="BH175"/>
  <c r="BG175"/>
  <c r="BF175"/>
  <c r="T175"/>
  <c r="R175"/>
  <c r="P175"/>
  <c r="BI173"/>
  <c r="BH173"/>
  <c r="BG173"/>
  <c r="BF173"/>
  <c r="T173"/>
  <c r="R173"/>
  <c r="P173"/>
  <c r="BI169"/>
  <c r="BH169"/>
  <c r="BG169"/>
  <c r="BF169"/>
  <c r="T169"/>
  <c r="R169"/>
  <c r="P169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123"/>
  <c r="J14"/>
  <c r="J12"/>
  <c r="J121"/>
  <c r="E7"/>
  <c r="E117"/>
  <c i="15" r="J234"/>
  <c r="J231"/>
  <c r="J203"/>
  <c r="J37"/>
  <c r="J36"/>
  <c i="1" r="AY109"/>
  <c i="15" r="J35"/>
  <c i="1" r="AX109"/>
  <c i="15" r="J106"/>
  <c r="BI233"/>
  <c r="BH233"/>
  <c r="BG233"/>
  <c r="BF233"/>
  <c r="T233"/>
  <c r="T232"/>
  <c r="R233"/>
  <c r="R232"/>
  <c r="P233"/>
  <c r="P232"/>
  <c r="J104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5"/>
  <c r="BH205"/>
  <c r="BG205"/>
  <c r="BF205"/>
  <c r="T205"/>
  <c r="R205"/>
  <c r="P205"/>
  <c r="J102"/>
  <c r="BI198"/>
  <c r="BH198"/>
  <c r="BG198"/>
  <c r="BF198"/>
  <c r="T198"/>
  <c r="T197"/>
  <c r="R198"/>
  <c r="R197"/>
  <c r="P198"/>
  <c r="P197"/>
  <c r="BI194"/>
  <c r="BH194"/>
  <c r="BG194"/>
  <c r="BF194"/>
  <c r="T194"/>
  <c r="T193"/>
  <c r="R194"/>
  <c r="R193"/>
  <c r="P194"/>
  <c r="P193"/>
  <c r="BI186"/>
  <c r="BH186"/>
  <c r="BG186"/>
  <c r="BF186"/>
  <c r="T186"/>
  <c r="T181"/>
  <c r="R186"/>
  <c r="R181"/>
  <c r="P186"/>
  <c r="P181"/>
  <c r="BI182"/>
  <c r="BH182"/>
  <c r="BG182"/>
  <c r="BF182"/>
  <c r="T182"/>
  <c r="R182"/>
  <c r="P182"/>
  <c r="BI177"/>
  <c r="BH177"/>
  <c r="BG177"/>
  <c r="BF177"/>
  <c r="T177"/>
  <c r="R177"/>
  <c r="P177"/>
  <c r="BI174"/>
  <c r="BH174"/>
  <c r="BG174"/>
  <c r="BF174"/>
  <c r="T174"/>
  <c r="R174"/>
  <c r="P174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1"/>
  <c r="BH131"/>
  <c r="BG131"/>
  <c r="BF131"/>
  <c r="T131"/>
  <c r="R131"/>
  <c r="P131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123"/>
  <c r="J17"/>
  <c r="J15"/>
  <c r="E15"/>
  <c r="F122"/>
  <c r="J14"/>
  <c r="J12"/>
  <c r="J89"/>
  <c r="E7"/>
  <c r="E116"/>
  <c i="14" r="J37"/>
  <c r="J36"/>
  <c i="1" r="AY108"/>
  <c i="14" r="J35"/>
  <c i="1" r="AX108"/>
  <c i="14"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115"/>
  <c r="J14"/>
  <c r="J12"/>
  <c r="J89"/>
  <c r="E7"/>
  <c r="E109"/>
  <c i="13" r="J319"/>
  <c r="J37"/>
  <c r="J36"/>
  <c i="1" r="AY107"/>
  <c i="13" r="J35"/>
  <c i="1" r="AX107"/>
  <c i="13" r="BI424"/>
  <c r="BH424"/>
  <c r="BG424"/>
  <c r="BF424"/>
  <c r="T424"/>
  <c r="T423"/>
  <c r="R424"/>
  <c r="R423"/>
  <c r="P424"/>
  <c r="P423"/>
  <c r="BI420"/>
  <c r="BH420"/>
  <c r="BG420"/>
  <c r="BF420"/>
  <c r="T420"/>
  <c r="R420"/>
  <c r="P420"/>
  <c r="BI417"/>
  <c r="BH417"/>
  <c r="BG417"/>
  <c r="BF417"/>
  <c r="T417"/>
  <c r="R417"/>
  <c r="P417"/>
  <c r="BI410"/>
  <c r="BH410"/>
  <c r="BG410"/>
  <c r="BF410"/>
  <c r="T410"/>
  <c r="R410"/>
  <c r="P410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8"/>
  <c r="BH388"/>
  <c r="BG388"/>
  <c r="BF388"/>
  <c r="T388"/>
  <c r="R388"/>
  <c r="P388"/>
  <c r="BI384"/>
  <c r="BH384"/>
  <c r="BG384"/>
  <c r="BF384"/>
  <c r="T384"/>
  <c r="R384"/>
  <c r="P384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32"/>
  <c r="BH332"/>
  <c r="BG332"/>
  <c r="BF332"/>
  <c r="T332"/>
  <c r="R332"/>
  <c r="P332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J103"/>
  <c r="BI316"/>
  <c r="BH316"/>
  <c r="BG316"/>
  <c r="BF316"/>
  <c r="T316"/>
  <c r="T315"/>
  <c r="R316"/>
  <c r="R315"/>
  <c r="P316"/>
  <c r="P31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78"/>
  <c r="BH278"/>
  <c r="BG278"/>
  <c r="BF278"/>
  <c r="T278"/>
  <c r="T267"/>
  <c r="R278"/>
  <c r="R267"/>
  <c r="P278"/>
  <c r="P267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49"/>
  <c r="BH249"/>
  <c r="BG249"/>
  <c r="BF249"/>
  <c r="T249"/>
  <c r="R249"/>
  <c r="P249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196"/>
  <c r="BH196"/>
  <c r="BG196"/>
  <c r="BF196"/>
  <c r="T196"/>
  <c r="R196"/>
  <c r="P196"/>
  <c r="BI193"/>
  <c r="BH193"/>
  <c r="BG193"/>
  <c r="BF193"/>
  <c r="T193"/>
  <c r="R193"/>
  <c r="P193"/>
  <c r="BI183"/>
  <c r="BH183"/>
  <c r="BG183"/>
  <c r="BF183"/>
  <c r="T183"/>
  <c r="R183"/>
  <c r="P183"/>
  <c r="BI180"/>
  <c r="BH180"/>
  <c r="BG180"/>
  <c r="BF180"/>
  <c r="T180"/>
  <c r="R180"/>
  <c r="P180"/>
  <c r="BI171"/>
  <c r="BH171"/>
  <c r="BG171"/>
  <c r="BF171"/>
  <c r="T171"/>
  <c r="R171"/>
  <c r="P171"/>
  <c r="BI148"/>
  <c r="BH148"/>
  <c r="BG148"/>
  <c r="BF148"/>
  <c r="T148"/>
  <c r="R148"/>
  <c r="P148"/>
  <c r="BI143"/>
  <c r="BH143"/>
  <c r="BG143"/>
  <c r="BF143"/>
  <c r="T143"/>
  <c r="R143"/>
  <c r="P143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F120"/>
  <c r="E118"/>
  <c r="F89"/>
  <c r="E87"/>
  <c r="J24"/>
  <c r="E24"/>
  <c r="J92"/>
  <c r="J23"/>
  <c r="J21"/>
  <c r="E21"/>
  <c r="J122"/>
  <c r="J20"/>
  <c r="J18"/>
  <c r="E18"/>
  <c r="F123"/>
  <c r="J17"/>
  <c r="J15"/>
  <c r="E15"/>
  <c r="F122"/>
  <c r="J14"/>
  <c r="J12"/>
  <c r="J120"/>
  <c r="E7"/>
  <c r="E116"/>
  <c i="12" r="T300"/>
  <c r="R300"/>
  <c r="P300"/>
  <c r="BK300"/>
  <c r="J37"/>
  <c r="J36"/>
  <c i="1" r="AY106"/>
  <c i="12" r="J35"/>
  <c i="1" r="AX106"/>
  <c i="12" r="BI454"/>
  <c r="BH454"/>
  <c r="BG454"/>
  <c r="BF454"/>
  <c r="T454"/>
  <c r="T453"/>
  <c r="T452"/>
  <c r="R454"/>
  <c r="R453"/>
  <c r="R452"/>
  <c r="P454"/>
  <c r="P453"/>
  <c r="P452"/>
  <c r="BI449"/>
  <c r="BH449"/>
  <c r="BG449"/>
  <c r="BF449"/>
  <c r="T449"/>
  <c r="T448"/>
  <c r="T447"/>
  <c r="R449"/>
  <c r="R448"/>
  <c r="R447"/>
  <c r="P449"/>
  <c r="P448"/>
  <c r="P447"/>
  <c r="BI446"/>
  <c r="BH446"/>
  <c r="BG446"/>
  <c r="BF446"/>
  <c r="T446"/>
  <c r="T445"/>
  <c r="R446"/>
  <c r="R445"/>
  <c r="P446"/>
  <c r="P445"/>
  <c r="BI442"/>
  <c r="BH442"/>
  <c r="BG442"/>
  <c r="BF442"/>
  <c r="T442"/>
  <c r="R442"/>
  <c r="P442"/>
  <c r="BI435"/>
  <c r="BH435"/>
  <c r="BG435"/>
  <c r="BF435"/>
  <c r="T435"/>
  <c r="R435"/>
  <c r="P435"/>
  <c r="BI432"/>
  <c r="BH432"/>
  <c r="BG432"/>
  <c r="BF432"/>
  <c r="T432"/>
  <c r="R432"/>
  <c r="P432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4"/>
  <c r="BH404"/>
  <c r="BG404"/>
  <c r="BF404"/>
  <c r="T404"/>
  <c r="R404"/>
  <c r="P404"/>
  <c r="BI401"/>
  <c r="BH401"/>
  <c r="BG401"/>
  <c r="BF401"/>
  <c r="T401"/>
  <c r="R401"/>
  <c r="P401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1"/>
  <c r="BH381"/>
  <c r="BG381"/>
  <c r="BF381"/>
  <c r="T381"/>
  <c r="R381"/>
  <c r="P381"/>
  <c r="BI378"/>
  <c r="BH378"/>
  <c r="BG378"/>
  <c r="BF378"/>
  <c r="T378"/>
  <c r="R378"/>
  <c r="P378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0"/>
  <c r="BH360"/>
  <c r="BG360"/>
  <c r="BF360"/>
  <c r="T360"/>
  <c r="R360"/>
  <c r="P360"/>
  <c r="BI354"/>
  <c r="BH354"/>
  <c r="BG354"/>
  <c r="BF354"/>
  <c r="T354"/>
  <c r="R354"/>
  <c r="P354"/>
  <c r="BI351"/>
  <c r="BH351"/>
  <c r="BG351"/>
  <c r="BF351"/>
  <c r="T351"/>
  <c r="R351"/>
  <c r="P351"/>
  <c r="BI346"/>
  <c r="BH346"/>
  <c r="BG346"/>
  <c r="BF346"/>
  <c r="T346"/>
  <c r="R346"/>
  <c r="P346"/>
  <c r="BI332"/>
  <c r="BH332"/>
  <c r="BG332"/>
  <c r="BF332"/>
  <c r="T332"/>
  <c r="T318"/>
  <c r="R332"/>
  <c r="R318"/>
  <c r="P332"/>
  <c r="P318"/>
  <c r="BI319"/>
  <c r="BH319"/>
  <c r="BG319"/>
  <c r="BF319"/>
  <c r="T319"/>
  <c r="R319"/>
  <c r="P319"/>
  <c r="BI305"/>
  <c r="BH305"/>
  <c r="BG305"/>
  <c r="BF305"/>
  <c r="T305"/>
  <c r="R305"/>
  <c r="P305"/>
  <c r="BI301"/>
  <c r="BH301"/>
  <c r="BG301"/>
  <c r="BF301"/>
  <c r="T301"/>
  <c r="R301"/>
  <c r="P301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4"/>
  <c r="BH264"/>
  <c r="BG264"/>
  <c r="BF264"/>
  <c r="T264"/>
  <c r="R264"/>
  <c r="P264"/>
  <c r="BI260"/>
  <c r="BH260"/>
  <c r="BG260"/>
  <c r="BF260"/>
  <c r="T260"/>
  <c r="R260"/>
  <c r="P260"/>
  <c r="BI246"/>
  <c r="BH246"/>
  <c r="BG246"/>
  <c r="BF246"/>
  <c r="T246"/>
  <c r="R246"/>
  <c r="P246"/>
  <c r="BI244"/>
  <c r="BH244"/>
  <c r="BG244"/>
  <c r="BF244"/>
  <c r="T244"/>
  <c r="R244"/>
  <c r="P244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F123"/>
  <c r="E121"/>
  <c r="F89"/>
  <c r="E87"/>
  <c r="J24"/>
  <c r="E24"/>
  <c r="J92"/>
  <c r="J23"/>
  <c r="J21"/>
  <c r="E21"/>
  <c r="J91"/>
  <c r="J20"/>
  <c r="J18"/>
  <c r="E18"/>
  <c r="F126"/>
  <c r="J17"/>
  <c r="J15"/>
  <c r="E15"/>
  <c r="F125"/>
  <c r="J14"/>
  <c r="J12"/>
  <c r="J89"/>
  <c r="E7"/>
  <c r="E119"/>
  <c i="11" r="J37"/>
  <c r="J36"/>
  <c i="1" r="AY105"/>
  <c i="11" r="J35"/>
  <c i="1" r="AX105"/>
  <c i="11" r="BI463"/>
  <c r="BH463"/>
  <c r="BG463"/>
  <c r="BF463"/>
  <c r="T463"/>
  <c r="R463"/>
  <c r="P463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T436"/>
  <c r="R437"/>
  <c r="R436"/>
  <c r="P437"/>
  <c r="P436"/>
  <c r="BI434"/>
  <c r="BH434"/>
  <c r="BG434"/>
  <c r="BF434"/>
  <c r="T434"/>
  <c r="R434"/>
  <c r="P434"/>
  <c r="BI430"/>
  <c r="BH430"/>
  <c r="BG430"/>
  <c r="BF430"/>
  <c r="T430"/>
  <c r="R430"/>
  <c r="P430"/>
  <c r="BI425"/>
  <c r="BH425"/>
  <c r="BG425"/>
  <c r="BF425"/>
  <c r="T425"/>
  <c r="R425"/>
  <c r="P425"/>
  <c r="BI424"/>
  <c r="BH424"/>
  <c r="BG424"/>
  <c r="BF424"/>
  <c r="T424"/>
  <c r="R424"/>
  <c r="P424"/>
  <c r="BI420"/>
  <c r="BH420"/>
  <c r="BG420"/>
  <c r="BF420"/>
  <c r="T420"/>
  <c r="R420"/>
  <c r="P420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0"/>
  <c r="BH390"/>
  <c r="BG390"/>
  <c r="BF390"/>
  <c r="T390"/>
  <c r="R390"/>
  <c r="P390"/>
  <c r="BI386"/>
  <c r="BH386"/>
  <c r="BG386"/>
  <c r="BF386"/>
  <c r="T386"/>
  <c r="R386"/>
  <c r="P386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59"/>
  <c r="BH359"/>
  <c r="BG359"/>
  <c r="BF359"/>
  <c r="T359"/>
  <c r="R359"/>
  <c r="P359"/>
  <c r="BI355"/>
  <c r="BH355"/>
  <c r="BG355"/>
  <c r="BF355"/>
  <c r="T355"/>
  <c r="R355"/>
  <c r="P355"/>
  <c r="BI351"/>
  <c r="BH351"/>
  <c r="BG351"/>
  <c r="BF351"/>
  <c r="T351"/>
  <c r="R351"/>
  <c r="P351"/>
  <c r="BI340"/>
  <c r="BH340"/>
  <c r="BG340"/>
  <c r="BF340"/>
  <c r="T340"/>
  <c r="R340"/>
  <c r="P340"/>
  <c r="BI332"/>
  <c r="BH332"/>
  <c r="BG332"/>
  <c r="BF332"/>
  <c r="T332"/>
  <c r="R332"/>
  <c r="P332"/>
  <c r="BI328"/>
  <c r="BH328"/>
  <c r="BG328"/>
  <c r="BF328"/>
  <c r="T328"/>
  <c r="R328"/>
  <c r="P328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8"/>
  <c r="BH218"/>
  <c r="BG218"/>
  <c r="BF218"/>
  <c r="T218"/>
  <c r="R218"/>
  <c r="P218"/>
  <c r="BI213"/>
  <c r="BH213"/>
  <c r="BG213"/>
  <c r="BF213"/>
  <c r="T213"/>
  <c r="R213"/>
  <c r="P213"/>
  <c r="BI209"/>
  <c r="BH209"/>
  <c r="BG209"/>
  <c r="BF209"/>
  <c r="T209"/>
  <c r="R209"/>
  <c r="P209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9"/>
  <c r="BH149"/>
  <c r="BG149"/>
  <c r="BF149"/>
  <c r="T149"/>
  <c r="R149"/>
  <c r="P149"/>
  <c r="BI146"/>
  <c r="BH146"/>
  <c r="BG146"/>
  <c r="BF146"/>
  <c r="T146"/>
  <c r="R146"/>
  <c r="P146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0"/>
  <c r="BH130"/>
  <c r="BG130"/>
  <c r="BF130"/>
  <c r="T130"/>
  <c r="R130"/>
  <c r="P130"/>
  <c r="J123"/>
  <c r="F123"/>
  <c r="F121"/>
  <c r="E119"/>
  <c r="J91"/>
  <c r="F91"/>
  <c r="F89"/>
  <c r="E87"/>
  <c r="J24"/>
  <c r="E24"/>
  <c r="J124"/>
  <c r="J23"/>
  <c r="J18"/>
  <c r="E18"/>
  <c r="F124"/>
  <c r="J17"/>
  <c r="J12"/>
  <c r="J89"/>
  <c r="E7"/>
  <c r="E117"/>
  <c i="10" r="J37"/>
  <c r="J36"/>
  <c i="1" r="AY104"/>
  <c i="10" r="J35"/>
  <c i="1" r="AX104"/>
  <c i="10" r="BI803"/>
  <c r="BH803"/>
  <c r="BG803"/>
  <c r="BF803"/>
  <c r="T803"/>
  <c r="R803"/>
  <c r="P803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90"/>
  <c r="BH790"/>
  <c r="BG790"/>
  <c r="BF790"/>
  <c r="T790"/>
  <c r="R790"/>
  <c r="P790"/>
  <c r="BI787"/>
  <c r="BH787"/>
  <c r="BG787"/>
  <c r="BF787"/>
  <c r="T787"/>
  <c r="R787"/>
  <c r="P787"/>
  <c r="BI784"/>
  <c r="BH784"/>
  <c r="BG784"/>
  <c r="BF784"/>
  <c r="T784"/>
  <c r="R784"/>
  <c r="P784"/>
  <c r="BI781"/>
  <c r="BH781"/>
  <c r="BG781"/>
  <c r="BF781"/>
  <c r="T781"/>
  <c r="R781"/>
  <c r="P781"/>
  <c r="BI778"/>
  <c r="BH778"/>
  <c r="BG778"/>
  <c r="BF778"/>
  <c r="T778"/>
  <c r="R778"/>
  <c r="P778"/>
  <c r="BI773"/>
  <c r="BH773"/>
  <c r="BG773"/>
  <c r="BF773"/>
  <c r="T773"/>
  <c r="R773"/>
  <c r="P773"/>
  <c r="BI766"/>
  <c r="BH766"/>
  <c r="BG766"/>
  <c r="BF766"/>
  <c r="T766"/>
  <c r="R766"/>
  <c r="P766"/>
  <c r="BI760"/>
  <c r="BH760"/>
  <c r="BG760"/>
  <c r="BF760"/>
  <c r="T760"/>
  <c r="R760"/>
  <c r="P760"/>
  <c r="BI755"/>
  <c r="BH755"/>
  <c r="BG755"/>
  <c r="BF755"/>
  <c r="T755"/>
  <c r="R755"/>
  <c r="P755"/>
  <c r="BI750"/>
  <c r="BH750"/>
  <c r="BG750"/>
  <c r="BF750"/>
  <c r="T750"/>
  <c r="R750"/>
  <c r="P750"/>
  <c r="BI744"/>
  <c r="BH744"/>
  <c r="BG744"/>
  <c r="BF744"/>
  <c r="T744"/>
  <c r="R744"/>
  <c r="P744"/>
  <c r="BI738"/>
  <c r="BH738"/>
  <c r="BG738"/>
  <c r="BF738"/>
  <c r="T738"/>
  <c r="R738"/>
  <c r="P738"/>
  <c r="BI735"/>
  <c r="BH735"/>
  <c r="BG735"/>
  <c r="BF735"/>
  <c r="T735"/>
  <c r="R735"/>
  <c r="P735"/>
  <c r="BI732"/>
  <c r="BH732"/>
  <c r="BG732"/>
  <c r="BF732"/>
  <c r="T732"/>
  <c r="R732"/>
  <c r="P732"/>
  <c r="BI729"/>
  <c r="BH729"/>
  <c r="BG729"/>
  <c r="BF729"/>
  <c r="T729"/>
  <c r="R729"/>
  <c r="P729"/>
  <c r="BI726"/>
  <c r="BH726"/>
  <c r="BG726"/>
  <c r="BF726"/>
  <c r="T726"/>
  <c r="R726"/>
  <c r="P726"/>
  <c r="BI723"/>
  <c r="BH723"/>
  <c r="BG723"/>
  <c r="BF723"/>
  <c r="T723"/>
  <c r="R723"/>
  <c r="P723"/>
  <c r="BI719"/>
  <c r="BH719"/>
  <c r="BG719"/>
  <c r="BF719"/>
  <c r="T719"/>
  <c r="R719"/>
  <c r="P719"/>
  <c r="BI713"/>
  <c r="BH713"/>
  <c r="BG713"/>
  <c r="BF713"/>
  <c r="T713"/>
  <c r="R713"/>
  <c r="P713"/>
  <c r="BI710"/>
  <c r="BH710"/>
  <c r="BG710"/>
  <c r="BF710"/>
  <c r="T710"/>
  <c r="R710"/>
  <c r="P710"/>
  <c r="BI707"/>
  <c r="BH707"/>
  <c r="BG707"/>
  <c r="BF707"/>
  <c r="T707"/>
  <c r="R707"/>
  <c r="P707"/>
  <c r="BI704"/>
  <c r="BH704"/>
  <c r="BG704"/>
  <c r="BF704"/>
  <c r="T704"/>
  <c r="R704"/>
  <c r="P704"/>
  <c r="BI691"/>
  <c r="BH691"/>
  <c r="BG691"/>
  <c r="BF691"/>
  <c r="T691"/>
  <c r="R691"/>
  <c r="P691"/>
  <c r="BI688"/>
  <c r="BH688"/>
  <c r="BG688"/>
  <c r="BF688"/>
  <c r="T688"/>
  <c r="R688"/>
  <c r="P688"/>
  <c r="BI675"/>
  <c r="BH675"/>
  <c r="BG675"/>
  <c r="BF675"/>
  <c r="T675"/>
  <c r="R675"/>
  <c r="P675"/>
  <c r="BI671"/>
  <c r="BH671"/>
  <c r="BG671"/>
  <c r="BF671"/>
  <c r="T671"/>
  <c r="T670"/>
  <c r="R671"/>
  <c r="R670"/>
  <c r="P671"/>
  <c r="P670"/>
  <c r="BI668"/>
  <c r="BH668"/>
  <c r="BG668"/>
  <c r="BF668"/>
  <c r="T668"/>
  <c r="R668"/>
  <c r="P668"/>
  <c r="BI665"/>
  <c r="BH665"/>
  <c r="BG665"/>
  <c r="BF665"/>
  <c r="T665"/>
  <c r="R665"/>
  <c r="P665"/>
  <c r="BI663"/>
  <c r="BH663"/>
  <c r="BG663"/>
  <c r="BF663"/>
  <c r="T663"/>
  <c r="R663"/>
  <c r="P663"/>
  <c r="BI660"/>
  <c r="BH660"/>
  <c r="BG660"/>
  <c r="BF660"/>
  <c r="T660"/>
  <c r="R660"/>
  <c r="P660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8"/>
  <c r="BH648"/>
  <c r="BG648"/>
  <c r="BF648"/>
  <c r="T648"/>
  <c r="R648"/>
  <c r="P648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3"/>
  <c r="BH623"/>
  <c r="BG623"/>
  <c r="BF623"/>
  <c r="T623"/>
  <c r="R623"/>
  <c r="P623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7"/>
  <c r="BH587"/>
  <c r="BG587"/>
  <c r="BF587"/>
  <c r="T587"/>
  <c r="R587"/>
  <c r="P587"/>
  <c r="BI584"/>
  <c r="BH584"/>
  <c r="BG584"/>
  <c r="BF584"/>
  <c r="T584"/>
  <c r="R584"/>
  <c r="P584"/>
  <c r="BI582"/>
  <c r="BH582"/>
  <c r="BG582"/>
  <c r="BF582"/>
  <c r="T582"/>
  <c r="R582"/>
  <c r="P582"/>
  <c r="BI577"/>
  <c r="BH577"/>
  <c r="BG577"/>
  <c r="BF577"/>
  <c r="T577"/>
  <c r="R577"/>
  <c r="P577"/>
  <c r="BI574"/>
  <c r="BH574"/>
  <c r="BG574"/>
  <c r="BF574"/>
  <c r="T574"/>
  <c r="R574"/>
  <c r="P574"/>
  <c r="BI568"/>
  <c r="BH568"/>
  <c r="BG568"/>
  <c r="BF568"/>
  <c r="T568"/>
  <c r="R568"/>
  <c r="P568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5"/>
  <c r="BH555"/>
  <c r="BG555"/>
  <c r="BF555"/>
  <c r="T555"/>
  <c r="R555"/>
  <c r="P555"/>
  <c r="BI553"/>
  <c r="BH553"/>
  <c r="BG553"/>
  <c r="BF553"/>
  <c r="T553"/>
  <c r="R553"/>
  <c r="P553"/>
  <c r="BI547"/>
  <c r="BH547"/>
  <c r="BG547"/>
  <c r="BF547"/>
  <c r="T547"/>
  <c r="R547"/>
  <c r="P547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6"/>
  <c r="BH526"/>
  <c r="BG526"/>
  <c r="BF526"/>
  <c r="T526"/>
  <c r="R526"/>
  <c r="P526"/>
  <c r="BI524"/>
  <c r="BH524"/>
  <c r="BG524"/>
  <c r="BF524"/>
  <c r="T524"/>
  <c r="R524"/>
  <c r="P524"/>
  <c r="BI520"/>
  <c r="BH520"/>
  <c r="BG520"/>
  <c r="BF520"/>
  <c r="T520"/>
  <c r="R520"/>
  <c r="P520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3"/>
  <c r="BH483"/>
  <c r="BG483"/>
  <c r="BF483"/>
  <c r="T483"/>
  <c r="R483"/>
  <c r="P483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59"/>
  <c r="BH459"/>
  <c r="BG459"/>
  <c r="BF459"/>
  <c r="T459"/>
  <c r="R459"/>
  <c r="P459"/>
  <c r="BI452"/>
  <c r="BH452"/>
  <c r="BG452"/>
  <c r="BF452"/>
  <c r="T452"/>
  <c r="R452"/>
  <c r="P452"/>
  <c r="BI447"/>
  <c r="BH447"/>
  <c r="BG447"/>
  <c r="BF447"/>
  <c r="T447"/>
  <c r="R447"/>
  <c r="P447"/>
  <c r="BI441"/>
  <c r="BH441"/>
  <c r="BG441"/>
  <c r="BF441"/>
  <c r="T441"/>
  <c r="R441"/>
  <c r="P441"/>
  <c r="BI435"/>
  <c r="BH435"/>
  <c r="BG435"/>
  <c r="BF435"/>
  <c r="T435"/>
  <c r="R435"/>
  <c r="P435"/>
  <c r="BI431"/>
  <c r="BH431"/>
  <c r="BG431"/>
  <c r="BF431"/>
  <c r="T431"/>
  <c r="R431"/>
  <c r="P431"/>
  <c r="BI426"/>
  <c r="BH426"/>
  <c r="BG426"/>
  <c r="BF426"/>
  <c r="T426"/>
  <c r="R426"/>
  <c r="P426"/>
  <c r="BI423"/>
  <c r="BH423"/>
  <c r="BG423"/>
  <c r="BF423"/>
  <c r="T423"/>
  <c r="R423"/>
  <c r="P423"/>
  <c r="BI417"/>
  <c r="BH417"/>
  <c r="BG417"/>
  <c r="BF417"/>
  <c r="T417"/>
  <c r="R417"/>
  <c r="P417"/>
  <c r="BI413"/>
  <c r="BH413"/>
  <c r="BG413"/>
  <c r="BF413"/>
  <c r="T413"/>
  <c r="R413"/>
  <c r="P413"/>
  <c r="BI409"/>
  <c r="BH409"/>
  <c r="BG409"/>
  <c r="BF409"/>
  <c r="T409"/>
  <c r="R409"/>
  <c r="P409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0"/>
  <c r="BH390"/>
  <c r="BG390"/>
  <c r="BF390"/>
  <c r="T390"/>
  <c r="R390"/>
  <c r="P390"/>
  <c r="BI386"/>
  <c r="BH386"/>
  <c r="BG386"/>
  <c r="BF386"/>
  <c r="T386"/>
  <c r="R386"/>
  <c r="P386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3"/>
  <c r="BH353"/>
  <c r="BG353"/>
  <c r="BF353"/>
  <c r="T353"/>
  <c r="R353"/>
  <c r="P353"/>
  <c r="BI347"/>
  <c r="BH347"/>
  <c r="BG347"/>
  <c r="BF347"/>
  <c r="T347"/>
  <c r="R347"/>
  <c r="P347"/>
  <c r="BI343"/>
  <c r="BH343"/>
  <c r="BG343"/>
  <c r="BF343"/>
  <c r="T343"/>
  <c r="R343"/>
  <c r="P343"/>
  <c r="BI337"/>
  <c r="BH337"/>
  <c r="BG337"/>
  <c r="BF337"/>
  <c r="T337"/>
  <c r="R337"/>
  <c r="P337"/>
  <c r="BI335"/>
  <c r="BH335"/>
  <c r="BG335"/>
  <c r="BF335"/>
  <c r="T335"/>
  <c r="R335"/>
  <c r="P335"/>
  <c r="BI329"/>
  <c r="BH329"/>
  <c r="BG329"/>
  <c r="BF329"/>
  <c r="T329"/>
  <c r="R329"/>
  <c r="P329"/>
  <c r="BI323"/>
  <c r="BH323"/>
  <c r="BG323"/>
  <c r="BF323"/>
  <c r="T323"/>
  <c r="R323"/>
  <c r="P323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3"/>
  <c r="BH303"/>
  <c r="BG303"/>
  <c r="BF303"/>
  <c r="T303"/>
  <c r="R303"/>
  <c r="P303"/>
  <c r="BI297"/>
  <c r="BH297"/>
  <c r="BG297"/>
  <c r="BF297"/>
  <c r="T297"/>
  <c r="R297"/>
  <c r="P297"/>
  <c r="BI289"/>
  <c r="BH289"/>
  <c r="BG289"/>
  <c r="BF289"/>
  <c r="T289"/>
  <c r="R289"/>
  <c r="P289"/>
  <c r="BI284"/>
  <c r="BH284"/>
  <c r="BG284"/>
  <c r="BF284"/>
  <c r="T284"/>
  <c r="R284"/>
  <c r="P284"/>
  <c r="BI282"/>
  <c r="BH282"/>
  <c r="BG282"/>
  <c r="BF282"/>
  <c r="T282"/>
  <c r="R282"/>
  <c r="P282"/>
  <c r="BI273"/>
  <c r="BH273"/>
  <c r="BG273"/>
  <c r="BF273"/>
  <c r="T273"/>
  <c r="R273"/>
  <c r="P273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2"/>
  <c r="BH222"/>
  <c r="BG222"/>
  <c r="BF222"/>
  <c r="T222"/>
  <c r="R222"/>
  <c r="P222"/>
  <c r="BI217"/>
  <c r="BH217"/>
  <c r="BG217"/>
  <c r="BF217"/>
  <c r="T217"/>
  <c r="R217"/>
  <c r="P217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59"/>
  <c r="BH159"/>
  <c r="BG159"/>
  <c r="BF159"/>
  <c r="T159"/>
  <c r="R159"/>
  <c r="P159"/>
  <c r="BI158"/>
  <c r="BH158"/>
  <c r="BG158"/>
  <c r="BF158"/>
  <c r="T158"/>
  <c r="R158"/>
  <c r="P158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J130"/>
  <c r="F130"/>
  <c r="F128"/>
  <c r="E126"/>
  <c r="J91"/>
  <c r="F91"/>
  <c r="F89"/>
  <c r="E87"/>
  <c r="J24"/>
  <c r="E24"/>
  <c r="J131"/>
  <c r="J23"/>
  <c r="J18"/>
  <c r="E18"/>
  <c r="F131"/>
  <c r="J17"/>
  <c r="J12"/>
  <c r="J89"/>
  <c r="E7"/>
  <c r="E124"/>
  <c i="9" r="J157"/>
  <c r="J39"/>
  <c r="J38"/>
  <c i="1" r="AY103"/>
  <c i="9" r="J37"/>
  <c i="1" r="AX103"/>
  <c i="9" r="BI159"/>
  <c r="BH159"/>
  <c r="BG159"/>
  <c r="BF159"/>
  <c r="T159"/>
  <c r="T158"/>
  <c r="R159"/>
  <c r="R158"/>
  <c r="P159"/>
  <c r="P158"/>
  <c r="J102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91"/>
  <c r="E7"/>
  <c r="E113"/>
  <c i="8" r="J39"/>
  <c r="J38"/>
  <c i="1" r="AY102"/>
  <c i="8" r="J37"/>
  <c i="1" r="AX102"/>
  <c i="8"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123"/>
  <c r="J16"/>
  <c r="J14"/>
  <c r="J91"/>
  <c r="E7"/>
  <c r="E85"/>
  <c i="7" r="J39"/>
  <c r="J38"/>
  <c i="1" r="AY101"/>
  <c i="7" r="J37"/>
  <c i="1" r="AX101"/>
  <c i="7" r="BI241"/>
  <c r="BH241"/>
  <c r="BG241"/>
  <c r="BF241"/>
  <c r="T241"/>
  <c r="T240"/>
  <c r="R241"/>
  <c r="R240"/>
  <c r="P241"/>
  <c r="P240"/>
  <c r="BI238"/>
  <c r="BH238"/>
  <c r="BG238"/>
  <c r="BF238"/>
  <c r="T238"/>
  <c r="R238"/>
  <c r="P238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0"/>
  <c r="BH130"/>
  <c r="BG130"/>
  <c r="BF130"/>
  <c r="T130"/>
  <c r="R130"/>
  <c r="P130"/>
  <c r="F121"/>
  <c r="E119"/>
  <c r="F91"/>
  <c r="E89"/>
  <c r="J26"/>
  <c r="E26"/>
  <c r="J94"/>
  <c r="J25"/>
  <c r="J23"/>
  <c r="E23"/>
  <c r="J123"/>
  <c r="J22"/>
  <c r="J20"/>
  <c r="E20"/>
  <c r="F124"/>
  <c r="J19"/>
  <c r="J17"/>
  <c r="E17"/>
  <c r="F93"/>
  <c r="J16"/>
  <c r="J14"/>
  <c r="J121"/>
  <c r="E7"/>
  <c r="E85"/>
  <c i="6" r="J37"/>
  <c r="J36"/>
  <c i="1" r="AY99"/>
  <c i="6" r="J35"/>
  <c i="1" r="AX99"/>
  <c i="6" r="BI173"/>
  <c r="BH173"/>
  <c r="BG173"/>
  <c r="BF173"/>
  <c r="T173"/>
  <c r="T172"/>
  <c r="T171"/>
  <c r="R173"/>
  <c r="R172"/>
  <c r="R171"/>
  <c r="P173"/>
  <c r="P172"/>
  <c r="P171"/>
  <c r="BI169"/>
  <c r="BH169"/>
  <c r="BG169"/>
  <c r="BF169"/>
  <c r="T169"/>
  <c r="T168"/>
  <c r="T167"/>
  <c r="R169"/>
  <c r="R168"/>
  <c r="R167"/>
  <c r="P169"/>
  <c r="P168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91"/>
  <c r="J14"/>
  <c r="J12"/>
  <c r="J89"/>
  <c r="E7"/>
  <c r="E115"/>
  <c i="5" r="J37"/>
  <c r="J36"/>
  <c i="1" r="AY98"/>
  <c i="5" r="J35"/>
  <c i="1" r="AX98"/>
  <c i="5" r="BI219"/>
  <c r="BH219"/>
  <c r="BG219"/>
  <c r="BF219"/>
  <c r="T219"/>
  <c r="R219"/>
  <c r="P219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8"/>
  <c r="BH168"/>
  <c r="BG168"/>
  <c r="BF168"/>
  <c r="T168"/>
  <c r="R168"/>
  <c r="P168"/>
  <c r="BI164"/>
  <c r="BH164"/>
  <c r="BG164"/>
  <c r="BF164"/>
  <c r="T164"/>
  <c r="R164"/>
  <c r="P164"/>
  <c r="BI158"/>
  <c r="BH158"/>
  <c r="BG158"/>
  <c r="BF158"/>
  <c r="T158"/>
  <c r="R158"/>
  <c r="P158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J116"/>
  <c r="F116"/>
  <c r="F114"/>
  <c r="E112"/>
  <c r="J91"/>
  <c r="F91"/>
  <c r="F89"/>
  <c r="E87"/>
  <c r="J24"/>
  <c r="E24"/>
  <c r="J92"/>
  <c r="J23"/>
  <c r="J18"/>
  <c r="E18"/>
  <c r="F92"/>
  <c r="J17"/>
  <c r="J12"/>
  <c r="J89"/>
  <c r="E7"/>
  <c r="E85"/>
  <c i="4" r="J37"/>
  <c r="J36"/>
  <c i="1" r="AY97"/>
  <c i="4" r="J35"/>
  <c i="1" r="AX97"/>
  <c i="4" r="BI162"/>
  <c r="BH162"/>
  <c r="BG162"/>
  <c r="BF162"/>
  <c r="T162"/>
  <c r="R162"/>
  <c r="P162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26"/>
  <c r="BH126"/>
  <c r="BG126"/>
  <c r="BF126"/>
  <c r="T126"/>
  <c r="R126"/>
  <c r="P126"/>
  <c r="BI122"/>
  <c r="BH122"/>
  <c r="BG122"/>
  <c r="BF122"/>
  <c r="T122"/>
  <c r="R122"/>
  <c r="P122"/>
  <c r="J115"/>
  <c r="F115"/>
  <c r="F113"/>
  <c r="E111"/>
  <c r="J91"/>
  <c r="F91"/>
  <c r="F89"/>
  <c r="E87"/>
  <c r="J24"/>
  <c r="E24"/>
  <c r="J116"/>
  <c r="J23"/>
  <c r="J18"/>
  <c r="E18"/>
  <c r="F116"/>
  <c r="J17"/>
  <c r="J12"/>
  <c r="J113"/>
  <c r="E7"/>
  <c r="E109"/>
  <c i="3" r="J37"/>
  <c r="J36"/>
  <c i="1" r="AY96"/>
  <c i="3" r="J35"/>
  <c i="1" r="AX96"/>
  <c i="3" r="BI313"/>
  <c r="BH313"/>
  <c r="BG313"/>
  <c r="BF313"/>
  <c r="T313"/>
  <c r="R313"/>
  <c r="P313"/>
  <c r="BI311"/>
  <c r="BH311"/>
  <c r="BG311"/>
  <c r="BF311"/>
  <c r="T311"/>
  <c r="R311"/>
  <c r="P311"/>
  <c r="BI301"/>
  <c r="BH301"/>
  <c r="BG301"/>
  <c r="BF301"/>
  <c r="T301"/>
  <c r="R301"/>
  <c r="P301"/>
  <c r="BI295"/>
  <c r="BH295"/>
  <c r="BG295"/>
  <c r="BF295"/>
  <c r="T295"/>
  <c r="R295"/>
  <c r="P295"/>
  <c r="BI292"/>
  <c r="BH292"/>
  <c r="BG292"/>
  <c r="BF292"/>
  <c r="T292"/>
  <c r="R292"/>
  <c r="P292"/>
  <c r="BI282"/>
  <c r="BH282"/>
  <c r="BG282"/>
  <c r="BF282"/>
  <c r="T282"/>
  <c r="R282"/>
  <c r="P282"/>
  <c r="BI278"/>
  <c r="BH278"/>
  <c r="BG278"/>
  <c r="BF278"/>
  <c r="T278"/>
  <c r="R278"/>
  <c r="P278"/>
  <c r="BI270"/>
  <c r="BH270"/>
  <c r="BG270"/>
  <c r="BF270"/>
  <c r="T270"/>
  <c r="R270"/>
  <c r="P270"/>
  <c r="BI266"/>
  <c r="BH266"/>
  <c r="BG266"/>
  <c r="BF266"/>
  <c r="T266"/>
  <c r="R266"/>
  <c r="P266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91"/>
  <c r="J14"/>
  <c r="J12"/>
  <c r="J117"/>
  <c r="E7"/>
  <c r="E85"/>
  <c i="2" r="J37"/>
  <c r="J36"/>
  <c i="1" r="AY95"/>
  <c i="2" r="J35"/>
  <c i="1" r="AX95"/>
  <c i="2"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92"/>
  <c r="J23"/>
  <c r="J21"/>
  <c r="E21"/>
  <c r="J91"/>
  <c r="J20"/>
  <c r="J18"/>
  <c r="E18"/>
  <c r="F118"/>
  <c r="J17"/>
  <c r="J15"/>
  <c r="E15"/>
  <c r="F117"/>
  <c r="J14"/>
  <c r="J12"/>
  <c r="J115"/>
  <c r="E7"/>
  <c r="E85"/>
  <c i="1" r="L90"/>
  <c r="AM90"/>
  <c r="AM89"/>
  <c r="L89"/>
  <c r="AM87"/>
  <c r="L87"/>
  <c r="L85"/>
  <c r="L84"/>
  <c i="33" r="J227"/>
  <c r="J225"/>
  <c r="BK224"/>
  <c r="BK220"/>
  <c r="J218"/>
  <c r="J217"/>
  <c r="BK216"/>
  <c r="J214"/>
  <c r="BK212"/>
  <c r="BK209"/>
  <c r="BK206"/>
  <c r="BK156"/>
  <c r="BK137"/>
  <c i="32" r="BK189"/>
  <c r="BK186"/>
  <c r="BK182"/>
  <c r="J167"/>
  <c r="J158"/>
  <c r="BK152"/>
  <c r="J149"/>
  <c r="J146"/>
  <c r="BK133"/>
  <c i="31" r="BK259"/>
  <c r="J259"/>
  <c r="BK258"/>
  <c r="J257"/>
  <c r="BK256"/>
  <c r="J254"/>
  <c r="BK253"/>
  <c r="J252"/>
  <c r="J249"/>
  <c r="BK248"/>
  <c r="BK247"/>
  <c r="J241"/>
  <c r="BK240"/>
  <c r="J238"/>
  <c r="BK237"/>
  <c r="J236"/>
  <c r="BK233"/>
  <c r="J231"/>
  <c r="BK230"/>
  <c r="BK226"/>
  <c r="J224"/>
  <c r="BK223"/>
  <c r="BK222"/>
  <c r="J221"/>
  <c r="J219"/>
  <c r="J218"/>
  <c r="BK216"/>
  <c r="BK213"/>
  <c r="J212"/>
  <c r="BK207"/>
  <c r="J206"/>
  <c r="BK205"/>
  <c r="J204"/>
  <c r="J203"/>
  <c r="BK202"/>
  <c r="J200"/>
  <c r="J199"/>
  <c r="BK193"/>
  <c r="BK192"/>
  <c r="BK191"/>
  <c r="J190"/>
  <c r="BK188"/>
  <c r="J187"/>
  <c r="BK186"/>
  <c r="BK185"/>
  <c r="J184"/>
  <c r="J179"/>
  <c r="J178"/>
  <c r="BK176"/>
  <c r="J175"/>
  <c r="J173"/>
  <c r="J172"/>
  <c r="J171"/>
  <c r="BK170"/>
  <c r="J169"/>
  <c r="J168"/>
  <c r="J166"/>
  <c r="BK165"/>
  <c r="J162"/>
  <c r="J156"/>
  <c r="J154"/>
  <c r="J153"/>
  <c r="BK152"/>
  <c r="BK151"/>
  <c r="J150"/>
  <c r="BK149"/>
  <c r="BK148"/>
  <c r="J144"/>
  <c r="BK141"/>
  <c r="J139"/>
  <c r="J137"/>
  <c r="J136"/>
  <c r="J135"/>
  <c r="BK129"/>
  <c i="30" r="J166"/>
  <c r="J160"/>
  <c r="BK156"/>
  <c r="J154"/>
  <c r="BK152"/>
  <c r="BK150"/>
  <c r="J148"/>
  <c r="J146"/>
  <c r="BK137"/>
  <c r="BK134"/>
  <c r="J132"/>
  <c r="J129"/>
  <c r="BK127"/>
  <c i="29" r="BK176"/>
  <c r="J174"/>
  <c r="J173"/>
  <c r="J171"/>
  <c r="J170"/>
  <c r="J169"/>
  <c r="BK168"/>
  <c r="J166"/>
  <c r="BK162"/>
  <c r="J160"/>
  <c r="J158"/>
  <c r="J154"/>
  <c r="BK150"/>
  <c r="BK149"/>
  <c r="BK141"/>
  <c r="BK134"/>
  <c r="J132"/>
  <c r="J127"/>
  <c r="BK125"/>
  <c i="28" r="J182"/>
  <c r="J179"/>
  <c r="J178"/>
  <c r="J172"/>
  <c r="J163"/>
  <c r="BK157"/>
  <c r="BK150"/>
  <c r="J146"/>
  <c r="BK143"/>
  <c r="J135"/>
  <c r="J133"/>
  <c r="BK131"/>
  <c r="J128"/>
  <c i="27" r="BK391"/>
  <c r="J391"/>
  <c r="BK389"/>
  <c r="BK388"/>
  <c r="BK385"/>
  <c r="BK379"/>
  <c r="J377"/>
  <c r="J368"/>
  <c r="BK365"/>
  <c r="BK362"/>
  <c r="BK357"/>
  <c r="J356"/>
  <c r="J355"/>
  <c r="J349"/>
  <c r="J343"/>
  <c r="BK339"/>
  <c r="J337"/>
  <c r="BK335"/>
  <c r="BK333"/>
  <c r="BK331"/>
  <c r="J325"/>
  <c r="J321"/>
  <c r="J320"/>
  <c r="BK318"/>
  <c r="J315"/>
  <c r="BK310"/>
  <c r="J307"/>
  <c r="J306"/>
  <c r="BK296"/>
  <c r="BK294"/>
  <c r="BK285"/>
  <c r="J278"/>
  <c r="J275"/>
  <c r="BK262"/>
  <c r="J241"/>
  <c r="J235"/>
  <c r="J232"/>
  <c r="BK229"/>
  <c r="J226"/>
  <c r="BK215"/>
  <c r="BK211"/>
  <c r="BK207"/>
  <c r="BK206"/>
  <c r="J203"/>
  <c r="BK202"/>
  <c r="BK199"/>
  <c r="J185"/>
  <c r="BK184"/>
  <c r="J180"/>
  <c r="BK176"/>
  <c r="J173"/>
  <c r="BK172"/>
  <c r="BK169"/>
  <c r="J155"/>
  <c r="BK151"/>
  <c r="J136"/>
  <c i="26" r="BK168"/>
  <c r="J166"/>
  <c r="BK164"/>
  <c r="BK162"/>
  <c r="J158"/>
  <c r="BK154"/>
  <c r="BK152"/>
  <c r="BK150"/>
  <c r="J148"/>
  <c r="J144"/>
  <c r="J137"/>
  <c i="24" r="J169"/>
  <c r="J167"/>
  <c r="J165"/>
  <c r="BK163"/>
  <c r="BK159"/>
  <c r="J153"/>
  <c r="J151"/>
  <c r="BK150"/>
  <c r="J148"/>
  <c r="J145"/>
  <c r="BK142"/>
  <c r="J139"/>
  <c r="J137"/>
  <c r="BK135"/>
  <c r="J133"/>
  <c r="BK130"/>
  <c r="BK127"/>
  <c r="BK124"/>
  <c i="23" r="BK127"/>
  <c r="BK124"/>
  <c r="J122"/>
  <c r="J120"/>
  <c i="22" r="J163"/>
  <c r="J160"/>
  <c r="J158"/>
  <c r="J156"/>
  <c r="J154"/>
  <c r="J150"/>
  <c r="J145"/>
  <c r="J143"/>
  <c r="BK140"/>
  <c r="J136"/>
  <c r="J134"/>
  <c r="BK132"/>
  <c r="J130"/>
  <c r="BK128"/>
  <c r="J124"/>
  <c i="21" r="J349"/>
  <c r="J347"/>
  <c r="J345"/>
  <c r="BK343"/>
  <c r="J341"/>
  <c r="BK337"/>
  <c r="BK333"/>
  <c r="BK331"/>
  <c r="BK326"/>
  <c r="J324"/>
  <c r="BK318"/>
  <c r="BK316"/>
  <c r="J314"/>
  <c r="J308"/>
  <c r="BK306"/>
  <c r="J303"/>
  <c r="BK299"/>
  <c r="BK294"/>
  <c r="J289"/>
  <c r="BK285"/>
  <c r="J281"/>
  <c r="J279"/>
  <c r="J277"/>
  <c r="BK275"/>
  <c r="BK273"/>
  <c r="BK269"/>
  <c r="J267"/>
  <c r="BK265"/>
  <c r="J263"/>
  <c r="BK261"/>
  <c r="J257"/>
  <c r="J255"/>
  <c r="J253"/>
  <c r="BK251"/>
  <c r="BK247"/>
  <c r="J245"/>
  <c r="BK243"/>
  <c r="BK241"/>
  <c r="BK239"/>
  <c r="J237"/>
  <c r="J235"/>
  <c r="J233"/>
  <c r="BK229"/>
  <c r="J227"/>
  <c r="BK223"/>
  <c r="BK219"/>
  <c r="J217"/>
  <c r="BK215"/>
  <c r="BK213"/>
  <c r="BK211"/>
  <c r="BK209"/>
  <c r="BK207"/>
  <c r="J205"/>
  <c r="BK201"/>
  <c r="J199"/>
  <c r="BK197"/>
  <c r="J195"/>
  <c r="BK193"/>
  <c r="BK189"/>
  <c r="BK177"/>
  <c r="J175"/>
  <c r="BK173"/>
  <c r="BK171"/>
  <c r="J167"/>
  <c r="BK165"/>
  <c r="J161"/>
  <c r="J159"/>
  <c r="BK153"/>
  <c r="BK149"/>
  <c r="BK139"/>
  <c i="20" r="BK201"/>
  <c r="BK197"/>
  <c r="J195"/>
  <c r="BK194"/>
  <c r="BK190"/>
  <c r="BK186"/>
  <c r="BK185"/>
  <c r="J183"/>
  <c r="BK179"/>
  <c r="J177"/>
  <c r="J175"/>
  <c r="J173"/>
  <c r="J167"/>
  <c r="J165"/>
  <c r="BK161"/>
  <c r="J159"/>
  <c r="J157"/>
  <c r="BK155"/>
  <c r="BK153"/>
  <c r="BK145"/>
  <c r="J141"/>
  <c r="J138"/>
  <c r="BK136"/>
  <c r="BK129"/>
  <c r="BK127"/>
  <c r="BK125"/>
  <c r="BK123"/>
  <c i="19" r="BK219"/>
  <c r="J213"/>
  <c r="J212"/>
  <c r="J209"/>
  <c r="BK208"/>
  <c r="BK203"/>
  <c r="J202"/>
  <c r="J201"/>
  <c r="J200"/>
  <c r="BK199"/>
  <c r="J197"/>
  <c r="J196"/>
  <c r="BK194"/>
  <c r="J193"/>
  <c r="J192"/>
  <c r="BK191"/>
  <c r="BK188"/>
  <c r="J187"/>
  <c r="J186"/>
  <c r="J185"/>
  <c r="BK184"/>
  <c r="BK181"/>
  <c r="BK180"/>
  <c r="J177"/>
  <c r="BK174"/>
  <c r="BK171"/>
  <c r="J167"/>
  <c r="J164"/>
  <c r="J163"/>
  <c r="J160"/>
  <c r="J155"/>
  <c r="BK153"/>
  <c r="BK149"/>
  <c i="12" r="J454"/>
  <c r="BK449"/>
  <c r="BK446"/>
  <c r="J432"/>
  <c r="J419"/>
  <c r="BK410"/>
  <c r="BK408"/>
  <c r="J401"/>
  <c r="J395"/>
  <c r="J392"/>
  <c r="J378"/>
  <c r="BK288"/>
  <c r="BK285"/>
  <c r="BK277"/>
  <c r="BK274"/>
  <c i="11" r="J458"/>
  <c r="J455"/>
  <c r="BK447"/>
  <c r="BK444"/>
  <c r="J440"/>
  <c r="BK434"/>
  <c r="BK430"/>
  <c r="BK414"/>
  <c r="J407"/>
  <c r="BK403"/>
  <c r="BK386"/>
  <c r="BK376"/>
  <c r="J359"/>
  <c r="J355"/>
  <c r="BK351"/>
  <c r="BK328"/>
  <c r="BK323"/>
  <c r="J317"/>
  <c r="J312"/>
  <c r="J309"/>
  <c r="J303"/>
  <c r="J301"/>
  <c r="BK298"/>
  <c r="J293"/>
  <c r="BK290"/>
  <c r="J287"/>
  <c r="J278"/>
  <c r="J274"/>
  <c r="J272"/>
  <c r="J260"/>
  <c r="BK250"/>
  <c r="J246"/>
  <c r="BK242"/>
  <c r="BK234"/>
  <c r="J227"/>
  <c r="BK218"/>
  <c r="BK209"/>
  <c r="BK193"/>
  <c r="BK190"/>
  <c r="J187"/>
  <c r="J184"/>
  <c r="J177"/>
  <c r="BK173"/>
  <c r="BK163"/>
  <c r="J156"/>
  <c r="J153"/>
  <c r="J141"/>
  <c r="BK139"/>
  <c r="J137"/>
  <c r="J130"/>
  <c i="10" r="J795"/>
  <c r="BK790"/>
  <c r="J787"/>
  <c r="BK784"/>
  <c r="J778"/>
  <c r="J766"/>
  <c r="J750"/>
  <c r="J723"/>
  <c r="J719"/>
  <c r="J713"/>
  <c r="J710"/>
  <c r="BK707"/>
  <c r="BK704"/>
  <c r="BK691"/>
  <c r="J668"/>
  <c r="BK663"/>
  <c r="BK660"/>
  <c r="J648"/>
  <c r="J645"/>
  <c r="J641"/>
  <c r="J636"/>
  <c r="J632"/>
  <c r="BK630"/>
  <c r="J628"/>
  <c r="J623"/>
  <c r="BK610"/>
  <c r="BK606"/>
  <c r="J604"/>
  <c r="J602"/>
  <c r="BK600"/>
  <c r="BK598"/>
  <c r="J593"/>
  <c r="J591"/>
  <c r="BK584"/>
  <c r="J582"/>
  <c r="BK577"/>
  <c r="BK574"/>
  <c r="J560"/>
  <c r="BK558"/>
  <c r="J547"/>
  <c r="BK541"/>
  <c r="BK538"/>
  <c r="J535"/>
  <c r="J533"/>
  <c r="BK531"/>
  <c r="BK526"/>
  <c r="BK524"/>
  <c r="J520"/>
  <c r="BK513"/>
  <c r="BK510"/>
  <c r="J507"/>
  <c r="BK504"/>
  <c r="BK499"/>
  <c r="J496"/>
  <c r="BK452"/>
  <c r="J413"/>
  <c r="BK394"/>
  <c r="J390"/>
  <c r="BK374"/>
  <c r="BK372"/>
  <c r="BK361"/>
  <c r="J359"/>
  <c r="BK353"/>
  <c r="J347"/>
  <c r="J343"/>
  <c r="J335"/>
  <c r="BK329"/>
  <c r="J323"/>
  <c r="J289"/>
  <c r="J284"/>
  <c r="BK282"/>
  <c r="BK273"/>
  <c r="J258"/>
  <c r="BK251"/>
  <c r="J249"/>
  <c r="J237"/>
  <c r="BK235"/>
  <c r="BK233"/>
  <c r="J222"/>
  <c r="BK211"/>
  <c r="BK208"/>
  <c r="J205"/>
  <c r="BK197"/>
  <c r="BK195"/>
  <c r="J193"/>
  <c r="J185"/>
  <c r="BK180"/>
  <c r="BK177"/>
  <c r="J174"/>
  <c r="J145"/>
  <c r="BK142"/>
  <c r="BK137"/>
  <c i="9" r="BK159"/>
  <c r="BK155"/>
  <c r="BK153"/>
  <c r="J151"/>
  <c r="BK146"/>
  <c r="BK144"/>
  <c r="BK142"/>
  <c r="BK135"/>
  <c r="J133"/>
  <c i="8" r="J192"/>
  <c r="BK189"/>
  <c r="BK187"/>
  <c r="J185"/>
  <c r="J179"/>
  <c r="BK170"/>
  <c r="J169"/>
  <c r="BK167"/>
  <c r="BK156"/>
  <c r="BK154"/>
  <c r="BK152"/>
  <c r="J150"/>
  <c r="J140"/>
  <c r="BK130"/>
  <c i="7" r="J241"/>
  <c r="BK234"/>
  <c r="J232"/>
  <c r="BK231"/>
  <c r="J230"/>
  <c r="J229"/>
  <c r="J224"/>
  <c r="J217"/>
  <c r="J215"/>
  <c r="J207"/>
  <c r="J186"/>
  <c r="BK175"/>
  <c r="J174"/>
  <c r="J169"/>
  <c r="BK166"/>
  <c r="J163"/>
  <c r="J157"/>
  <c r="J149"/>
  <c r="BK139"/>
  <c r="BK136"/>
  <c r="BK130"/>
  <c i="6" r="BK173"/>
  <c r="J169"/>
  <c r="J163"/>
  <c r="BK158"/>
  <c r="BK156"/>
  <c r="BK149"/>
  <c r="J143"/>
  <c r="J141"/>
  <c r="J138"/>
  <c r="BK136"/>
  <c i="5" r="BK219"/>
  <c r="BK214"/>
  <c r="J210"/>
  <c r="J205"/>
  <c r="J193"/>
  <c r="BK181"/>
  <c r="J164"/>
  <c r="BK158"/>
  <c r="J144"/>
  <c i="4" r="BK147"/>
  <c r="BK142"/>
  <c r="J137"/>
  <c r="BK133"/>
  <c r="J126"/>
  <c i="3" r="J292"/>
  <c r="J270"/>
  <c r="BK266"/>
  <c r="J255"/>
  <c r="BK251"/>
  <c r="BK239"/>
  <c r="J224"/>
  <c r="J218"/>
  <c r="J215"/>
  <c r="BK212"/>
  <c r="J208"/>
  <c r="J195"/>
  <c r="BK193"/>
  <c r="BK185"/>
  <c r="J183"/>
  <c r="BK179"/>
  <c r="BK175"/>
  <c r="J172"/>
  <c r="BK163"/>
  <c r="J160"/>
  <c r="BK157"/>
  <c r="BK152"/>
  <c r="BK142"/>
  <c r="J140"/>
  <c r="BK133"/>
  <c r="J126"/>
  <c i="2" r="BK186"/>
  <c r="J182"/>
  <c r="J180"/>
  <c r="BK178"/>
  <c r="BK169"/>
  <c r="BK162"/>
  <c r="J155"/>
  <c r="J152"/>
  <c r="J144"/>
  <c r="J142"/>
  <c r="J138"/>
  <c r="BK136"/>
  <c r="J134"/>
  <c r="BK132"/>
  <c r="J126"/>
  <c r="BK124"/>
  <c i="1" r="AS127"/>
  <c i="33" r="BK227"/>
  <c r="BK225"/>
  <c r="BK223"/>
  <c r="J221"/>
  <c r="J216"/>
  <c r="BK214"/>
  <c r="J213"/>
  <c r="J211"/>
  <c r="BK208"/>
  <c r="BK205"/>
  <c r="J202"/>
  <c r="J192"/>
  <c r="J183"/>
  <c r="J142"/>
  <c r="BK140"/>
  <c i="32" r="BK167"/>
  <c r="BK164"/>
  <c r="J161"/>
  <c r="BK154"/>
  <c r="BK149"/>
  <c r="J142"/>
  <c r="BK131"/>
  <c i="31" r="BK257"/>
  <c r="BK251"/>
  <c r="J248"/>
  <c r="BK246"/>
  <c r="J245"/>
  <c r="BK243"/>
  <c r="J242"/>
  <c r="BK241"/>
  <c r="BK235"/>
  <c r="BK232"/>
  <c r="J230"/>
  <c r="J229"/>
  <c r="J228"/>
  <c r="BK227"/>
  <c r="J226"/>
  <c r="J225"/>
  <c r="J222"/>
  <c r="BK221"/>
  <c r="BK218"/>
  <c r="BK217"/>
  <c r="J214"/>
  <c r="J210"/>
  <c r="J209"/>
  <c r="J208"/>
  <c r="J205"/>
  <c r="BK204"/>
  <c r="BK203"/>
  <c r="J201"/>
  <c r="BK200"/>
  <c r="BK197"/>
  <c r="BK195"/>
  <c r="J191"/>
  <c r="BK190"/>
  <c r="BK189"/>
  <c r="J188"/>
  <c r="BK184"/>
  <c r="J183"/>
  <c r="J182"/>
  <c r="BK181"/>
  <c r="BK180"/>
  <c r="J177"/>
  <c r="BK174"/>
  <c r="BK173"/>
  <c r="BK172"/>
  <c r="J170"/>
  <c r="J167"/>
  <c r="BK166"/>
  <c r="J164"/>
  <c r="BK162"/>
  <c r="J161"/>
  <c r="J159"/>
  <c r="J157"/>
  <c r="BK156"/>
  <c r="BK155"/>
  <c r="BK150"/>
  <c r="J149"/>
  <c r="J146"/>
  <c r="BK145"/>
  <c r="BK144"/>
  <c r="BK137"/>
  <c r="BK136"/>
  <c r="BK131"/>
  <c r="J129"/>
  <c r="BK127"/>
  <c i="30" r="BK168"/>
  <c r="J162"/>
  <c r="BK148"/>
  <c r="BK146"/>
  <c r="J144"/>
  <c r="BK141"/>
  <c r="J134"/>
  <c r="BK132"/>
  <c i="29" r="J178"/>
  <c r="J176"/>
  <c r="BK174"/>
  <c r="BK171"/>
  <c r="BK170"/>
  <c r="BK166"/>
  <c r="J164"/>
  <c r="J159"/>
  <c r="BK158"/>
  <c r="J156"/>
  <c r="BK152"/>
  <c r="J150"/>
  <c r="BK145"/>
  <c r="J143"/>
  <c r="J141"/>
  <c r="J138"/>
  <c r="J136"/>
  <c r="J134"/>
  <c r="BK132"/>
  <c r="J130"/>
  <c r="BK129"/>
  <c r="BK127"/>
  <c i="28" r="BK183"/>
  <c r="BK182"/>
  <c r="J181"/>
  <c r="BK180"/>
  <c r="BK179"/>
  <c r="BK178"/>
  <c r="J177"/>
  <c r="BK175"/>
  <c r="BK174"/>
  <c r="J173"/>
  <c r="BK172"/>
  <c r="J170"/>
  <c r="J166"/>
  <c r="BK154"/>
  <c r="J143"/>
  <c r="BK140"/>
  <c r="BK136"/>
  <c r="BK135"/>
  <c r="BK128"/>
  <c i="27" r="J389"/>
  <c r="J388"/>
  <c r="J387"/>
  <c r="BK386"/>
  <c r="J385"/>
  <c r="J384"/>
  <c r="J380"/>
  <c r="BK377"/>
  <c r="BK374"/>
  <c r="J371"/>
  <c r="J359"/>
  <c r="J357"/>
  <c r="J353"/>
  <c r="J351"/>
  <c r="BK350"/>
  <c r="BK349"/>
  <c r="J348"/>
  <c r="J346"/>
  <c r="J344"/>
  <c r="BK341"/>
  <c r="J339"/>
  <c r="J333"/>
  <c r="J327"/>
  <c r="J326"/>
  <c r="BK315"/>
  <c r="J314"/>
  <c r="BK307"/>
  <c r="BK303"/>
  <c r="J302"/>
  <c r="J294"/>
  <c r="J291"/>
  <c r="J282"/>
  <c r="BK275"/>
  <c r="J274"/>
  <c r="J268"/>
  <c r="BK265"/>
  <c r="J262"/>
  <c r="J259"/>
  <c r="BK254"/>
  <c r="BK251"/>
  <c r="BK235"/>
  <c r="BK232"/>
  <c r="J222"/>
  <c r="J221"/>
  <c r="BK218"/>
  <c r="BK203"/>
  <c r="J202"/>
  <c r="J199"/>
  <c r="BK196"/>
  <c r="J194"/>
  <c r="BK190"/>
  <c r="J187"/>
  <c r="BK185"/>
  <c r="J169"/>
  <c r="J166"/>
  <c r="BK155"/>
  <c r="J146"/>
  <c r="J139"/>
  <c r="BK136"/>
  <c i="26" r="J156"/>
  <c r="J154"/>
  <c r="J152"/>
  <c r="BK148"/>
  <c r="J146"/>
  <c r="BK140"/>
  <c r="BK133"/>
  <c r="BK131"/>
  <c r="BK129"/>
  <c r="J128"/>
  <c r="BK126"/>
  <c r="BK124"/>
  <c i="25" r="BK325"/>
  <c r="J321"/>
  <c r="J320"/>
  <c r="BK319"/>
  <c r="J317"/>
  <c r="BK314"/>
  <c r="BK312"/>
  <c r="J309"/>
  <c r="J308"/>
  <c r="BK303"/>
  <c r="BK296"/>
  <c r="J284"/>
  <c r="J281"/>
  <c r="J270"/>
  <c r="J266"/>
  <c r="J265"/>
  <c r="J259"/>
  <c r="BK243"/>
  <c r="BK242"/>
  <c r="J241"/>
  <c r="BK240"/>
  <c r="J237"/>
  <c r="BK235"/>
  <c r="J232"/>
  <c r="J226"/>
  <c r="BK225"/>
  <c r="BK212"/>
  <c r="BK204"/>
  <c r="J200"/>
  <c r="J197"/>
  <c r="J185"/>
  <c r="J176"/>
  <c r="BK166"/>
  <c r="BK162"/>
  <c r="BK159"/>
  <c r="BK155"/>
  <c r="J143"/>
  <c r="BK141"/>
  <c r="J133"/>
  <c i="24" r="J263"/>
  <c r="BK255"/>
  <c r="J250"/>
  <c r="BK247"/>
  <c r="BK243"/>
  <c r="J240"/>
  <c r="BK237"/>
  <c r="J232"/>
  <c r="BK229"/>
  <c r="BK226"/>
  <c r="BK225"/>
  <c r="BK221"/>
  <c r="J220"/>
  <c r="J219"/>
  <c r="BK212"/>
  <c r="BK211"/>
  <c r="BK207"/>
  <c r="BK205"/>
  <c r="J190"/>
  <c r="BK185"/>
  <c r="J179"/>
  <c r="BK174"/>
  <c r="BK171"/>
  <c i="21" r="J189"/>
  <c r="J187"/>
  <c r="BK179"/>
  <c r="J177"/>
  <c r="BK147"/>
  <c r="J143"/>
  <c r="BK133"/>
  <c r="BK129"/>
  <c i="20" r="J153"/>
  <c r="J149"/>
  <c r="BK147"/>
  <c r="J145"/>
  <c r="J143"/>
  <c r="BK138"/>
  <c r="J136"/>
  <c r="J134"/>
  <c r="J130"/>
  <c r="J129"/>
  <c r="J125"/>
  <c r="J123"/>
  <c r="BK121"/>
  <c i="19" r="BK216"/>
  <c r="BK214"/>
  <c r="BK211"/>
  <c r="BK209"/>
  <c r="BK206"/>
  <c r="J205"/>
  <c r="J199"/>
  <c r="J195"/>
  <c r="BK193"/>
  <c r="J190"/>
  <c r="J184"/>
  <c r="BK183"/>
  <c r="J181"/>
  <c r="J180"/>
  <c r="BK179"/>
  <c r="BK178"/>
  <c r="BK177"/>
  <c r="BK176"/>
  <c r="BK172"/>
  <c r="J171"/>
  <c r="BK169"/>
  <c r="J168"/>
  <c r="BK167"/>
  <c r="BK165"/>
  <c r="J162"/>
  <c r="J161"/>
  <c r="BK160"/>
  <c r="J159"/>
  <c r="J156"/>
  <c r="BK154"/>
  <c r="J153"/>
  <c r="J151"/>
  <c r="J149"/>
  <c r="J148"/>
  <c r="J147"/>
  <c r="BK146"/>
  <c r="J145"/>
  <c r="J144"/>
  <c r="J143"/>
  <c r="J142"/>
  <c r="BK141"/>
  <c r="BK140"/>
  <c r="BK139"/>
  <c r="BK135"/>
  <c r="BK133"/>
  <c r="BK131"/>
  <c r="BK130"/>
  <c r="J129"/>
  <c i="18" r="J281"/>
  <c r="J278"/>
  <c r="BK275"/>
  <c r="J272"/>
  <c r="BK269"/>
  <c r="J266"/>
  <c r="BK263"/>
  <c r="J260"/>
  <c r="J251"/>
  <c r="J248"/>
  <c r="BK246"/>
  <c r="BK244"/>
  <c r="J238"/>
  <c r="BK236"/>
  <c r="J230"/>
  <c r="BK228"/>
  <c r="BK225"/>
  <c r="BK223"/>
  <c r="BK220"/>
  <c r="J217"/>
  <c r="BK215"/>
  <c r="J213"/>
  <c r="BK208"/>
  <c r="BK206"/>
  <c r="J204"/>
  <c r="J201"/>
  <c r="BK197"/>
  <c r="J194"/>
  <c r="BK191"/>
  <c r="BK190"/>
  <c r="J185"/>
  <c r="BK182"/>
  <c r="J177"/>
  <c r="J173"/>
  <c r="J163"/>
  <c r="BK160"/>
  <c r="J158"/>
  <c r="BK155"/>
  <c r="BK150"/>
  <c r="J145"/>
  <c r="BK142"/>
  <c r="J130"/>
  <c r="J128"/>
  <c i="17" r="BK257"/>
  <c r="J254"/>
  <c r="J249"/>
  <c r="J246"/>
  <c r="BK243"/>
  <c r="J241"/>
  <c r="BK239"/>
  <c r="BK234"/>
  <c r="J227"/>
  <c r="BK224"/>
  <c r="J221"/>
  <c r="BK218"/>
  <c r="J213"/>
  <c r="J210"/>
  <c r="BK207"/>
  <c r="BK204"/>
  <c r="J201"/>
  <c r="BK198"/>
  <c r="BK195"/>
  <c r="J193"/>
  <c r="J190"/>
  <c r="BK186"/>
  <c r="J183"/>
  <c r="BK178"/>
  <c r="BK170"/>
  <c r="J165"/>
  <c r="BK161"/>
  <c r="BK153"/>
  <c r="BK148"/>
  <c r="BK142"/>
  <c r="J140"/>
  <c r="BK137"/>
  <c r="J135"/>
  <c r="BK130"/>
  <c r="J128"/>
  <c i="16" r="J365"/>
  <c r="BK362"/>
  <c r="BK354"/>
  <c r="BK347"/>
  <c r="BK337"/>
  <c r="BK333"/>
  <c r="J330"/>
  <c r="J328"/>
  <c r="J319"/>
  <c r="BK316"/>
  <c r="BK314"/>
  <c r="BK311"/>
  <c r="BK306"/>
  <c r="J302"/>
  <c r="BK300"/>
  <c r="BK298"/>
  <c r="J297"/>
  <c r="BK294"/>
  <c r="BK291"/>
  <c r="BK288"/>
  <c r="J286"/>
  <c r="J281"/>
  <c r="BK276"/>
  <c r="BK271"/>
  <c r="BK267"/>
  <c r="J259"/>
  <c r="J257"/>
  <c r="BK251"/>
  <c r="BK248"/>
  <c r="J244"/>
  <c r="BK241"/>
  <c r="J239"/>
  <c r="J237"/>
  <c r="BK235"/>
  <c r="BK234"/>
  <c r="J231"/>
  <c r="BK224"/>
  <c r="J222"/>
  <c r="J217"/>
  <c r="BK213"/>
  <c r="J210"/>
  <c r="BK202"/>
  <c r="J195"/>
  <c r="J182"/>
  <c r="BK175"/>
  <c r="BK173"/>
  <c r="BK169"/>
  <c r="J162"/>
  <c r="J160"/>
  <c r="J157"/>
  <c r="J154"/>
  <c r="J151"/>
  <c r="J148"/>
  <c r="BK146"/>
  <c r="J143"/>
  <c r="J136"/>
  <c r="BK134"/>
  <c r="BK130"/>
  <c i="15" r="BK233"/>
  <c r="BK224"/>
  <c r="J217"/>
  <c r="J211"/>
  <c r="J209"/>
  <c r="J205"/>
  <c r="BK198"/>
  <c r="J186"/>
  <c r="BK182"/>
  <c r="J177"/>
  <c r="J174"/>
  <c r="J164"/>
  <c r="J161"/>
  <c r="J159"/>
  <c r="J153"/>
  <c r="BK148"/>
  <c r="BK129"/>
  <c i="14" r="J129"/>
  <c r="J127"/>
  <c r="BK122"/>
  <c i="13" r="BK420"/>
  <c r="J417"/>
  <c r="J410"/>
  <c r="J404"/>
  <c r="BK401"/>
  <c r="BK398"/>
  <c r="BK395"/>
  <c r="BK392"/>
  <c r="BK388"/>
  <c r="BK384"/>
  <c r="J381"/>
  <c r="BK379"/>
  <c r="BK377"/>
  <c r="J366"/>
  <c r="BK363"/>
  <c r="J359"/>
  <c r="J357"/>
  <c r="J348"/>
  <c r="BK346"/>
  <c r="J344"/>
  <c r="BK339"/>
  <c r="BK332"/>
  <c r="J327"/>
  <c r="J321"/>
  <c r="J302"/>
  <c r="J294"/>
  <c r="BK288"/>
  <c r="J278"/>
  <c r="BK268"/>
  <c r="BK265"/>
  <c r="J262"/>
  <c r="BK258"/>
  <c r="BK249"/>
  <c r="J221"/>
  <c r="BK218"/>
  <c r="J216"/>
  <c r="J214"/>
  <c r="J208"/>
  <c r="BK206"/>
  <c r="J196"/>
  <c r="J193"/>
  <c r="BK183"/>
  <c r="BK180"/>
  <c r="J171"/>
  <c r="BK148"/>
  <c r="J143"/>
  <c r="J139"/>
  <c r="BK137"/>
  <c r="BK133"/>
  <c r="BK131"/>
  <c i="12" r="BK454"/>
  <c r="J449"/>
  <c r="J442"/>
  <c r="BK435"/>
  <c r="BK426"/>
  <c r="J423"/>
  <c r="BK415"/>
  <c r="J412"/>
  <c r="BK404"/>
  <c r="BK401"/>
  <c r="J390"/>
  <c r="BK388"/>
  <c r="J381"/>
  <c r="BK378"/>
  <c r="BK371"/>
  <c r="J368"/>
  <c r="J364"/>
  <c r="BK360"/>
  <c r="J354"/>
  <c r="BK351"/>
  <c r="J346"/>
  <c r="J332"/>
  <c r="BK319"/>
  <c r="BK305"/>
  <c r="J301"/>
  <c r="J296"/>
  <c r="BK293"/>
  <c r="J291"/>
  <c r="J285"/>
  <c r="BK281"/>
  <c r="BK271"/>
  <c r="J264"/>
  <c r="BK260"/>
  <c r="J246"/>
  <c r="J244"/>
  <c r="BK237"/>
  <c r="BK234"/>
  <c r="J231"/>
  <c r="J206"/>
  <c r="J203"/>
  <c r="BK201"/>
  <c r="J199"/>
  <c r="BK196"/>
  <c r="J193"/>
  <c r="BK191"/>
  <c r="BK188"/>
  <c r="J185"/>
  <c r="J175"/>
  <c r="BK172"/>
  <c r="J170"/>
  <c r="J147"/>
  <c r="BK142"/>
  <c r="J136"/>
  <c r="J134"/>
  <c r="BK132"/>
  <c i="11" r="J453"/>
  <c r="J450"/>
  <c r="J447"/>
  <c r="J444"/>
  <c r="J437"/>
  <c r="BK425"/>
  <c r="J424"/>
  <c r="BK420"/>
  <c r="J417"/>
  <c r="J414"/>
  <c r="J411"/>
  <c r="BK407"/>
  <c r="J403"/>
  <c r="J399"/>
  <c r="BK395"/>
  <c r="J390"/>
  <c r="J379"/>
  <c r="J376"/>
  <c r="BK373"/>
  <c r="J369"/>
  <c r="BK365"/>
  <c r="BK355"/>
  <c r="BK340"/>
  <c r="J332"/>
  <c r="BK320"/>
  <c r="BK314"/>
  <c r="BK309"/>
  <c r="J306"/>
  <c r="BK303"/>
  <c r="BK301"/>
  <c r="J298"/>
  <c r="J295"/>
  <c r="BK293"/>
  <c r="J283"/>
  <c r="BK278"/>
  <c r="BK268"/>
  <c r="BK264"/>
  <c r="BK260"/>
  <c r="BK258"/>
  <c r="BK254"/>
  <c r="J250"/>
  <c r="BK246"/>
  <c r="J242"/>
  <c r="BK238"/>
  <c r="BK230"/>
  <c r="BK227"/>
  <c r="BK222"/>
  <c r="BK213"/>
  <c r="J209"/>
  <c r="BK200"/>
  <c r="BK196"/>
  <c r="J193"/>
  <c r="J190"/>
  <c r="BK184"/>
  <c r="BK181"/>
  <c r="J181"/>
  <c r="BK177"/>
  <c r="BK167"/>
  <c r="J163"/>
  <c r="J159"/>
  <c r="BK153"/>
  <c r="BK149"/>
  <c r="BK146"/>
  <c r="J139"/>
  <c r="BK137"/>
  <c i="10" r="BK803"/>
  <c r="J803"/>
  <c r="BK801"/>
  <c r="J801"/>
  <c r="BK798"/>
  <c r="J798"/>
  <c r="BK795"/>
  <c r="J790"/>
  <c r="J784"/>
  <c r="BK781"/>
  <c r="BK778"/>
  <c r="BK773"/>
  <c r="J755"/>
  <c r="J744"/>
  <c r="BK738"/>
  <c r="BK735"/>
  <c r="J732"/>
  <c r="BK726"/>
  <c r="BK723"/>
  <c r="BK710"/>
  <c r="J691"/>
  <c r="BK688"/>
  <c r="BK665"/>
  <c r="J663"/>
  <c r="J657"/>
  <c r="BK655"/>
  <c r="J653"/>
  <c r="BK632"/>
  <c r="J630"/>
  <c r="BK604"/>
  <c r="J598"/>
  <c r="J587"/>
  <c r="J574"/>
  <c r="BK568"/>
  <c r="BK555"/>
  <c r="BK553"/>
  <c r="J531"/>
  <c r="BK529"/>
  <c r="BK507"/>
  <c r="J501"/>
  <c r="J497"/>
  <c r="BK494"/>
  <c r="J490"/>
  <c r="J459"/>
  <c r="J435"/>
  <c r="J431"/>
  <c r="BK417"/>
  <c r="BK413"/>
  <c r="J409"/>
  <c r="BK401"/>
  <c r="BK398"/>
  <c r="J396"/>
  <c r="BK386"/>
  <c r="BK376"/>
  <c r="J374"/>
  <c r="BK363"/>
  <c r="J361"/>
  <c r="BK359"/>
  <c r="BK347"/>
  <c r="BK337"/>
  <c r="BK335"/>
  <c r="BK318"/>
  <c r="J315"/>
  <c r="BK310"/>
  <c r="J303"/>
  <c r="J297"/>
  <c r="BK289"/>
  <c r="J273"/>
  <c r="BK264"/>
  <c r="J256"/>
  <c r="J240"/>
  <c r="J233"/>
  <c r="BK230"/>
  <c r="J225"/>
  <c r="BK217"/>
  <c r="J211"/>
  <c r="BK205"/>
  <c r="BK202"/>
  <c r="J200"/>
  <c r="J188"/>
  <c r="BK185"/>
  <c r="J180"/>
  <c r="J171"/>
  <c r="J159"/>
  <c r="BK158"/>
  <c r="BK150"/>
  <c r="J147"/>
  <c r="BK145"/>
  <c r="J137"/>
  <c i="9" r="J159"/>
  <c r="BK151"/>
  <c r="BK150"/>
  <c r="J148"/>
  <c r="J146"/>
  <c r="J144"/>
  <c r="BK140"/>
  <c r="J137"/>
  <c r="J130"/>
  <c r="J128"/>
  <c i="8" r="J176"/>
  <c r="J175"/>
  <c r="J148"/>
  <c r="BK145"/>
  <c r="J143"/>
  <c r="BK140"/>
  <c r="J136"/>
  <c r="J133"/>
  <c i="7" r="J238"/>
  <c r="BK229"/>
  <c r="J228"/>
  <c r="J226"/>
  <c r="BK224"/>
  <c r="J221"/>
  <c r="J219"/>
  <c r="BK217"/>
  <c r="J213"/>
  <c r="J212"/>
  <c r="BK209"/>
  <c r="BK207"/>
  <c r="J204"/>
  <c r="J192"/>
  <c r="BK179"/>
  <c r="BK178"/>
  <c r="J175"/>
  <c r="BK174"/>
  <c r="BK146"/>
  <c r="J139"/>
  <c r="J130"/>
  <c i="6" r="J156"/>
  <c r="J146"/>
  <c r="J139"/>
  <c r="J134"/>
  <c r="J132"/>
  <c r="BK130"/>
  <c r="J128"/>
  <c i="5" r="J219"/>
  <c r="J214"/>
  <c r="BK205"/>
  <c r="BK203"/>
  <c r="BK189"/>
  <c r="J176"/>
  <c r="BK168"/>
  <c r="J158"/>
  <c r="J154"/>
  <c r="BK148"/>
  <c r="BK144"/>
  <c r="J138"/>
  <c r="J126"/>
  <c r="BK123"/>
  <c i="4" r="BK157"/>
  <c r="J133"/>
  <c r="BK126"/>
  <c r="BK122"/>
  <c i="3" r="J282"/>
  <c r="BK278"/>
  <c r="BK270"/>
  <c r="J266"/>
  <c r="BK258"/>
  <c r="BK255"/>
  <c r="J253"/>
  <c r="J247"/>
  <c r="J245"/>
  <c r="BK243"/>
  <c r="J226"/>
  <c r="BK224"/>
  <c r="J221"/>
  <c r="J220"/>
  <c r="BK218"/>
  <c r="J212"/>
  <c r="J210"/>
  <c r="BK208"/>
  <c r="BK206"/>
  <c r="BK203"/>
  <c r="BK191"/>
  <c r="J189"/>
  <c r="J175"/>
  <c r="BK172"/>
  <c r="BK170"/>
  <c r="J167"/>
  <c r="J152"/>
  <c r="J150"/>
  <c r="BK140"/>
  <c r="J139"/>
  <c r="J135"/>
  <c r="J133"/>
  <c r="J131"/>
  <c r="J129"/>
  <c r="J128"/>
  <c i="2" r="J186"/>
  <c r="J184"/>
  <c r="BK180"/>
  <c r="J173"/>
  <c r="J171"/>
  <c r="BK166"/>
  <c r="J164"/>
  <c r="J162"/>
  <c r="J160"/>
  <c r="BK159"/>
  <c r="BK150"/>
  <c r="J148"/>
  <c r="BK146"/>
  <c r="J139"/>
  <c r="BK138"/>
  <c r="J132"/>
  <c r="BK130"/>
  <c r="J128"/>
  <c r="BK126"/>
  <c r="J124"/>
  <c i="1" r="AS119"/>
  <c r="AS100"/>
  <c i="33" r="J224"/>
  <c r="J223"/>
  <c r="BK221"/>
  <c r="J220"/>
  <c r="BK218"/>
  <c r="BK217"/>
  <c r="BK213"/>
  <c r="J212"/>
  <c r="BK211"/>
  <c r="J209"/>
  <c r="J208"/>
  <c r="J206"/>
  <c r="J205"/>
  <c r="J204"/>
  <c r="BK202"/>
  <c r="J170"/>
  <c r="J156"/>
  <c r="BK145"/>
  <c r="J137"/>
  <c r="BK124"/>
  <c i="32" r="J197"/>
  <c r="J194"/>
  <c r="J186"/>
  <c r="J182"/>
  <c r="BK177"/>
  <c r="J170"/>
  <c r="BK158"/>
  <c r="J152"/>
  <c r="BK146"/>
  <c r="J143"/>
  <c r="BK142"/>
  <c r="J137"/>
  <c r="J131"/>
  <c r="BK129"/>
  <c i="31" r="J258"/>
  <c r="J256"/>
  <c r="J255"/>
  <c r="BK254"/>
  <c r="J253"/>
  <c r="J250"/>
  <c r="BK249"/>
  <c r="J244"/>
  <c r="J239"/>
  <c r="BK238"/>
  <c r="J237"/>
  <c r="J234"/>
  <c r="BK231"/>
  <c r="BK229"/>
  <c r="J220"/>
  <c r="BK219"/>
  <c r="J215"/>
  <c r="BK214"/>
  <c r="J213"/>
  <c r="BK212"/>
  <c r="J211"/>
  <c r="BK201"/>
  <c r="BK199"/>
  <c r="J198"/>
  <c r="J196"/>
  <c r="J194"/>
  <c r="J193"/>
  <c r="J192"/>
  <c r="J189"/>
  <c r="J186"/>
  <c r="J181"/>
  <c r="BK178"/>
  <c r="BK177"/>
  <c r="J176"/>
  <c r="BK175"/>
  <c r="J174"/>
  <c r="BK171"/>
  <c r="J165"/>
  <c r="BK164"/>
  <c r="BK160"/>
  <c r="BK159"/>
  <c r="BK157"/>
  <c r="J155"/>
  <c r="BK154"/>
  <c r="J151"/>
  <c r="BK147"/>
  <c r="J145"/>
  <c r="J141"/>
  <c r="BK139"/>
  <c r="J133"/>
  <c r="J131"/>
  <c r="J127"/>
  <c r="J125"/>
  <c r="BK123"/>
  <c i="30" r="J168"/>
  <c r="BK166"/>
  <c r="J152"/>
  <c r="J150"/>
  <c r="BK144"/>
  <c i="29" r="J180"/>
  <c r="BK164"/>
  <c r="J163"/>
  <c r="J162"/>
  <c r="BK161"/>
  <c r="BK160"/>
  <c r="BK156"/>
  <c r="J149"/>
  <c r="J147"/>
  <c r="BK143"/>
  <c r="BK130"/>
  <c i="28" r="BK185"/>
  <c r="BK181"/>
  <c r="BK177"/>
  <c r="BK176"/>
  <c r="J175"/>
  <c r="J174"/>
  <c r="BK173"/>
  <c r="BK171"/>
  <c r="BK170"/>
  <c r="BK166"/>
  <c r="BK163"/>
  <c r="BK160"/>
  <c r="J157"/>
  <c r="J154"/>
  <c r="J150"/>
  <c r="J140"/>
  <c r="J136"/>
  <c r="J131"/>
  <c i="27" r="J386"/>
  <c r="BK383"/>
  <c r="J382"/>
  <c r="BK381"/>
  <c r="BK380"/>
  <c r="J379"/>
  <c r="J374"/>
  <c r="BK371"/>
  <c r="BK368"/>
  <c r="BK367"/>
  <c r="BK355"/>
  <c r="BK353"/>
  <c r="J350"/>
  <c r="BK346"/>
  <c r="BK344"/>
  <c r="BK343"/>
  <c r="J329"/>
  <c r="BK327"/>
  <c r="BK326"/>
  <c r="BK325"/>
  <c r="J323"/>
  <c r="BK322"/>
  <c r="J318"/>
  <c r="J311"/>
  <c r="BK299"/>
  <c r="J296"/>
  <c r="BK288"/>
  <c r="BK279"/>
  <c r="BK278"/>
  <c r="BK274"/>
  <c r="J271"/>
  <c r="BK268"/>
  <c r="J265"/>
  <c r="J255"/>
  <c r="BK248"/>
  <c r="J246"/>
  <c r="J242"/>
  <c r="BK238"/>
  <c r="J229"/>
  <c r="BK226"/>
  <c r="J223"/>
  <c r="BK221"/>
  <c r="J218"/>
  <c r="J215"/>
  <c r="J211"/>
  <c r="BK208"/>
  <c r="J207"/>
  <c r="J196"/>
  <c r="BK193"/>
  <c r="BK173"/>
  <c r="J172"/>
  <c r="BK166"/>
  <c r="J163"/>
  <c r="BK159"/>
  <c r="J150"/>
  <c r="BK144"/>
  <c r="BK141"/>
  <c i="26" r="J167"/>
  <c r="BK166"/>
  <c r="J164"/>
  <c r="J162"/>
  <c r="J161"/>
  <c r="BK160"/>
  <c r="J159"/>
  <c r="J157"/>
  <c r="BK156"/>
  <c r="J150"/>
  <c r="BK143"/>
  <c r="J142"/>
  <c r="BK137"/>
  <c r="J135"/>
  <c i="25" r="J306"/>
  <c r="J303"/>
  <c r="BK300"/>
  <c r="BK299"/>
  <c r="J296"/>
  <c r="BK293"/>
  <c r="J290"/>
  <c r="J287"/>
  <c r="BK281"/>
  <c r="J278"/>
  <c r="J275"/>
  <c r="J272"/>
  <c r="BK265"/>
  <c r="J262"/>
  <c r="BK259"/>
  <c r="J256"/>
  <c r="J252"/>
  <c r="J251"/>
  <c r="BK250"/>
  <c r="BK249"/>
  <c r="J246"/>
  <c r="J242"/>
  <c r="BK231"/>
  <c r="J230"/>
  <c r="BK217"/>
  <c r="J215"/>
  <c r="BK209"/>
  <c r="J208"/>
  <c r="J204"/>
  <c r="BK200"/>
  <c r="J195"/>
  <c r="BK192"/>
  <c r="BK189"/>
  <c r="J186"/>
  <c r="BK185"/>
  <c r="J182"/>
  <c r="BK179"/>
  <c r="BK176"/>
  <c r="BK173"/>
  <c r="BK169"/>
  <c r="BK165"/>
  <c r="J162"/>
  <c r="J155"/>
  <c r="BK152"/>
  <c r="BK148"/>
  <c r="J144"/>
  <c r="BK138"/>
  <c r="BK135"/>
  <c r="BK130"/>
  <c i="24" r="BK263"/>
  <c r="BK260"/>
  <c r="BK257"/>
  <c r="J255"/>
  <c r="J252"/>
  <c r="BK250"/>
  <c r="J247"/>
  <c r="BK242"/>
  <c r="BK240"/>
  <c r="J237"/>
  <c r="BK235"/>
  <c r="BK232"/>
  <c r="BK227"/>
  <c r="J226"/>
  <c r="BK224"/>
  <c r="BK223"/>
  <c r="J222"/>
  <c r="J221"/>
  <c r="BK220"/>
  <c r="BK219"/>
  <c r="J217"/>
  <c r="BK215"/>
  <c r="BK213"/>
  <c r="J212"/>
  <c r="J210"/>
  <c r="J209"/>
  <c r="BK208"/>
  <c r="J206"/>
  <c r="BK204"/>
  <c r="J203"/>
  <c r="BK190"/>
  <c r="BK189"/>
  <c r="BK188"/>
  <c r="J185"/>
  <c r="BK183"/>
  <c r="BK181"/>
  <c r="BK179"/>
  <c r="BK177"/>
  <c r="J175"/>
  <c r="BK172"/>
  <c r="J171"/>
  <c i="22" r="BK165"/>
  <c r="BK156"/>
  <c r="BK152"/>
  <c r="BK147"/>
  <c r="BK145"/>
  <c r="BK143"/>
  <c r="BK138"/>
  <c r="BK136"/>
  <c r="J126"/>
  <c r="BK124"/>
  <c r="J122"/>
  <c i="21" r="BK347"/>
  <c r="BK339"/>
  <c r="J337"/>
  <c r="BK335"/>
  <c r="J326"/>
  <c r="J320"/>
  <c r="BK312"/>
  <c r="BK310"/>
  <c r="J305"/>
  <c r="BK301"/>
  <c r="J299"/>
  <c r="J297"/>
  <c r="J295"/>
  <c r="J292"/>
  <c r="BK291"/>
  <c r="BK289"/>
  <c r="J287"/>
  <c r="J283"/>
  <c r="J271"/>
  <c r="BK259"/>
  <c r="BK257"/>
  <c r="BK249"/>
  <c r="J247"/>
  <c r="J243"/>
  <c r="BK233"/>
  <c r="BK231"/>
  <c r="BK227"/>
  <c r="J225"/>
  <c r="J223"/>
  <c r="J221"/>
  <c r="J215"/>
  <c r="J207"/>
  <c r="BK203"/>
  <c r="BK191"/>
  <c r="BK185"/>
  <c r="J183"/>
  <c r="BK181"/>
  <c r="BK175"/>
  <c r="J173"/>
  <c r="J171"/>
  <c r="BK169"/>
  <c r="BK167"/>
  <c r="J165"/>
  <c r="J163"/>
  <c r="BK161"/>
  <c r="BK157"/>
  <c r="J155"/>
  <c r="J153"/>
  <c r="J147"/>
  <c r="BK143"/>
  <c r="BK141"/>
  <c r="J139"/>
  <c r="J137"/>
  <c r="J135"/>
  <c r="BK131"/>
  <c r="BK127"/>
  <c r="BK124"/>
  <c i="20" r="J199"/>
  <c r="BK198"/>
  <c r="BK195"/>
  <c r="J194"/>
  <c r="BK192"/>
  <c r="J190"/>
  <c r="J188"/>
  <c r="J187"/>
  <c r="J186"/>
  <c r="J185"/>
  <c r="BK183"/>
  <c r="BK181"/>
  <c r="BK177"/>
  <c r="BK175"/>
  <c r="J171"/>
  <c r="J169"/>
  <c r="BK167"/>
  <c r="BK163"/>
  <c r="BK159"/>
  <c r="J155"/>
  <c r="J151"/>
  <c r="BK141"/>
  <c r="J132"/>
  <c r="BK130"/>
  <c i="19" r="J221"/>
  <c r="J219"/>
  <c r="BK212"/>
  <c r="J211"/>
  <c r="BK204"/>
  <c r="BK202"/>
  <c r="BK201"/>
  <c r="BK200"/>
  <c r="BK192"/>
  <c r="J191"/>
  <c r="BK190"/>
  <c r="J189"/>
  <c r="J188"/>
  <c r="BK185"/>
  <c r="J183"/>
  <c r="BK182"/>
  <c r="J179"/>
  <c r="J178"/>
  <c r="J173"/>
  <c r="J170"/>
  <c r="J165"/>
  <c r="BK164"/>
  <c r="BK162"/>
  <c r="BK161"/>
  <c r="BK158"/>
  <c r="BK156"/>
  <c r="BK155"/>
  <c r="J154"/>
  <c r="BK152"/>
  <c r="BK151"/>
  <c r="BK145"/>
  <c r="BK143"/>
  <c r="J139"/>
  <c r="J138"/>
  <c r="J133"/>
  <c i="18" r="J263"/>
  <c r="BK260"/>
  <c r="J256"/>
  <c r="BK253"/>
  <c r="BK251"/>
  <c r="J244"/>
  <c r="J241"/>
  <c r="J236"/>
  <c r="J233"/>
  <c r="BK230"/>
  <c r="J225"/>
  <c r="J220"/>
  <c r="BK213"/>
  <c r="J210"/>
  <c r="BK204"/>
  <c r="J191"/>
  <c r="BK173"/>
  <c r="J155"/>
  <c r="BK152"/>
  <c r="BK147"/>
  <c r="BK145"/>
  <c r="BK130"/>
  <c r="BK128"/>
  <c i="17" r="BK262"/>
  <c r="BK251"/>
  <c r="BK236"/>
  <c r="BK232"/>
  <c r="BK230"/>
  <c r="J218"/>
  <c r="J215"/>
  <c r="J207"/>
  <c r="BK193"/>
  <c r="J186"/>
  <c r="BK183"/>
  <c r="BK181"/>
  <c r="BK173"/>
  <c r="J170"/>
  <c r="BK165"/>
  <c r="J150"/>
  <c r="J148"/>
  <c r="BK145"/>
  <c r="J137"/>
  <c r="BK135"/>
  <c r="BK132"/>
  <c r="J130"/>
  <c r="BK128"/>
  <c i="16" r="BK365"/>
  <c r="J340"/>
  <c r="J333"/>
  <c r="BK330"/>
  <c r="BK322"/>
  <c r="J316"/>
  <c r="J311"/>
  <c r="BK309"/>
  <c r="J306"/>
  <c r="J304"/>
  <c r="J298"/>
  <c r="BK219"/>
  <c r="J213"/>
  <c r="J202"/>
  <c r="BK195"/>
  <c r="J187"/>
  <c r="BK182"/>
  <c r="BK160"/>
  <c r="J146"/>
  <c r="J139"/>
  <c r="J134"/>
  <c r="BK132"/>
  <c r="J130"/>
  <c i="15" r="BK229"/>
  <c r="J226"/>
  <c r="J224"/>
  <c r="BK221"/>
  <c r="BK217"/>
  <c r="BK215"/>
  <c r="BK213"/>
  <c r="BK194"/>
  <c r="BK174"/>
  <c r="BK164"/>
  <c r="BK159"/>
  <c r="BK156"/>
  <c r="BK153"/>
  <c r="J151"/>
  <c r="J145"/>
  <c r="BK142"/>
  <c r="BK131"/>
  <c r="J129"/>
  <c i="14" r="BK129"/>
  <c r="BK127"/>
  <c r="J124"/>
  <c i="13" r="BK424"/>
  <c r="J392"/>
  <c r="BK381"/>
  <c r="BK374"/>
  <c r="BK357"/>
  <c r="BK355"/>
  <c r="J334"/>
  <c r="J332"/>
  <c r="BK327"/>
  <c r="BK325"/>
  <c r="J316"/>
  <c r="BK298"/>
  <c r="J291"/>
  <c r="J288"/>
  <c r="BK221"/>
  <c r="J218"/>
  <c r="BK211"/>
  <c r="BK208"/>
  <c r="J135"/>
  <c r="J131"/>
  <c r="BK129"/>
  <c i="10" r="BK787"/>
  <c r="J781"/>
  <c r="J773"/>
  <c r="BK766"/>
  <c r="BK760"/>
  <c r="J738"/>
  <c r="BK729"/>
  <c r="BK719"/>
  <c r="J707"/>
  <c r="J704"/>
  <c r="J688"/>
  <c r="J675"/>
  <c r="BK671"/>
  <c r="J660"/>
  <c r="BK657"/>
  <c r="J655"/>
  <c r="BK653"/>
  <c r="BK651"/>
  <c r="BK643"/>
  <c r="J634"/>
  <c r="BK628"/>
  <c r="BK623"/>
  <c r="J610"/>
  <c r="BK608"/>
  <c r="BK602"/>
  <c r="J600"/>
  <c r="BK591"/>
  <c r="J589"/>
  <c r="BK582"/>
  <c r="J568"/>
  <c r="J562"/>
  <c r="J553"/>
  <c r="BK547"/>
  <c r="J541"/>
  <c r="BK535"/>
  <c r="J529"/>
  <c r="J526"/>
  <c r="J524"/>
  <c r="BK517"/>
  <c r="J513"/>
  <c r="J504"/>
  <c r="BK497"/>
  <c r="BK486"/>
  <c r="BK483"/>
  <c r="J478"/>
  <c r="BK476"/>
  <c r="J474"/>
  <c r="BK472"/>
  <c r="J470"/>
  <c r="BK467"/>
  <c r="BK447"/>
  <c r="J441"/>
  <c r="BK431"/>
  <c r="BK426"/>
  <c r="J423"/>
  <c r="BK409"/>
  <c r="BK382"/>
  <c r="J379"/>
  <c r="J376"/>
  <c r="J369"/>
  <c r="J366"/>
  <c r="J363"/>
  <c r="J353"/>
  <c r="BK343"/>
  <c r="J329"/>
  <c r="BK312"/>
  <c r="BK284"/>
  <c r="J282"/>
  <c r="BK261"/>
  <c r="BK254"/>
  <c r="J251"/>
  <c r="BK249"/>
  <c r="BK246"/>
  <c r="J243"/>
  <c r="J235"/>
  <c r="BK225"/>
  <c r="BK222"/>
  <c r="J217"/>
  <c r="J202"/>
  <c r="BK200"/>
  <c r="J197"/>
  <c r="BK188"/>
  <c r="J177"/>
  <c r="BK174"/>
  <c r="BK171"/>
  <c r="J142"/>
  <c r="BK140"/>
  <c i="9" r="J150"/>
  <c r="BK148"/>
  <c r="BK137"/>
  <c r="J135"/>
  <c r="BK133"/>
  <c r="BK130"/>
  <c r="BK128"/>
  <c i="8" r="BK192"/>
  <c r="J189"/>
  <c r="J187"/>
  <c r="BK185"/>
  <c r="J183"/>
  <c r="BK181"/>
  <c r="BK172"/>
  <c r="J170"/>
  <c r="BK169"/>
  <c r="J167"/>
  <c r="J162"/>
  <c r="J160"/>
  <c r="J154"/>
  <c r="BK150"/>
  <c r="BK148"/>
  <c r="J145"/>
  <c r="BK133"/>
  <c r="J130"/>
  <c i="7" r="BK230"/>
  <c r="BK228"/>
  <c r="BK213"/>
  <c r="BK212"/>
  <c r="BK208"/>
  <c r="BK204"/>
  <c r="BK200"/>
  <c r="J196"/>
  <c r="BK192"/>
  <c r="BK189"/>
  <c r="J183"/>
  <c r="J181"/>
  <c r="BK169"/>
  <c r="J161"/>
  <c r="BK157"/>
  <c r="J154"/>
  <c r="BK152"/>
  <c r="BK149"/>
  <c r="J146"/>
  <c r="BK144"/>
  <c r="J136"/>
  <c i="6" r="J165"/>
  <c r="J161"/>
  <c r="BK153"/>
  <c r="J151"/>
  <c r="BK141"/>
  <c r="BK139"/>
  <c r="BK134"/>
  <c r="BK132"/>
  <c r="BK128"/>
  <c i="5" r="BK210"/>
  <c r="J198"/>
  <c r="BK185"/>
  <c r="J181"/>
  <c r="BK176"/>
  <c r="BK172"/>
  <c r="J168"/>
  <c r="BK164"/>
  <c r="J148"/>
  <c r="J134"/>
  <c r="BK130"/>
  <c r="J123"/>
  <c i="4" r="BK162"/>
  <c r="J157"/>
  <c r="J151"/>
  <c r="J147"/>
  <c i="3" r="BK313"/>
  <c r="J313"/>
  <c r="BK311"/>
  <c r="J301"/>
  <c r="BK295"/>
  <c r="J278"/>
  <c r="BK253"/>
  <c r="J251"/>
  <c r="BK249"/>
  <c r="BK245"/>
  <c r="J243"/>
  <c r="J241"/>
  <c r="J239"/>
  <c r="BK230"/>
  <c r="BK210"/>
  <c r="J203"/>
  <c r="BK197"/>
  <c r="J191"/>
  <c r="BK189"/>
  <c r="BK187"/>
  <c r="J185"/>
  <c r="BK183"/>
  <c r="BK181"/>
  <c r="BK167"/>
  <c r="J165"/>
  <c r="J163"/>
  <c r="BK160"/>
  <c r="BK150"/>
  <c r="J147"/>
  <c r="J144"/>
  <c r="BK139"/>
  <c r="J137"/>
  <c r="BK128"/>
  <c r="BK126"/>
  <c i="2" r="BK182"/>
  <c r="J178"/>
  <c r="BK175"/>
  <c r="BK173"/>
  <c r="BK160"/>
  <c r="J159"/>
  <c r="BK157"/>
  <c r="J154"/>
  <c r="J146"/>
  <c r="BK144"/>
  <c r="BK142"/>
  <c r="J130"/>
  <c r="BK128"/>
  <c i="33" r="BK204"/>
  <c r="BK192"/>
  <c r="BK183"/>
  <c r="BK170"/>
  <c r="J145"/>
  <c r="BK142"/>
  <c r="J140"/>
  <c r="J124"/>
  <c i="32" r="BK197"/>
  <c r="BK194"/>
  <c r="J189"/>
  <c r="J177"/>
  <c r="BK170"/>
  <c r="J164"/>
  <c r="BK161"/>
  <c r="J154"/>
  <c r="BK143"/>
  <c r="BK137"/>
  <c r="J133"/>
  <c r="J129"/>
  <c i="31" r="BK255"/>
  <c r="BK252"/>
  <c r="J251"/>
  <c r="BK250"/>
  <c r="J247"/>
  <c r="J246"/>
  <c r="BK245"/>
  <c r="BK244"/>
  <c r="J243"/>
  <c r="BK242"/>
  <c r="J240"/>
  <c r="BK239"/>
  <c r="BK236"/>
  <c r="J235"/>
  <c r="BK234"/>
  <c r="J233"/>
  <c r="J232"/>
  <c r="BK228"/>
  <c r="J227"/>
  <c r="BK225"/>
  <c r="BK224"/>
  <c r="J223"/>
  <c r="BK220"/>
  <c r="J217"/>
  <c r="J216"/>
  <c r="BK215"/>
  <c r="BK211"/>
  <c r="BK210"/>
  <c r="BK209"/>
  <c r="BK208"/>
  <c r="J207"/>
  <c r="BK206"/>
  <c r="J202"/>
  <c r="BK198"/>
  <c r="J197"/>
  <c r="BK196"/>
  <c r="J195"/>
  <c r="BK194"/>
  <c r="BK187"/>
  <c r="J185"/>
  <c r="BK183"/>
  <c r="BK182"/>
  <c r="J180"/>
  <c r="BK179"/>
  <c r="BK169"/>
  <c r="BK168"/>
  <c r="BK167"/>
  <c r="BK161"/>
  <c r="J160"/>
  <c r="BK153"/>
  <c r="J152"/>
  <c r="J148"/>
  <c r="J147"/>
  <c r="BK146"/>
  <c r="BK135"/>
  <c r="BK133"/>
  <c r="BK125"/>
  <c r="J123"/>
  <c i="30" r="BK162"/>
  <c r="BK160"/>
  <c r="J156"/>
  <c r="BK154"/>
  <c r="J141"/>
  <c r="J137"/>
  <c r="BK129"/>
  <c r="J127"/>
  <c i="29" r="BK180"/>
  <c r="BK178"/>
  <c r="BK173"/>
  <c r="BK169"/>
  <c r="J168"/>
  <c r="BK163"/>
  <c r="J161"/>
  <c r="BK159"/>
  <c r="BK154"/>
  <c r="J152"/>
  <c r="BK147"/>
  <c r="J145"/>
  <c r="BK138"/>
  <c r="BK136"/>
  <c r="J129"/>
  <c r="J125"/>
  <c i="28" r="J185"/>
  <c r="J183"/>
  <c r="J180"/>
  <c r="J176"/>
  <c r="J171"/>
  <c r="J160"/>
  <c r="BK146"/>
  <c r="BK133"/>
  <c i="27" r="BK387"/>
  <c r="BK384"/>
  <c r="J383"/>
  <c r="BK382"/>
  <c r="J381"/>
  <c r="J367"/>
  <c r="J365"/>
  <c r="J362"/>
  <c r="BK359"/>
  <c r="BK356"/>
  <c r="BK351"/>
  <c r="BK348"/>
  <c r="J341"/>
  <c r="BK337"/>
  <c r="J335"/>
  <c r="J331"/>
  <c r="BK329"/>
  <c r="BK323"/>
  <c r="J322"/>
  <c r="BK321"/>
  <c r="BK320"/>
  <c r="BK314"/>
  <c r="BK311"/>
  <c r="J310"/>
  <c r="BK306"/>
  <c r="J303"/>
  <c r="BK302"/>
  <c r="J299"/>
  <c r="BK291"/>
  <c r="J288"/>
  <c r="J285"/>
  <c r="BK282"/>
  <c r="J279"/>
  <c r="BK271"/>
  <c r="BK259"/>
  <c r="BK255"/>
  <c r="J254"/>
  <c r="J251"/>
  <c r="J248"/>
  <c r="BK246"/>
  <c r="BK242"/>
  <c r="BK241"/>
  <c r="J238"/>
  <c r="BK223"/>
  <c r="BK222"/>
  <c r="J208"/>
  <c r="J206"/>
  <c r="BK194"/>
  <c r="J193"/>
  <c r="J190"/>
  <c r="BK187"/>
  <c r="J184"/>
  <c r="BK180"/>
  <c r="J176"/>
  <c r="BK163"/>
  <c r="J159"/>
  <c r="J151"/>
  <c r="BK150"/>
  <c r="BK146"/>
  <c r="J144"/>
  <c r="J141"/>
  <c r="BK139"/>
  <c i="26" r="J168"/>
  <c r="BK167"/>
  <c r="BK161"/>
  <c r="J160"/>
  <c r="BK159"/>
  <c r="BK158"/>
  <c r="BK157"/>
  <c r="BK146"/>
  <c r="BK144"/>
  <c r="J143"/>
  <c r="BK142"/>
  <c r="J140"/>
  <c r="BK135"/>
  <c r="J133"/>
  <c r="J131"/>
  <c r="J129"/>
  <c r="BK128"/>
  <c r="J126"/>
  <c r="J124"/>
  <c i="25" r="J325"/>
  <c r="BK321"/>
  <c r="BK320"/>
  <c r="J319"/>
  <c r="BK317"/>
  <c r="J314"/>
  <c r="J312"/>
  <c r="BK309"/>
  <c r="BK308"/>
  <c r="BK306"/>
  <c r="J300"/>
  <c r="J299"/>
  <c r="J293"/>
  <c r="BK290"/>
  <c r="BK287"/>
  <c r="BK284"/>
  <c r="BK278"/>
  <c r="BK275"/>
  <c r="BK272"/>
  <c r="BK270"/>
  <c r="BK266"/>
  <c r="BK262"/>
  <c r="BK256"/>
  <c r="BK252"/>
  <c r="BK251"/>
  <c r="J250"/>
  <c r="J249"/>
  <c r="BK246"/>
  <c r="J243"/>
  <c r="BK241"/>
  <c r="J240"/>
  <c r="BK237"/>
  <c r="J235"/>
  <c r="BK232"/>
  <c r="J231"/>
  <c r="BK230"/>
  <c r="BK226"/>
  <c r="J225"/>
  <c r="BK221"/>
  <c r="J221"/>
  <c r="J217"/>
  <c r="BK215"/>
  <c r="J212"/>
  <c r="J209"/>
  <c r="BK208"/>
  <c r="BK197"/>
  <c r="BK195"/>
  <c r="J192"/>
  <c r="J189"/>
  <c r="BK186"/>
  <c r="BK182"/>
  <c r="J179"/>
  <c r="J173"/>
  <c r="J169"/>
  <c r="J166"/>
  <c r="J165"/>
  <c r="J159"/>
  <c r="J152"/>
  <c r="J148"/>
  <c r="BK144"/>
  <c r="BK143"/>
  <c r="J141"/>
  <c r="J138"/>
  <c r="J135"/>
  <c r="BK133"/>
  <c r="J130"/>
  <c i="24" r="J260"/>
  <c r="J257"/>
  <c r="BK252"/>
  <c r="J243"/>
  <c r="J242"/>
  <c r="J235"/>
  <c r="J229"/>
  <c r="J227"/>
  <c r="J225"/>
  <c r="J224"/>
  <c r="J223"/>
  <c r="BK222"/>
  <c r="BK217"/>
  <c r="J215"/>
  <c r="J213"/>
  <c r="J211"/>
  <c r="BK210"/>
  <c r="BK209"/>
  <c r="J208"/>
  <c r="J207"/>
  <c r="BK206"/>
  <c r="J205"/>
  <c r="J204"/>
  <c r="BK203"/>
  <c r="J189"/>
  <c r="J188"/>
  <c r="J183"/>
  <c r="J181"/>
  <c r="J177"/>
  <c r="BK175"/>
  <c r="J174"/>
  <c r="J172"/>
  <c r="BK169"/>
  <c r="BK167"/>
  <c r="BK165"/>
  <c r="J163"/>
  <c r="J159"/>
  <c r="BK153"/>
  <c r="BK151"/>
  <c r="J150"/>
  <c r="BK148"/>
  <c r="BK145"/>
  <c r="J142"/>
  <c r="BK139"/>
  <c r="BK137"/>
  <c r="J135"/>
  <c r="BK133"/>
  <c r="J130"/>
  <c r="J127"/>
  <c r="J124"/>
  <c i="23" r="J127"/>
  <c r="J124"/>
  <c r="BK122"/>
  <c r="BK120"/>
  <c i="22" r="J165"/>
  <c r="BK163"/>
  <c r="BK160"/>
  <c r="BK158"/>
  <c r="BK154"/>
  <c r="J152"/>
  <c r="BK150"/>
  <c r="J147"/>
  <c r="J140"/>
  <c r="J138"/>
  <c r="BK134"/>
  <c r="J132"/>
  <c r="BK130"/>
  <c r="J128"/>
  <c r="BK126"/>
  <c r="BK122"/>
  <c i="21" r="BK351"/>
  <c r="J351"/>
  <c r="BK349"/>
  <c r="BK345"/>
  <c r="J343"/>
  <c r="BK341"/>
  <c r="J339"/>
  <c r="J335"/>
  <c r="J333"/>
  <c r="J331"/>
  <c r="BK324"/>
  <c r="BK320"/>
  <c r="J318"/>
  <c r="J316"/>
  <c r="BK314"/>
  <c r="J312"/>
  <c r="J310"/>
  <c r="BK308"/>
  <c r="J306"/>
  <c r="BK305"/>
  <c r="BK303"/>
  <c r="J301"/>
  <c r="BK297"/>
  <c r="BK295"/>
  <c r="J294"/>
  <c r="BK292"/>
  <c r="J291"/>
  <c r="BK287"/>
  <c r="J285"/>
  <c r="BK283"/>
  <c r="BK281"/>
  <c r="BK279"/>
  <c r="BK277"/>
  <c r="J275"/>
  <c r="J273"/>
  <c r="BK271"/>
  <c r="J269"/>
  <c r="BK267"/>
  <c r="J265"/>
  <c r="BK263"/>
  <c r="J261"/>
  <c r="J259"/>
  <c r="BK255"/>
  <c r="BK253"/>
  <c r="J251"/>
  <c r="J249"/>
  <c r="BK245"/>
  <c r="J241"/>
  <c r="J239"/>
  <c r="BK237"/>
  <c r="BK235"/>
  <c r="J231"/>
  <c r="J229"/>
  <c r="BK225"/>
  <c r="BK221"/>
  <c r="J219"/>
  <c r="BK217"/>
  <c r="J213"/>
  <c r="J211"/>
  <c r="J209"/>
  <c r="BK205"/>
  <c r="J203"/>
  <c r="J201"/>
  <c r="BK199"/>
  <c r="J197"/>
  <c r="BK195"/>
  <c r="J193"/>
  <c r="J191"/>
  <c r="BK187"/>
  <c r="J185"/>
  <c r="BK183"/>
  <c r="J181"/>
  <c r="J179"/>
  <c r="J169"/>
  <c r="BK163"/>
  <c r="BK159"/>
  <c r="J157"/>
  <c r="BK155"/>
  <c r="J149"/>
  <c r="J141"/>
  <c r="BK137"/>
  <c r="BK135"/>
  <c r="J133"/>
  <c r="J131"/>
  <c r="J129"/>
  <c r="J127"/>
  <c r="J124"/>
  <c i="20" r="J201"/>
  <c r="BK199"/>
  <c r="J198"/>
  <c r="J197"/>
  <c r="J192"/>
  <c r="BK188"/>
  <c r="BK187"/>
  <c r="J181"/>
  <c r="J179"/>
  <c r="BK173"/>
  <c r="BK171"/>
  <c r="BK169"/>
  <c r="BK165"/>
  <c r="J163"/>
  <c r="J161"/>
  <c r="BK157"/>
  <c r="BK151"/>
  <c r="BK149"/>
  <c r="J147"/>
  <c r="BK143"/>
  <c r="BK134"/>
  <c r="BK132"/>
  <c r="J127"/>
  <c r="J121"/>
  <c i="19" r="BK221"/>
  <c r="J216"/>
  <c r="J214"/>
  <c r="BK213"/>
  <c r="J208"/>
  <c r="J206"/>
  <c r="BK205"/>
  <c r="J204"/>
  <c r="J203"/>
  <c r="BK197"/>
  <c r="BK196"/>
  <c r="BK195"/>
  <c r="J194"/>
  <c r="BK189"/>
  <c r="BK187"/>
  <c r="BK186"/>
  <c r="J182"/>
  <c r="J176"/>
  <c r="J174"/>
  <c r="BK173"/>
  <c r="J172"/>
  <c r="BK170"/>
  <c r="J169"/>
  <c r="BK168"/>
  <c r="BK163"/>
  <c r="BK159"/>
  <c r="J158"/>
  <c r="J152"/>
  <c r="BK148"/>
  <c r="BK147"/>
  <c r="J146"/>
  <c r="BK144"/>
  <c r="BK142"/>
  <c r="J141"/>
  <c r="J140"/>
  <c r="BK138"/>
  <c r="J135"/>
  <c r="J131"/>
  <c r="J130"/>
  <c r="BK129"/>
  <c i="18" r="BK286"/>
  <c r="J286"/>
  <c r="BK281"/>
  <c r="BK278"/>
  <c r="J275"/>
  <c r="BK272"/>
  <c r="J269"/>
  <c r="BK266"/>
  <c r="BK256"/>
  <c r="J253"/>
  <c r="BK248"/>
  <c r="J246"/>
  <c r="BK241"/>
  <c r="BK238"/>
  <c r="BK233"/>
  <c r="J228"/>
  <c r="J223"/>
  <c r="BK217"/>
  <c r="J215"/>
  <c r="BK210"/>
  <c r="J208"/>
  <c r="J206"/>
  <c r="BK201"/>
  <c r="J197"/>
  <c r="BK194"/>
  <c r="J190"/>
  <c r="BK185"/>
  <c r="J182"/>
  <c r="BK177"/>
  <c r="BK163"/>
  <c r="J160"/>
  <c r="BK158"/>
  <c r="J152"/>
  <c r="J150"/>
  <c r="J147"/>
  <c r="J142"/>
  <c i="17" r="J262"/>
  <c r="J257"/>
  <c r="BK254"/>
  <c r="J251"/>
  <c r="BK249"/>
  <c r="BK246"/>
  <c r="J243"/>
  <c r="BK241"/>
  <c r="J239"/>
  <c r="J236"/>
  <c r="J234"/>
  <c r="J232"/>
  <c r="J230"/>
  <c r="BK227"/>
  <c r="J224"/>
  <c r="BK221"/>
  <c r="BK215"/>
  <c r="BK213"/>
  <c r="BK210"/>
  <c r="J204"/>
  <c r="BK201"/>
  <c r="J198"/>
  <c r="J195"/>
  <c r="BK190"/>
  <c r="J181"/>
  <c r="J178"/>
  <c r="J173"/>
  <c r="J161"/>
  <c r="J153"/>
  <c r="BK150"/>
  <c r="J145"/>
  <c r="J142"/>
  <c r="BK140"/>
  <c r="J132"/>
  <c i="16" r="J362"/>
  <c r="J354"/>
  <c r="J347"/>
  <c r="BK340"/>
  <c r="J337"/>
  <c r="BK328"/>
  <c r="J322"/>
  <c r="BK319"/>
  <c r="J314"/>
  <c r="J309"/>
  <c r="BK304"/>
  <c r="BK302"/>
  <c r="J300"/>
  <c r="BK297"/>
  <c r="J294"/>
  <c r="J291"/>
  <c r="J288"/>
  <c r="BK286"/>
  <c r="BK281"/>
  <c r="J276"/>
  <c r="J271"/>
  <c r="J267"/>
  <c r="BK259"/>
  <c r="BK257"/>
  <c r="J251"/>
  <c r="J248"/>
  <c r="BK244"/>
  <c r="J241"/>
  <c r="BK239"/>
  <c r="BK237"/>
  <c r="J235"/>
  <c r="J234"/>
  <c r="BK231"/>
  <c r="J224"/>
  <c r="BK222"/>
  <c r="J219"/>
  <c r="BK217"/>
  <c r="BK210"/>
  <c r="BK187"/>
  <c r="J175"/>
  <c r="J173"/>
  <c r="J169"/>
  <c r="BK162"/>
  <c r="BK157"/>
  <c r="BK154"/>
  <c r="BK151"/>
  <c r="BK148"/>
  <c r="BK143"/>
  <c r="BK139"/>
  <c r="BK136"/>
  <c r="J132"/>
  <c i="15" r="J233"/>
  <c r="J229"/>
  <c r="BK226"/>
  <c r="J221"/>
  <c r="J215"/>
  <c r="J213"/>
  <c r="BK211"/>
  <c r="BK209"/>
  <c r="BK205"/>
  <c r="J198"/>
  <c r="J194"/>
  <c r="BK186"/>
  <c r="J182"/>
  <c r="BK177"/>
  <c r="BK161"/>
  <c r="J156"/>
  <c r="BK151"/>
  <c r="J148"/>
  <c r="BK145"/>
  <c r="J142"/>
  <c r="J131"/>
  <c i="14" r="BK124"/>
  <c r="J122"/>
  <c i="13" r="J424"/>
  <c r="J420"/>
  <c r="BK417"/>
  <c r="BK410"/>
  <c r="BK404"/>
  <c r="J401"/>
  <c r="J398"/>
  <c r="J395"/>
  <c r="J388"/>
  <c r="J384"/>
  <c r="J379"/>
  <c r="J377"/>
  <c r="J374"/>
  <c r="BK366"/>
  <c r="J363"/>
  <c r="BK359"/>
  <c r="J355"/>
  <c r="BK348"/>
  <c r="J346"/>
  <c r="BK344"/>
  <c r="J339"/>
  <c r="BK334"/>
  <c r="J325"/>
  <c r="BK321"/>
  <c r="BK316"/>
  <c r="BK302"/>
  <c r="J298"/>
  <c r="BK294"/>
  <c r="BK291"/>
  <c r="BK278"/>
  <c r="J268"/>
  <c r="J265"/>
  <c r="BK262"/>
  <c r="J258"/>
  <c r="J249"/>
  <c r="BK216"/>
  <c r="BK214"/>
  <c r="J211"/>
  <c r="J206"/>
  <c r="BK196"/>
  <c r="BK193"/>
  <c r="J183"/>
  <c r="J180"/>
  <c r="BK171"/>
  <c r="J148"/>
  <c r="BK143"/>
  <c r="BK139"/>
  <c r="J137"/>
  <c r="BK135"/>
  <c r="J133"/>
  <c r="J129"/>
  <c i="12" r="J446"/>
  <c r="BK442"/>
  <c r="J435"/>
  <c r="BK432"/>
  <c r="J426"/>
  <c r="BK423"/>
  <c r="BK419"/>
  <c r="J415"/>
  <c r="BK412"/>
  <c r="J410"/>
  <c r="J408"/>
  <c r="J404"/>
  <c r="BK395"/>
  <c r="BK392"/>
  <c r="BK390"/>
  <c r="J388"/>
  <c r="BK381"/>
  <c r="J371"/>
  <c r="BK368"/>
  <c r="BK364"/>
  <c r="J360"/>
  <c r="BK354"/>
  <c r="J351"/>
  <c r="BK346"/>
  <c r="BK332"/>
  <c r="J319"/>
  <c r="J305"/>
  <c r="BK301"/>
  <c r="BK296"/>
  <c r="J293"/>
  <c r="BK291"/>
  <c r="J288"/>
  <c r="J281"/>
  <c r="J277"/>
  <c r="J274"/>
  <c r="J271"/>
  <c r="BK264"/>
  <c r="J260"/>
  <c r="BK246"/>
  <c r="BK244"/>
  <c r="J237"/>
  <c r="J234"/>
  <c r="BK231"/>
  <c r="BK206"/>
  <c r="BK203"/>
  <c r="J201"/>
  <c r="BK199"/>
  <c r="J196"/>
  <c r="BK193"/>
  <c r="J191"/>
  <c r="J188"/>
  <c r="BK185"/>
  <c r="BK175"/>
  <c r="J172"/>
  <c r="BK170"/>
  <c r="BK147"/>
  <c r="J142"/>
  <c r="BK136"/>
  <c r="BK134"/>
  <c r="J132"/>
  <c i="11" r="BK463"/>
  <c r="J463"/>
  <c r="BK461"/>
  <c r="J461"/>
  <c r="BK458"/>
  <c r="BK455"/>
  <c r="BK453"/>
  <c r="BK450"/>
  <c r="BK440"/>
  <c r="BK437"/>
  <c r="J434"/>
  <c r="J430"/>
  <c r="J425"/>
  <c r="BK424"/>
  <c r="J420"/>
  <c r="BK417"/>
  <c r="BK411"/>
  <c r="BK399"/>
  <c r="J395"/>
  <c r="BK390"/>
  <c r="J386"/>
  <c r="BK379"/>
  <c r="J373"/>
  <c r="BK369"/>
  <c r="J365"/>
  <c r="BK359"/>
  <c r="J351"/>
  <c r="J340"/>
  <c r="BK332"/>
  <c r="J328"/>
  <c r="J323"/>
  <c r="J320"/>
  <c r="BK317"/>
  <c r="J314"/>
  <c r="BK312"/>
  <c r="BK306"/>
  <c r="BK295"/>
  <c r="J290"/>
  <c r="BK287"/>
  <c r="BK283"/>
  <c r="BK274"/>
  <c r="BK272"/>
  <c r="J268"/>
  <c r="J264"/>
  <c r="J258"/>
  <c r="J254"/>
  <c r="J238"/>
  <c r="J234"/>
  <c r="J230"/>
  <c r="J222"/>
  <c r="J218"/>
  <c r="J213"/>
  <c r="J200"/>
  <c r="J196"/>
  <c r="BK187"/>
  <c r="J173"/>
  <c r="J167"/>
  <c r="BK159"/>
  <c r="BK156"/>
  <c r="J149"/>
  <c r="J146"/>
  <c r="BK141"/>
  <c r="BK130"/>
  <c i="10" r="J760"/>
  <c r="BK755"/>
  <c r="BK750"/>
  <c r="BK744"/>
  <c r="J735"/>
  <c r="BK732"/>
  <c r="J729"/>
  <c r="J726"/>
  <c r="BK713"/>
  <c r="BK675"/>
  <c r="J671"/>
  <c r="BK668"/>
  <c r="J665"/>
  <c r="J651"/>
  <c r="BK648"/>
  <c r="BK645"/>
  <c r="J643"/>
  <c r="BK641"/>
  <c r="BK636"/>
  <c r="BK634"/>
  <c r="J608"/>
  <c r="J606"/>
  <c r="BK593"/>
  <c r="BK589"/>
  <c r="BK587"/>
  <c r="J584"/>
  <c r="J577"/>
  <c r="BK562"/>
  <c r="BK560"/>
  <c r="J558"/>
  <c r="J555"/>
  <c r="J538"/>
  <c r="BK533"/>
  <c r="BK520"/>
  <c r="J517"/>
  <c r="J510"/>
  <c r="BK501"/>
  <c r="J499"/>
  <c r="BK496"/>
  <c r="J494"/>
  <c r="BK490"/>
  <c r="J486"/>
  <c r="J483"/>
  <c r="BK478"/>
  <c r="J476"/>
  <c r="BK474"/>
  <c r="J472"/>
  <c r="BK470"/>
  <c r="J467"/>
  <c r="BK459"/>
  <c r="J452"/>
  <c r="J447"/>
  <c r="BK441"/>
  <c r="BK435"/>
  <c r="J426"/>
  <c r="BK423"/>
  <c r="J417"/>
  <c r="J401"/>
  <c r="J398"/>
  <c r="BK396"/>
  <c r="J394"/>
  <c r="BK390"/>
  <c r="J386"/>
  <c r="J382"/>
  <c r="BK379"/>
  <c r="J372"/>
  <c r="BK369"/>
  <c r="BK366"/>
  <c r="J337"/>
  <c r="BK323"/>
  <c r="J318"/>
  <c r="BK315"/>
  <c r="J312"/>
  <c r="J310"/>
  <c r="BK303"/>
  <c r="BK297"/>
  <c r="J264"/>
  <c r="J261"/>
  <c r="BK258"/>
  <c r="BK256"/>
  <c r="J254"/>
  <c r="J246"/>
  <c r="BK243"/>
  <c r="BK240"/>
  <c r="BK237"/>
  <c r="J230"/>
  <c r="J208"/>
  <c r="J195"/>
  <c r="BK193"/>
  <c r="BK159"/>
  <c r="J158"/>
  <c r="J150"/>
  <c r="BK147"/>
  <c r="J140"/>
  <c i="9" r="J155"/>
  <c r="J153"/>
  <c r="J142"/>
  <c r="J140"/>
  <c i="8" r="BK183"/>
  <c r="J181"/>
  <c r="BK179"/>
  <c r="BK176"/>
  <c r="BK175"/>
  <c r="J172"/>
  <c r="BK162"/>
  <c r="BK160"/>
  <c r="J156"/>
  <c r="J152"/>
  <c r="BK143"/>
  <c r="BK136"/>
  <c i="7" r="BK241"/>
  <c r="BK238"/>
  <c r="J234"/>
  <c r="BK232"/>
  <c r="J231"/>
  <c r="BK226"/>
  <c r="BK221"/>
  <c r="BK219"/>
  <c r="BK215"/>
  <c r="J209"/>
  <c r="J208"/>
  <c r="J200"/>
  <c r="BK196"/>
  <c r="J189"/>
  <c r="BK186"/>
  <c r="BK183"/>
  <c r="BK181"/>
  <c r="J179"/>
  <c r="J178"/>
  <c r="J166"/>
  <c r="BK163"/>
  <c r="BK161"/>
  <c r="BK154"/>
  <c r="J152"/>
  <c r="J144"/>
  <c i="6" r="J173"/>
  <c r="BK169"/>
  <c r="BK165"/>
  <c r="BK163"/>
  <c r="BK161"/>
  <c r="J158"/>
  <c r="J153"/>
  <c r="BK151"/>
  <c r="J149"/>
  <c r="BK146"/>
  <c r="BK143"/>
  <c r="BK138"/>
  <c r="J136"/>
  <c r="J130"/>
  <c i="5" r="J203"/>
  <c r="BK198"/>
  <c r="BK193"/>
  <c r="J189"/>
  <c r="J185"/>
  <c r="J172"/>
  <c r="BK154"/>
  <c r="BK138"/>
  <c r="BK134"/>
  <c r="J130"/>
  <c r="BK126"/>
  <c i="4" r="J162"/>
  <c r="BK151"/>
  <c r="J142"/>
  <c r="BK137"/>
  <c r="J122"/>
  <c i="3" r="J311"/>
  <c r="BK301"/>
  <c r="J295"/>
  <c r="BK292"/>
  <c r="BK282"/>
  <c r="J258"/>
  <c r="J249"/>
  <c r="BK247"/>
  <c r="BK241"/>
  <c r="J230"/>
  <c r="BK226"/>
  <c r="BK221"/>
  <c r="BK220"/>
  <c r="BK215"/>
  <c r="J206"/>
  <c r="J197"/>
  <c r="BK195"/>
  <c r="J193"/>
  <c r="J187"/>
  <c r="J181"/>
  <c r="J179"/>
  <c r="J170"/>
  <c r="BK165"/>
  <c r="J157"/>
  <c r="BK147"/>
  <c r="BK144"/>
  <c r="J142"/>
  <c r="BK137"/>
  <c r="BK135"/>
  <c r="BK131"/>
  <c r="BK129"/>
  <c i="2" r="BK184"/>
  <c r="J175"/>
  <c r="BK171"/>
  <c r="J169"/>
  <c r="J166"/>
  <c r="BK164"/>
  <c r="J157"/>
  <c r="BK155"/>
  <c r="BK154"/>
  <c r="BK152"/>
  <c r="J150"/>
  <c r="BK148"/>
  <c r="BK139"/>
  <c r="J136"/>
  <c r="BK134"/>
  <c i="1" r="AS122"/>
  <c i="2" l="1" r="R123"/>
  <c r="T141"/>
  <c r="P168"/>
  <c r="T177"/>
  <c i="3" r="T125"/>
  <c r="R214"/>
  <c r="P223"/>
  <c r="P257"/>
  <c r="R310"/>
  <c r="R309"/>
  <c i="4" r="BK121"/>
  <c r="BK141"/>
  <c r="J141"/>
  <c r="J99"/>
  <c i="5" r="T122"/>
  <c r="R163"/>
  <c r="T197"/>
  <c i="7" r="T129"/>
  <c r="R173"/>
  <c r="T185"/>
  <c r="P223"/>
  <c r="R227"/>
  <c i="8" r="P129"/>
  <c r="T159"/>
  <c r="R166"/>
  <c r="R174"/>
  <c r="R186"/>
  <c i="9" r="BK127"/>
  <c r="R139"/>
  <c i="10" r="T136"/>
  <c r="T242"/>
  <c r="T346"/>
  <c r="R400"/>
  <c r="P434"/>
  <c r="BK523"/>
  <c r="J523"/>
  <c r="J103"/>
  <c r="P523"/>
  <c r="T523"/>
  <c r="R528"/>
  <c r="T537"/>
  <c r="T662"/>
  <c r="T674"/>
  <c r="R722"/>
  <c r="R731"/>
  <c r="P780"/>
  <c r="P794"/>
  <c r="P793"/>
  <c i="11" r="P129"/>
  <c r="BK245"/>
  <c r="J245"/>
  <c r="J99"/>
  <c r="R245"/>
  <c r="P289"/>
  <c r="T289"/>
  <c r="T331"/>
  <c r="R385"/>
  <c r="P394"/>
  <c r="BK423"/>
  <c r="J423"/>
  <c r="J104"/>
  <c r="R423"/>
  <c r="T439"/>
  <c r="T438"/>
  <c i="12" r="R131"/>
  <c r="BK259"/>
  <c r="J259"/>
  <c r="J99"/>
  <c r="T259"/>
  <c r="R284"/>
  <c r="P345"/>
  <c r="BK422"/>
  <c r="J422"/>
  <c r="J104"/>
  <c r="T422"/>
  <c i="13" r="R128"/>
  <c r="P287"/>
  <c r="BK297"/>
  <c r="J297"/>
  <c r="J101"/>
  <c r="T297"/>
  <c r="T320"/>
  <c r="T400"/>
  <c i="14" r="T123"/>
  <c r="T120"/>
  <c r="T119"/>
  <c i="15" r="BK128"/>
  <c r="T128"/>
  <c r="BK204"/>
  <c r="J204"/>
  <c r="J103"/>
  <c r="R204"/>
  <c i="16" r="BK129"/>
  <c r="J129"/>
  <c r="J98"/>
  <c r="R129"/>
  <c r="BK209"/>
  <c r="J209"/>
  <c r="J102"/>
  <c r="T209"/>
  <c r="P336"/>
  <c i="17" r="P127"/>
  <c r="BK177"/>
  <c r="J177"/>
  <c r="J100"/>
  <c r="T177"/>
  <c i="18" r="P127"/>
  <c r="BK189"/>
  <c r="J189"/>
  <c r="J100"/>
  <c r="T189"/>
  <c i="19" r="T128"/>
  <c r="BK150"/>
  <c r="J150"/>
  <c r="J99"/>
  <c r="T150"/>
  <c r="T157"/>
  <c r="P166"/>
  <c r="R175"/>
  <c r="T198"/>
  <c r="T207"/>
  <c r="T210"/>
  <c r="R218"/>
  <c r="R217"/>
  <c i="20" r="BK120"/>
  <c r="J120"/>
  <c r="J97"/>
  <c r="T120"/>
  <c r="R140"/>
  <c r="T196"/>
  <c i="21" r="P126"/>
  <c r="P122"/>
  <c i="1" r="AU115"/>
  <c i="21" r="T126"/>
  <c r="T122"/>
  <c r="BK146"/>
  <c r="BK145"/>
  <c r="J145"/>
  <c r="J99"/>
  <c r="R146"/>
  <c r="R145"/>
  <c r="P152"/>
  <c r="BK293"/>
  <c r="J293"/>
  <c r="J102"/>
  <c r="R293"/>
  <c i="22" r="P121"/>
  <c r="T121"/>
  <c r="P142"/>
  <c r="T142"/>
  <c r="P149"/>
  <c r="T149"/>
  <c r="P162"/>
  <c r="T162"/>
  <c i="23" r="P119"/>
  <c r="P118"/>
  <c i="1" r="AU117"/>
  <c i="23" r="T119"/>
  <c r="T118"/>
  <c i="24" r="R123"/>
  <c r="R122"/>
  <c r="R121"/>
  <c i="25" r="BK129"/>
  <c r="J129"/>
  <c r="J97"/>
  <c r="R129"/>
  <c r="BK158"/>
  <c r="J158"/>
  <c r="J98"/>
  <c r="R158"/>
  <c r="BK196"/>
  <c r="J196"/>
  <c r="J99"/>
  <c r="R196"/>
  <c r="BK216"/>
  <c r="J216"/>
  <c r="J100"/>
  <c r="R216"/>
  <c r="BK236"/>
  <c r="J236"/>
  <c r="J101"/>
  <c r="R236"/>
  <c r="BK255"/>
  <c r="J255"/>
  <c r="J102"/>
  <c r="T255"/>
  <c r="P271"/>
  <c r="T271"/>
  <c r="R307"/>
  <c r="BK313"/>
  <c r="J313"/>
  <c r="J106"/>
  <c r="P313"/>
  <c r="T313"/>
  <c r="P318"/>
  <c r="T318"/>
  <c i="26" r="P123"/>
  <c r="T139"/>
  <c i="27" r="BK162"/>
  <c r="J162"/>
  <c r="J99"/>
  <c r="R162"/>
  <c r="BK195"/>
  <c r="J195"/>
  <c r="J101"/>
  <c r="BK214"/>
  <c r="J214"/>
  <c r="J102"/>
  <c r="BK245"/>
  <c r="J245"/>
  <c r="J103"/>
  <c r="T261"/>
  <c r="R295"/>
  <c r="R319"/>
  <c r="P324"/>
  <c r="T358"/>
  <c r="R366"/>
  <c r="T378"/>
  <c i="28" r="P127"/>
  <c r="R153"/>
  <c i="29" r="T124"/>
  <c r="T140"/>
  <c r="R172"/>
  <c i="30" r="R126"/>
  <c r="BK149"/>
  <c r="J149"/>
  <c r="J100"/>
  <c r="T159"/>
  <c r="T158"/>
  <c r="BK165"/>
  <c r="BK164"/>
  <c r="J164"/>
  <c r="J103"/>
  <c i="31" r="R122"/>
  <c r="BK143"/>
  <c r="J143"/>
  <c r="J99"/>
  <c r="BK158"/>
  <c r="J158"/>
  <c r="J100"/>
  <c r="R163"/>
  <c i="32" r="R128"/>
  <c r="BK176"/>
  <c r="J176"/>
  <c r="J102"/>
  <c r="BK185"/>
  <c r="J185"/>
  <c r="J103"/>
  <c r="BK193"/>
  <c r="J193"/>
  <c r="J104"/>
  <c i="2" r="BK123"/>
  <c r="J123"/>
  <c r="J98"/>
  <c r="T123"/>
  <c r="T122"/>
  <c r="T121"/>
  <c r="R141"/>
  <c r="T168"/>
  <c r="R177"/>
  <c i="3" r="R125"/>
  <c r="P214"/>
  <c r="T223"/>
  <c r="T257"/>
  <c r="P310"/>
  <c r="P309"/>
  <c i="4" r="R121"/>
  <c r="T141"/>
  <c i="5" r="P122"/>
  <c r="T163"/>
  <c r="R197"/>
  <c i="6" r="P127"/>
  <c r="T127"/>
  <c r="BK148"/>
  <c r="J148"/>
  <c r="J100"/>
  <c r="P148"/>
  <c r="T148"/>
  <c r="P155"/>
  <c r="R155"/>
  <c i="7" r="P129"/>
  <c r="P173"/>
  <c r="R185"/>
  <c r="T223"/>
  <c r="T227"/>
  <c i="8" r="BK129"/>
  <c r="BK159"/>
  <c r="J159"/>
  <c r="J101"/>
  <c r="R159"/>
  <c r="T166"/>
  <c r="T174"/>
  <c r="T186"/>
  <c i="9" r="P127"/>
  <c r="P139"/>
  <c i="13" r="T128"/>
  <c r="BK287"/>
  <c r="J287"/>
  <c r="J100"/>
  <c r="P297"/>
  <c r="P320"/>
  <c r="BK400"/>
  <c r="J400"/>
  <c r="J105"/>
  <c r="R400"/>
  <c i="14" r="BK123"/>
  <c r="J123"/>
  <c r="J99"/>
  <c r="R123"/>
  <c r="R120"/>
  <c r="R119"/>
  <c i="15" r="R128"/>
  <c r="R127"/>
  <c r="R126"/>
  <c r="P204"/>
  <c i="16" r="T129"/>
  <c r="R209"/>
  <c r="R336"/>
  <c i="17" r="T127"/>
  <c r="P169"/>
  <c r="P177"/>
  <c i="18" r="BK127"/>
  <c r="J127"/>
  <c r="J98"/>
  <c r="T127"/>
  <c r="P189"/>
  <c i="19" r="BK137"/>
  <c r="J137"/>
  <c r="J98"/>
  <c r="T137"/>
  <c r="BK157"/>
  <c r="J157"/>
  <c r="J100"/>
  <c r="P157"/>
  <c r="R166"/>
  <c r="P175"/>
  <c r="P198"/>
  <c r="P207"/>
  <c r="P210"/>
  <c r="BK218"/>
  <c r="BK217"/>
  <c r="J217"/>
  <c r="J106"/>
  <c i="20" r="P120"/>
  <c r="BK140"/>
  <c r="J140"/>
  <c r="J98"/>
  <c r="BK196"/>
  <c r="J196"/>
  <c r="J99"/>
  <c r="R196"/>
  <c i="21" r="R126"/>
  <c r="R122"/>
  <c r="P146"/>
  <c r="P145"/>
  <c r="T146"/>
  <c r="T145"/>
  <c r="R152"/>
  <c r="T293"/>
  <c i="24" r="BK123"/>
  <c r="T123"/>
  <c r="T122"/>
  <c r="T121"/>
  <c i="26" r="BK123"/>
  <c r="BK139"/>
  <c r="J139"/>
  <c r="J100"/>
  <c i="27" r="BK135"/>
  <c r="P135"/>
  <c r="P162"/>
  <c r="T186"/>
  <c r="R195"/>
  <c r="P214"/>
  <c r="P245"/>
  <c r="BK261"/>
  <c r="BK295"/>
  <c r="J295"/>
  <c r="J107"/>
  <c r="BK319"/>
  <c r="J319"/>
  <c r="J108"/>
  <c r="P319"/>
  <c r="T324"/>
  <c r="BK366"/>
  <c r="J366"/>
  <c r="J111"/>
  <c r="BK378"/>
  <c r="J378"/>
  <c r="J112"/>
  <c i="28" r="BK127"/>
  <c r="J127"/>
  <c r="J100"/>
  <c r="BK153"/>
  <c r="J153"/>
  <c r="J102"/>
  <c i="29" r="BK124"/>
  <c r="BK140"/>
  <c r="J140"/>
  <c r="J100"/>
  <c r="BK172"/>
  <c r="J172"/>
  <c r="J101"/>
  <c i="30" r="T126"/>
  <c r="P140"/>
  <c r="P149"/>
  <c r="R159"/>
  <c r="R158"/>
  <c r="R165"/>
  <c r="R164"/>
  <c i="31" r="P122"/>
  <c r="T143"/>
  <c r="BK163"/>
  <c r="J163"/>
  <c r="J101"/>
  <c i="32" r="T128"/>
  <c r="R176"/>
  <c r="T185"/>
  <c r="T193"/>
  <c i="33" r="P201"/>
  <c i="2" r="P123"/>
  <c r="P141"/>
  <c r="R168"/>
  <c r="P177"/>
  <c i="3" r="P125"/>
  <c r="P124"/>
  <c r="P123"/>
  <c i="1" r="AU96"/>
  <c i="3" r="BK223"/>
  <c r="J223"/>
  <c r="J100"/>
  <c r="BK257"/>
  <c r="J257"/>
  <c r="J101"/>
  <c r="BK310"/>
  <c r="BK309"/>
  <c r="J309"/>
  <c r="J102"/>
  <c i="4" r="T121"/>
  <c r="T120"/>
  <c r="T119"/>
  <c r="R141"/>
  <c i="5" r="R122"/>
  <c r="R121"/>
  <c r="R120"/>
  <c r="P163"/>
  <c r="P197"/>
  <c i="7" r="R129"/>
  <c r="R128"/>
  <c r="R127"/>
  <c r="T173"/>
  <c r="P185"/>
  <c r="R223"/>
  <c r="P227"/>
  <c i="8" r="T129"/>
  <c r="T128"/>
  <c r="T127"/>
  <c r="BK166"/>
  <c r="J166"/>
  <c r="J102"/>
  <c r="P166"/>
  <c r="P174"/>
  <c r="P186"/>
  <c i="9" r="R127"/>
  <c r="R126"/>
  <c r="R125"/>
  <c r="T139"/>
  <c i="10" r="BK136"/>
  <c r="R136"/>
  <c r="P242"/>
  <c r="BK346"/>
  <c r="J346"/>
  <c r="J100"/>
  <c r="R346"/>
  <c r="P400"/>
  <c r="T400"/>
  <c r="R434"/>
  <c r="R523"/>
  <c r="BK528"/>
  <c r="J528"/>
  <c r="J104"/>
  <c r="P528"/>
  <c r="T528"/>
  <c r="P537"/>
  <c r="BK662"/>
  <c r="J662"/>
  <c r="J106"/>
  <c r="R662"/>
  <c r="BK674"/>
  <c r="J674"/>
  <c r="J109"/>
  <c r="P674"/>
  <c r="BK722"/>
  <c r="J722"/>
  <c r="J110"/>
  <c r="BK731"/>
  <c r="J731"/>
  <c r="J111"/>
  <c r="P731"/>
  <c r="BK780"/>
  <c r="J780"/>
  <c r="J112"/>
  <c r="T780"/>
  <c r="BK794"/>
  <c r="J794"/>
  <c r="J114"/>
  <c r="R794"/>
  <c r="R793"/>
  <c i="11" r="R129"/>
  <c r="P245"/>
  <c r="BK289"/>
  <c r="J289"/>
  <c r="J100"/>
  <c r="BK331"/>
  <c r="J331"/>
  <c r="J101"/>
  <c r="P331"/>
  <c r="BK385"/>
  <c r="J385"/>
  <c r="J102"/>
  <c r="BK394"/>
  <c r="J394"/>
  <c r="J103"/>
  <c r="T394"/>
  <c r="T423"/>
  <c r="BK439"/>
  <c r="BK438"/>
  <c r="J438"/>
  <c r="J106"/>
  <c r="P439"/>
  <c r="P438"/>
  <c i="12" r="BK131"/>
  <c r="J131"/>
  <c r="J98"/>
  <c r="T131"/>
  <c r="P259"/>
  <c r="BK284"/>
  <c r="J284"/>
  <c r="J100"/>
  <c r="T284"/>
  <c r="J300"/>
  <c r="J101"/>
  <c r="BK345"/>
  <c r="J345"/>
  <c r="J103"/>
  <c r="T345"/>
  <c r="P422"/>
  <c i="13" r="BK128"/>
  <c r="J128"/>
  <c r="J98"/>
  <c r="P128"/>
  <c r="R287"/>
  <c r="T287"/>
  <c r="R297"/>
  <c r="BK320"/>
  <c r="J320"/>
  <c r="J104"/>
  <c r="R320"/>
  <c r="P400"/>
  <c i="14" r="P123"/>
  <c r="P120"/>
  <c r="P119"/>
  <c i="1" r="AU108"/>
  <c i="15" r="P128"/>
  <c r="P127"/>
  <c r="P126"/>
  <c i="1" r="AU109"/>
  <c i="15" r="T204"/>
  <c i="16" r="P129"/>
  <c r="P209"/>
  <c r="BK336"/>
  <c r="J336"/>
  <c r="J103"/>
  <c r="T336"/>
  <c i="17" r="BK127"/>
  <c r="J127"/>
  <c r="J98"/>
  <c r="R127"/>
  <c r="BK169"/>
  <c r="J169"/>
  <c r="J99"/>
  <c r="R169"/>
  <c r="T169"/>
  <c r="R177"/>
  <c i="18" r="R127"/>
  <c r="BK181"/>
  <c r="J181"/>
  <c r="J99"/>
  <c r="P181"/>
  <c r="R181"/>
  <c r="T181"/>
  <c r="R189"/>
  <c i="19" r="BK128"/>
  <c r="R128"/>
  <c r="P137"/>
  <c r="R150"/>
  <c r="R157"/>
  <c r="BK175"/>
  <c r="J175"/>
  <c r="J102"/>
  <c r="BK198"/>
  <c r="J198"/>
  <c r="J103"/>
  <c r="R198"/>
  <c r="BK210"/>
  <c r="J210"/>
  <c r="J105"/>
  <c r="P218"/>
  <c r="P217"/>
  <c i="20" r="T140"/>
  <c r="P196"/>
  <c i="24" r="P123"/>
  <c r="P122"/>
  <c r="P121"/>
  <c i="1" r="AU118"/>
  <c i="25" r="P129"/>
  <c r="T129"/>
  <c r="P158"/>
  <c r="T158"/>
  <c r="P196"/>
  <c r="T196"/>
  <c r="P216"/>
  <c r="T216"/>
  <c r="P236"/>
  <c r="T236"/>
  <c r="P255"/>
  <c r="R255"/>
  <c r="BK271"/>
  <c r="J271"/>
  <c r="J104"/>
  <c r="R271"/>
  <c r="BK307"/>
  <c r="J307"/>
  <c r="J105"/>
  <c r="P307"/>
  <c r="T307"/>
  <c r="R313"/>
  <c r="BK318"/>
  <c r="J318"/>
  <c r="J107"/>
  <c r="R318"/>
  <c i="26" r="T123"/>
  <c r="T122"/>
  <c r="P139"/>
  <c i="27" r="R135"/>
  <c r="BK186"/>
  <c r="J186"/>
  <c r="J100"/>
  <c r="R186"/>
  <c r="T195"/>
  <c r="T214"/>
  <c r="T245"/>
  <c r="P261"/>
  <c r="T295"/>
  <c r="T319"/>
  <c r="R324"/>
  <c r="R358"/>
  <c r="P366"/>
  <c r="R378"/>
  <c i="28" r="T127"/>
  <c r="P153"/>
  <c i="29" r="R124"/>
  <c r="P140"/>
  <c r="P172"/>
  <c i="30" r="P126"/>
  <c r="P125"/>
  <c r="R140"/>
  <c r="R149"/>
  <c r="BK159"/>
  <c r="J159"/>
  <c r="J102"/>
  <c r="P165"/>
  <c r="P164"/>
  <c i="31" r="BK122"/>
  <c r="J122"/>
  <c r="J97"/>
  <c r="R143"/>
  <c r="R158"/>
  <c r="P163"/>
  <c i="32" r="P128"/>
  <c r="T176"/>
  <c r="P185"/>
  <c r="R193"/>
  <c i="33" r="BK123"/>
  <c r="R123"/>
  <c r="R201"/>
  <c i="2" r="BK141"/>
  <c r="J141"/>
  <c r="J99"/>
  <c r="BK168"/>
  <c r="J168"/>
  <c r="J100"/>
  <c r="BK177"/>
  <c r="J177"/>
  <c r="J101"/>
  <c i="3" r="BK125"/>
  <c r="J125"/>
  <c r="J98"/>
  <c r="BK214"/>
  <c r="J214"/>
  <c r="J99"/>
  <c r="T214"/>
  <c r="R223"/>
  <c r="R257"/>
  <c r="T310"/>
  <c r="T309"/>
  <c i="4" r="P121"/>
  <c r="P141"/>
  <c i="5" r="BK122"/>
  <c r="J122"/>
  <c r="J98"/>
  <c r="BK163"/>
  <c r="J163"/>
  <c r="J99"/>
  <c r="BK197"/>
  <c r="J197"/>
  <c r="J100"/>
  <c i="6" r="BK127"/>
  <c r="J127"/>
  <c r="J98"/>
  <c r="R127"/>
  <c r="R126"/>
  <c r="R125"/>
  <c r="R148"/>
  <c r="BK155"/>
  <c r="J155"/>
  <c r="J101"/>
  <c r="T155"/>
  <c i="7" r="BK129"/>
  <c r="J129"/>
  <c r="J100"/>
  <c r="BK173"/>
  <c r="J173"/>
  <c r="J101"/>
  <c r="BK185"/>
  <c r="J185"/>
  <c r="J102"/>
  <c r="BK223"/>
  <c r="J223"/>
  <c r="J103"/>
  <c r="BK227"/>
  <c r="J227"/>
  <c r="J104"/>
  <c i="8" r="R129"/>
  <c r="R128"/>
  <c r="R127"/>
  <c r="P159"/>
  <c r="BK174"/>
  <c r="J174"/>
  <c r="J103"/>
  <c r="BK186"/>
  <c r="J186"/>
  <c r="J104"/>
  <c i="9" r="T127"/>
  <c r="T126"/>
  <c r="T125"/>
  <c r="BK139"/>
  <c r="J139"/>
  <c r="J101"/>
  <c i="10" r="P136"/>
  <c r="BK242"/>
  <c r="J242"/>
  <c r="J99"/>
  <c r="R242"/>
  <c r="P346"/>
  <c r="BK400"/>
  <c r="J400"/>
  <c r="J101"/>
  <c r="BK434"/>
  <c r="J434"/>
  <c r="J102"/>
  <c r="T434"/>
  <c r="BK537"/>
  <c r="J537"/>
  <c r="J105"/>
  <c r="R537"/>
  <c r="P662"/>
  <c r="R674"/>
  <c r="P722"/>
  <c r="T722"/>
  <c r="T731"/>
  <c r="R780"/>
  <c r="T794"/>
  <c r="T793"/>
  <c i="11" r="BK129"/>
  <c r="J129"/>
  <c r="J98"/>
  <c r="T129"/>
  <c r="T245"/>
  <c r="R289"/>
  <c r="R331"/>
  <c r="P385"/>
  <c r="T385"/>
  <c r="R394"/>
  <c r="P423"/>
  <c r="R439"/>
  <c r="R438"/>
  <c i="12" r="P131"/>
  <c r="P130"/>
  <c r="P129"/>
  <c i="1" r="AU106"/>
  <c i="12" r="R259"/>
  <c r="P284"/>
  <c r="R345"/>
  <c r="R422"/>
  <c i="19" r="P128"/>
  <c r="R137"/>
  <c r="P150"/>
  <c r="BK166"/>
  <c r="J166"/>
  <c r="J101"/>
  <c r="T166"/>
  <c r="T175"/>
  <c r="BK207"/>
  <c r="J207"/>
  <c r="J104"/>
  <c r="R207"/>
  <c r="R210"/>
  <c r="T218"/>
  <c r="T217"/>
  <c i="20" r="R120"/>
  <c r="R119"/>
  <c r="P140"/>
  <c i="21" r="BK126"/>
  <c r="J126"/>
  <c r="J98"/>
  <c r="BK152"/>
  <c r="J152"/>
  <c r="J101"/>
  <c r="T152"/>
  <c r="P293"/>
  <c i="22" r="BK121"/>
  <c r="J121"/>
  <c r="J97"/>
  <c r="R121"/>
  <c r="BK142"/>
  <c r="J142"/>
  <c r="J98"/>
  <c r="R142"/>
  <c r="BK149"/>
  <c r="J149"/>
  <c r="J99"/>
  <c r="R149"/>
  <c r="BK162"/>
  <c r="J162"/>
  <c r="J100"/>
  <c r="R162"/>
  <c i="23" r="BK119"/>
  <c r="J119"/>
  <c r="J97"/>
  <c r="R119"/>
  <c r="R118"/>
  <c i="26" r="R123"/>
  <c r="R139"/>
  <c i="27" r="T135"/>
  <c r="T162"/>
  <c r="P186"/>
  <c r="P195"/>
  <c r="R214"/>
  <c r="R245"/>
  <c r="R261"/>
  <c r="R260"/>
  <c r="P295"/>
  <c r="BK324"/>
  <c r="J324"/>
  <c r="J109"/>
  <c r="BK358"/>
  <c r="J358"/>
  <c r="J110"/>
  <c r="P358"/>
  <c r="T366"/>
  <c r="P378"/>
  <c i="28" r="R127"/>
  <c r="R126"/>
  <c r="R125"/>
  <c r="T153"/>
  <c i="29" r="P124"/>
  <c r="P123"/>
  <c i="1" r="AU125"/>
  <c i="29" r="R140"/>
  <c r="T172"/>
  <c i="30" r="BK126"/>
  <c r="J126"/>
  <c r="J98"/>
  <c r="BK140"/>
  <c r="J140"/>
  <c r="J99"/>
  <c r="T140"/>
  <c r="T149"/>
  <c r="P159"/>
  <c r="P158"/>
  <c r="T165"/>
  <c r="T164"/>
  <c i="31" r="T122"/>
  <c r="P143"/>
  <c r="P158"/>
  <c r="T158"/>
  <c r="T163"/>
  <c i="32" r="BK128"/>
  <c r="J128"/>
  <c r="J100"/>
  <c r="P176"/>
  <c r="R185"/>
  <c r="P193"/>
  <c i="33" r="P123"/>
  <c r="T123"/>
  <c r="BK155"/>
  <c r="J155"/>
  <c r="J99"/>
  <c r="P155"/>
  <c r="R155"/>
  <c r="T155"/>
  <c r="BK201"/>
  <c r="J201"/>
  <c r="J100"/>
  <c r="T201"/>
  <c i="2" r="J89"/>
  <c r="F92"/>
  <c r="J117"/>
  <c r="BE126"/>
  <c r="BE128"/>
  <c r="BE130"/>
  <c r="BE142"/>
  <c r="BE144"/>
  <c r="BE159"/>
  <c r="BE160"/>
  <c r="BE178"/>
  <c r="BE180"/>
  <c r="BE186"/>
  <c i="3" r="J89"/>
  <c r="E113"/>
  <c r="F119"/>
  <c r="BE126"/>
  <c r="BE139"/>
  <c r="BE150"/>
  <c r="BE152"/>
  <c r="BE160"/>
  <c r="BE172"/>
  <c r="BE183"/>
  <c r="BE189"/>
  <c r="BE208"/>
  <c r="BE210"/>
  <c r="BE253"/>
  <c r="BE266"/>
  <c r="BE270"/>
  <c i="4" r="BE126"/>
  <c r="BE147"/>
  <c r="BE157"/>
  <c i="5" r="E110"/>
  <c r="J114"/>
  <c r="J117"/>
  <c r="BE144"/>
  <c r="BE158"/>
  <c r="BE164"/>
  <c r="BE176"/>
  <c r="BE205"/>
  <c r="BE210"/>
  <c i="6" r="F92"/>
  <c r="J119"/>
  <c r="J122"/>
  <c r="BE139"/>
  <c r="BE158"/>
  <c r="BK172"/>
  <c r="BK171"/>
  <c r="J171"/>
  <c r="J104"/>
  <c i="7" r="J91"/>
  <c r="E115"/>
  <c r="F123"/>
  <c r="BE130"/>
  <c r="BE136"/>
  <c r="BE146"/>
  <c r="BE169"/>
  <c r="BE174"/>
  <c r="BE204"/>
  <c r="BE212"/>
  <c r="BE228"/>
  <c r="BE229"/>
  <c r="BK240"/>
  <c r="J240"/>
  <c r="J105"/>
  <c i="8" r="F94"/>
  <c r="J121"/>
  <c r="J124"/>
  <c r="BE130"/>
  <c r="BE145"/>
  <c r="BE148"/>
  <c r="BE154"/>
  <c r="BE169"/>
  <c r="BE185"/>
  <c i="9" r="F94"/>
  <c r="J119"/>
  <c r="BE130"/>
  <c r="BE135"/>
  <c r="BE144"/>
  <c r="BE146"/>
  <c r="BE150"/>
  <c r="BE159"/>
  <c i="10" r="F92"/>
  <c r="J128"/>
  <c r="BE137"/>
  <c r="BE142"/>
  <c r="BE158"/>
  <c r="BE159"/>
  <c r="BE171"/>
  <c r="BE174"/>
  <c r="BE177"/>
  <c r="BE185"/>
  <c r="BE197"/>
  <c r="BE202"/>
  <c r="BE211"/>
  <c r="BE217"/>
  <c r="BE222"/>
  <c r="BE233"/>
  <c r="BE249"/>
  <c r="BE273"/>
  <c r="BE284"/>
  <c r="BE329"/>
  <c r="BE343"/>
  <c r="BE347"/>
  <c r="BE353"/>
  <c r="BE361"/>
  <c r="BE374"/>
  <c r="BE409"/>
  <c r="BE504"/>
  <c r="BE510"/>
  <c r="BE526"/>
  <c r="BE529"/>
  <c r="BE547"/>
  <c r="BE568"/>
  <c r="BE598"/>
  <c r="BE602"/>
  <c r="BE610"/>
  <c r="BE628"/>
  <c r="BE632"/>
  <c r="BE636"/>
  <c r="BE653"/>
  <c r="BE657"/>
  <c r="BE660"/>
  <c r="BE663"/>
  <c r="BE665"/>
  <c r="BE688"/>
  <c r="BE704"/>
  <c r="BE707"/>
  <c r="BE719"/>
  <c r="BE766"/>
  <c i="11" r="F92"/>
  <c r="BE139"/>
  <c r="BE173"/>
  <c r="BE177"/>
  <c r="BE184"/>
  <c r="BE193"/>
  <c r="BE209"/>
  <c r="BE213"/>
  <c r="BE230"/>
  <c r="BE238"/>
  <c r="BE242"/>
  <c r="BE246"/>
  <c r="BE260"/>
  <c r="BE264"/>
  <c r="BE268"/>
  <c r="BE272"/>
  <c r="BE278"/>
  <c r="BE283"/>
  <c r="BE287"/>
  <c r="BE303"/>
  <c r="BE309"/>
  <c r="BE312"/>
  <c r="BE314"/>
  <c r="BE328"/>
  <c r="BE340"/>
  <c r="BE355"/>
  <c r="BE373"/>
  <c r="BE379"/>
  <c r="BE407"/>
  <c r="BE425"/>
  <c r="BE447"/>
  <c r="BE453"/>
  <c r="BE455"/>
  <c r="BE461"/>
  <c r="BE463"/>
  <c r="BK436"/>
  <c r="J436"/>
  <c r="J105"/>
  <c i="12" r="E85"/>
  <c r="F91"/>
  <c r="F92"/>
  <c r="J123"/>
  <c r="J125"/>
  <c r="J126"/>
  <c r="BE134"/>
  <c r="BE142"/>
  <c r="BE170"/>
  <c r="BE185"/>
  <c r="BE193"/>
  <c r="BE196"/>
  <c r="BE199"/>
  <c r="BE203"/>
  <c r="BE206"/>
  <c r="BE231"/>
  <c r="BE244"/>
  <c r="BE246"/>
  <c r="BE264"/>
  <c r="BE271"/>
  <c r="BE274"/>
  <c r="BE277"/>
  <c r="BE281"/>
  <c r="BE285"/>
  <c r="BE288"/>
  <c r="BE293"/>
  <c r="BE301"/>
  <c r="BE305"/>
  <c r="BE332"/>
  <c r="BE346"/>
  <c r="BE354"/>
  <c r="BE360"/>
  <c r="BE364"/>
  <c r="BE371"/>
  <c r="BE378"/>
  <c r="BE390"/>
  <c r="BE392"/>
  <c r="BE404"/>
  <c r="BE408"/>
  <c r="BE415"/>
  <c r="BE423"/>
  <c r="BE432"/>
  <c r="BE435"/>
  <c i="13" r="E85"/>
  <c r="J89"/>
  <c r="J91"/>
  <c r="BE131"/>
  <c r="BE133"/>
  <c r="BE137"/>
  <c r="BE143"/>
  <c r="BE171"/>
  <c r="BE193"/>
  <c r="BE196"/>
  <c r="BE211"/>
  <c r="BE214"/>
  <c r="BE221"/>
  <c r="BE258"/>
  <c r="BE288"/>
  <c r="BE291"/>
  <c r="BE294"/>
  <c r="BE298"/>
  <c r="BE321"/>
  <c r="BE332"/>
  <c r="BE339"/>
  <c r="BE344"/>
  <c r="BE346"/>
  <c r="BE359"/>
  <c r="BE377"/>
  <c r="BE381"/>
  <c r="BE392"/>
  <c r="BE398"/>
  <c r="BE410"/>
  <c r="BK267"/>
  <c r="J267"/>
  <c r="J99"/>
  <c r="BK315"/>
  <c r="J315"/>
  <c r="J102"/>
  <c i="14" r="E85"/>
  <c r="J91"/>
  <c r="J92"/>
  <c r="J113"/>
  <c r="F116"/>
  <c r="BE122"/>
  <c r="BE127"/>
  <c i="15" r="F91"/>
  <c r="F92"/>
  <c r="J120"/>
  <c r="BE129"/>
  <c r="BE142"/>
  <c r="BE145"/>
  <c r="BE153"/>
  <c r="BE177"/>
  <c r="BE182"/>
  <c r="BE186"/>
  <c r="BE213"/>
  <c r="BE217"/>
  <c r="BE224"/>
  <c r="BK193"/>
  <c r="J193"/>
  <c r="J100"/>
  <c r="BK232"/>
  <c r="J232"/>
  <c r="J105"/>
  <c i="16" r="E85"/>
  <c r="J91"/>
  <c r="BE130"/>
  <c r="BE134"/>
  <c r="BE136"/>
  <c r="BE146"/>
  <c r="BE160"/>
  <c r="BE169"/>
  <c r="BE182"/>
  <c r="BE202"/>
  <c r="BE213"/>
  <c r="BE217"/>
  <c r="BE231"/>
  <c r="BE234"/>
  <c r="BE237"/>
  <c r="BE239"/>
  <c r="BE241"/>
  <c r="BE244"/>
  <c r="BE248"/>
  <c r="BE251"/>
  <c r="BE257"/>
  <c r="BE267"/>
  <c r="BE276"/>
  <c r="BE281"/>
  <c r="BE298"/>
  <c r="BE300"/>
  <c r="BE302"/>
  <c r="BE306"/>
  <c r="BE311"/>
  <c r="BE316"/>
  <c r="BE319"/>
  <c r="BE322"/>
  <c r="BE328"/>
  <c r="BE330"/>
  <c r="BE333"/>
  <c r="BE337"/>
  <c r="BE347"/>
  <c r="BK186"/>
  <c r="J186"/>
  <c r="J100"/>
  <c r="BK353"/>
  <c r="J353"/>
  <c r="J104"/>
  <c r="BK361"/>
  <c r="J361"/>
  <c r="J106"/>
  <c i="17" r="J89"/>
  <c r="J91"/>
  <c r="E115"/>
  <c r="BE130"/>
  <c r="BE140"/>
  <c r="BE142"/>
  <c r="BE148"/>
  <c r="BE153"/>
  <c r="BE170"/>
  <c r="BE173"/>
  <c r="BE193"/>
  <c r="BE198"/>
  <c r="BE201"/>
  <c r="BE207"/>
  <c r="BE213"/>
  <c r="BE218"/>
  <c r="BE236"/>
  <c r="BE239"/>
  <c r="BE254"/>
  <c r="BE257"/>
  <c r="BE262"/>
  <c r="BK256"/>
  <c r="J256"/>
  <c r="J103"/>
  <c r="BK261"/>
  <c r="J261"/>
  <c r="J105"/>
  <c i="18" r="F91"/>
  <c r="F92"/>
  <c r="J122"/>
  <c r="BE145"/>
  <c r="BE150"/>
  <c r="BE155"/>
  <c r="BE158"/>
  <c r="BE160"/>
  <c r="BE177"/>
  <c r="BE182"/>
  <c r="BE191"/>
  <c r="BE197"/>
  <c r="BE204"/>
  <c r="BE206"/>
  <c r="BE208"/>
  <c r="BE213"/>
  <c r="BE228"/>
  <c r="BE238"/>
  <c r="BE244"/>
  <c r="BE251"/>
  <c r="BE253"/>
  <c r="BE263"/>
  <c r="BE281"/>
  <c r="BE286"/>
  <c i="19" r="J91"/>
  <c r="E117"/>
  <c r="J121"/>
  <c r="F124"/>
  <c r="BE133"/>
  <c r="BE139"/>
  <c r="BE140"/>
  <c r="BE143"/>
  <c r="BE146"/>
  <c r="BE147"/>
  <c r="BE149"/>
  <c r="BE153"/>
  <c r="BE154"/>
  <c r="BE155"/>
  <c r="BE160"/>
  <c r="BE162"/>
  <c r="BE164"/>
  <c r="BE165"/>
  <c r="BE177"/>
  <c r="BE179"/>
  <c r="BE181"/>
  <c r="BE183"/>
  <c r="BE184"/>
  <c r="BE190"/>
  <c r="BE192"/>
  <c r="BE200"/>
  <c r="BE209"/>
  <c r="BE211"/>
  <c r="BE214"/>
  <c r="BE219"/>
  <c r="BE221"/>
  <c i="20" r="J92"/>
  <c r="F115"/>
  <c r="BE123"/>
  <c r="BE129"/>
  <c r="BE136"/>
  <c r="BE138"/>
  <c r="BE153"/>
  <c r="BE155"/>
  <c r="BE167"/>
  <c r="BE177"/>
  <c r="BE185"/>
  <c r="BE186"/>
  <c r="BE195"/>
  <c r="BE198"/>
  <c r="BE199"/>
  <c r="BE201"/>
  <c i="21" r="J91"/>
  <c r="J92"/>
  <c r="F119"/>
  <c r="BE135"/>
  <c r="BE141"/>
  <c r="BE153"/>
  <c r="BE161"/>
  <c r="BE167"/>
  <c r="BE171"/>
  <c r="BE173"/>
  <c r="BE175"/>
  <c r="BE189"/>
  <c r="BE193"/>
  <c r="BE197"/>
  <c r="BE201"/>
  <c r="BE203"/>
  <c r="BE209"/>
  <c r="BE215"/>
  <c r="BE219"/>
  <c r="BE223"/>
  <c r="BE239"/>
  <c r="BE241"/>
  <c r="BE243"/>
  <c r="BE247"/>
  <c r="BE251"/>
  <c r="BE257"/>
  <c r="BE261"/>
  <c r="BE267"/>
  <c r="BE269"/>
  <c r="BE275"/>
  <c r="BE277"/>
  <c r="BE279"/>
  <c r="BE281"/>
  <c r="BE283"/>
  <c r="BE285"/>
  <c r="BE291"/>
  <c r="BE294"/>
  <c r="BE295"/>
  <c r="BE299"/>
  <c r="BE303"/>
  <c r="BE312"/>
  <c r="BE318"/>
  <c r="BE331"/>
  <c r="BE337"/>
  <c r="BE339"/>
  <c r="BE341"/>
  <c r="BE351"/>
  <c i="22" r="J89"/>
  <c r="J91"/>
  <c r="E110"/>
  <c r="J117"/>
  <c r="BE124"/>
  <c r="BE130"/>
  <c r="BE143"/>
  <c r="BE145"/>
  <c r="BE156"/>
  <c r="BE160"/>
  <c r="BE163"/>
  <c r="BE165"/>
  <c i="23" r="F91"/>
  <c r="J91"/>
  <c r="J92"/>
  <c r="J112"/>
  <c r="F115"/>
  <c r="BE120"/>
  <c r="BE122"/>
  <c i="24" r="J89"/>
  <c r="J91"/>
  <c r="J92"/>
  <c r="F117"/>
  <c r="F118"/>
  <c r="BE130"/>
  <c r="BE133"/>
  <c r="BE137"/>
  <c r="BE139"/>
  <c r="BE145"/>
  <c r="BE151"/>
  <c r="BE153"/>
  <c r="BE159"/>
  <c r="BE165"/>
  <c r="BE167"/>
  <c r="BE171"/>
  <c r="BE172"/>
  <c r="BE175"/>
  <c r="BE188"/>
  <c r="BE190"/>
  <c r="BE205"/>
  <c r="BE209"/>
  <c r="BE213"/>
  <c r="BE220"/>
  <c r="BE221"/>
  <c r="BE223"/>
  <c r="BE224"/>
  <c r="BE227"/>
  <c r="BE235"/>
  <c r="BE250"/>
  <c r="BK259"/>
  <c r="J259"/>
  <c r="J100"/>
  <c r="BK262"/>
  <c r="J262"/>
  <c r="J101"/>
  <c i="25" r="J89"/>
  <c r="J91"/>
  <c r="E118"/>
  <c r="F125"/>
  <c r="BE135"/>
  <c r="BE141"/>
  <c r="BE148"/>
  <c r="BE159"/>
  <c r="BE169"/>
  <c r="BE176"/>
  <c r="BE186"/>
  <c r="BE189"/>
  <c r="BE192"/>
  <c r="BE209"/>
  <c r="BE221"/>
  <c r="BE225"/>
  <c r="BE226"/>
  <c r="BE230"/>
  <c r="BE235"/>
  <c r="BE237"/>
  <c r="BE240"/>
  <c r="BE242"/>
  <c r="BE249"/>
  <c r="BE252"/>
  <c r="BE259"/>
  <c r="BE265"/>
  <c r="BE266"/>
  <c r="BE281"/>
  <c r="BE284"/>
  <c r="BE299"/>
  <c r="BE303"/>
  <c r="BE308"/>
  <c r="BE309"/>
  <c r="BE312"/>
  <c r="BE314"/>
  <c r="BE320"/>
  <c r="BE321"/>
  <c r="BK269"/>
  <c r="J269"/>
  <c r="J103"/>
  <c i="26" r="J91"/>
  <c r="J93"/>
  <c r="J94"/>
  <c r="BE128"/>
  <c r="BE131"/>
  <c r="BE135"/>
  <c r="BE143"/>
  <c r="BE146"/>
  <c r="BE148"/>
  <c r="BE152"/>
  <c r="BE154"/>
  <c r="BE158"/>
  <c r="BE162"/>
  <c r="BE164"/>
  <c r="BE166"/>
  <c i="27" r="J91"/>
  <c r="BE136"/>
  <c r="BE155"/>
  <c r="BE166"/>
  <c r="BE169"/>
  <c r="BE196"/>
  <c r="BE202"/>
  <c r="BE211"/>
  <c r="BE215"/>
  <c r="BE226"/>
  <c r="BE229"/>
  <c r="BE232"/>
  <c r="BE235"/>
  <c r="BE262"/>
  <c r="BE274"/>
  <c r="BE294"/>
  <c r="BE315"/>
  <c r="BE325"/>
  <c r="BE343"/>
  <c r="BE349"/>
  <c r="BE368"/>
  <c r="BE371"/>
  <c r="BE374"/>
  <c r="BE377"/>
  <c r="BE379"/>
  <c r="BE385"/>
  <c r="BE388"/>
  <c r="BK258"/>
  <c r="J258"/>
  <c r="J104"/>
  <c i="28" r="J93"/>
  <c r="E113"/>
  <c r="F122"/>
  <c r="BE128"/>
  <c r="BE135"/>
  <c r="BE140"/>
  <c r="BE150"/>
  <c r="BE163"/>
  <c r="BE166"/>
  <c r="BE173"/>
  <c r="BE174"/>
  <c r="BE177"/>
  <c r="BE178"/>
  <c r="BE181"/>
  <c i="29" r="F94"/>
  <c r="BE125"/>
  <c r="BE130"/>
  <c r="BE141"/>
  <c r="BE149"/>
  <c r="BE156"/>
  <c r="BE161"/>
  <c r="BE164"/>
  <c r="BE170"/>
  <c i="30" r="E85"/>
  <c r="J92"/>
  <c r="F121"/>
  <c r="BE144"/>
  <c r="BE148"/>
  <c r="BE150"/>
  <c r="BE166"/>
  <c i="31" r="F92"/>
  <c r="E111"/>
  <c r="F117"/>
  <c r="BE127"/>
  <c r="BE129"/>
  <c r="BE136"/>
  <c r="BE137"/>
  <c r="BE141"/>
  <c r="BE144"/>
  <c r="BE149"/>
  <c r="BE150"/>
  <c r="BE154"/>
  <c r="BE155"/>
  <c r="BE156"/>
  <c r="BE162"/>
  <c r="BE164"/>
  <c r="BE165"/>
  <c r="BE170"/>
  <c r="BE171"/>
  <c r="BE173"/>
  <c r="BE175"/>
  <c r="BE176"/>
  <c r="BE188"/>
  <c r="BE189"/>
  <c r="BE191"/>
  <c r="BE192"/>
  <c r="BE199"/>
  <c r="BE200"/>
  <c r="BE203"/>
  <c r="BE204"/>
  <c r="BE212"/>
  <c r="BE213"/>
  <c r="BE218"/>
  <c r="BE221"/>
  <c r="BE229"/>
  <c r="BE230"/>
  <c r="BE237"/>
  <c r="BE248"/>
  <c r="BE253"/>
  <c r="BE256"/>
  <c r="BE257"/>
  <c i="32" r="E85"/>
  <c r="J91"/>
  <c r="J94"/>
  <c r="F122"/>
  <c r="BE129"/>
  <c r="BE149"/>
  <c r="BE154"/>
  <c r="BE167"/>
  <c r="BE182"/>
  <c i="33" r="J117"/>
  <c i="2" r="E111"/>
  <c r="J118"/>
  <c r="BE124"/>
  <c r="BE134"/>
  <c r="BE136"/>
  <c r="BE138"/>
  <c r="BE150"/>
  <c r="BE162"/>
  <c r="BE166"/>
  <c r="BE169"/>
  <c r="BE184"/>
  <c i="3" r="J91"/>
  <c r="F120"/>
  <c r="BE131"/>
  <c r="BE133"/>
  <c r="BE140"/>
  <c r="BE170"/>
  <c r="BE175"/>
  <c r="BE191"/>
  <c r="BE206"/>
  <c r="BE212"/>
  <c r="BE215"/>
  <c r="BE218"/>
  <c r="BE221"/>
  <c r="BE224"/>
  <c r="BE255"/>
  <c r="BE258"/>
  <c r="BE282"/>
  <c r="BE313"/>
  <c i="4" r="E85"/>
  <c r="J89"/>
  <c r="J92"/>
  <c r="BE122"/>
  <c r="BE133"/>
  <c i="5" r="F117"/>
  <c r="BE138"/>
  <c r="BE154"/>
  <c r="BE189"/>
  <c r="BE203"/>
  <c r="BE214"/>
  <c i="6" r="J91"/>
  <c r="F121"/>
  <c r="BE128"/>
  <c r="BE143"/>
  <c r="BE146"/>
  <c r="BE149"/>
  <c r="BE151"/>
  <c r="BE156"/>
  <c r="BK168"/>
  <c r="J168"/>
  <c r="J103"/>
  <c i="7" r="F94"/>
  <c r="J124"/>
  <c r="BE163"/>
  <c r="BE175"/>
  <c r="BE207"/>
  <c r="BE215"/>
  <c r="BE217"/>
  <c r="BE221"/>
  <c r="BE224"/>
  <c r="BE231"/>
  <c r="BE234"/>
  <c i="8" r="J93"/>
  <c r="E115"/>
  <c r="BE136"/>
  <c r="BE140"/>
  <c r="BE176"/>
  <c r="BE189"/>
  <c i="9" r="J94"/>
  <c r="BE142"/>
  <c r="BE151"/>
  <c r="BE155"/>
  <c i="10" r="J92"/>
  <c r="BE145"/>
  <c r="BE180"/>
  <c r="BE188"/>
  <c r="BE205"/>
  <c r="BE208"/>
  <c r="BE230"/>
  <c r="BE237"/>
  <c r="BE256"/>
  <c r="BE264"/>
  <c r="BE289"/>
  <c r="BE303"/>
  <c r="BE318"/>
  <c r="BE335"/>
  <c r="BE359"/>
  <c r="BE372"/>
  <c r="BE386"/>
  <c r="BE394"/>
  <c r="BE398"/>
  <c r="BE413"/>
  <c r="BE452"/>
  <c r="BE490"/>
  <c r="BE494"/>
  <c r="BE499"/>
  <c r="BE507"/>
  <c r="BE531"/>
  <c r="BE555"/>
  <c r="BE574"/>
  <c r="BE584"/>
  <c r="BE593"/>
  <c r="BE604"/>
  <c r="BE630"/>
  <c r="BE645"/>
  <c r="BE655"/>
  <c r="BE710"/>
  <c r="BE723"/>
  <c r="BE732"/>
  <c r="BE738"/>
  <c r="BE750"/>
  <c r="BE778"/>
  <c i="13" r="F92"/>
  <c r="J123"/>
  <c r="BE249"/>
  <c r="BE262"/>
  <c r="BE348"/>
  <c r="BE363"/>
  <c r="BE379"/>
  <c r="BE388"/>
  <c r="BE395"/>
  <c r="BE404"/>
  <c r="BE420"/>
  <c r="BE424"/>
  <c i="14" r="F91"/>
  <c i="15" r="J92"/>
  <c r="BE148"/>
  <c r="BE209"/>
  <c i="16" r="J89"/>
  <c r="F92"/>
  <c r="BE151"/>
  <c r="BE154"/>
  <c r="BE210"/>
  <c r="BE222"/>
  <c r="BE294"/>
  <c r="BE314"/>
  <c r="BK194"/>
  <c r="J194"/>
  <c r="J101"/>
  <c i="17" r="J92"/>
  <c r="BE137"/>
  <c r="BE161"/>
  <c r="BE178"/>
  <c r="BE190"/>
  <c r="BE195"/>
  <c r="BE210"/>
  <c r="BE221"/>
  <c r="BE227"/>
  <c r="BE234"/>
  <c r="BK253"/>
  <c r="J253"/>
  <c r="J101"/>
  <c i="18" r="E115"/>
  <c r="J121"/>
  <c r="BE142"/>
  <c r="BE215"/>
  <c r="BE266"/>
  <c r="BE269"/>
  <c r="BE272"/>
  <c r="BE275"/>
  <c r="BK277"/>
  <c r="J277"/>
  <c r="J101"/>
  <c i="19" r="F91"/>
  <c r="J92"/>
  <c r="BE130"/>
  <c r="BE141"/>
  <c r="BE142"/>
  <c r="BE144"/>
  <c r="BE148"/>
  <c r="BE159"/>
  <c r="BE167"/>
  <c r="BE168"/>
  <c r="BE170"/>
  <c r="BE171"/>
  <c r="BE174"/>
  <c r="BE176"/>
  <c r="BE180"/>
  <c r="BE186"/>
  <c r="BE188"/>
  <c r="BE193"/>
  <c r="BE194"/>
  <c r="BE197"/>
  <c r="BE205"/>
  <c r="BE206"/>
  <c r="BE208"/>
  <c r="BE213"/>
  <c r="BE216"/>
  <c i="20" r="J91"/>
  <c r="J113"/>
  <c r="BE121"/>
  <c r="BE127"/>
  <c r="BE134"/>
  <c r="BE143"/>
  <c r="BE147"/>
  <c r="BE149"/>
  <c r="BE151"/>
  <c r="BE157"/>
  <c r="BE161"/>
  <c r="BE165"/>
  <c r="BE169"/>
  <c r="BE173"/>
  <c r="BE179"/>
  <c r="BE181"/>
  <c r="BE187"/>
  <c r="BE190"/>
  <c r="BE194"/>
  <c r="BE197"/>
  <c i="21" r="E85"/>
  <c r="J89"/>
  <c r="F118"/>
  <c r="BE124"/>
  <c r="BE129"/>
  <c r="BE133"/>
  <c r="BE149"/>
  <c r="BE155"/>
  <c r="BE159"/>
  <c r="BE165"/>
  <c r="BE169"/>
  <c r="BE177"/>
  <c r="BE187"/>
  <c r="BE191"/>
  <c r="BE195"/>
  <c r="BE217"/>
  <c r="BE229"/>
  <c r="BE237"/>
  <c r="BE245"/>
  <c r="BE255"/>
  <c r="BE263"/>
  <c r="BE265"/>
  <c r="BE306"/>
  <c r="BE308"/>
  <c r="BE314"/>
  <c r="BE343"/>
  <c i="22" r="F92"/>
  <c r="BE128"/>
  <c r="BE140"/>
  <c r="BE150"/>
  <c i="24" r="BE174"/>
  <c r="BE177"/>
  <c r="BE185"/>
  <c r="BE189"/>
  <c r="BE203"/>
  <c r="BE207"/>
  <c r="BE208"/>
  <c r="BE211"/>
  <c r="BE212"/>
  <c r="BE215"/>
  <c r="BE217"/>
  <c r="BE219"/>
  <c r="BE222"/>
  <c r="BE225"/>
  <c r="BE226"/>
  <c r="BE229"/>
  <c r="BE232"/>
  <c r="BE237"/>
  <c r="BE243"/>
  <c r="BE247"/>
  <c r="BE252"/>
  <c r="BE255"/>
  <c r="BE263"/>
  <c i="25" r="F124"/>
  <c r="J125"/>
  <c r="BE133"/>
  <c r="BE144"/>
  <c r="BE155"/>
  <c r="BE162"/>
  <c r="BE166"/>
  <c r="BE173"/>
  <c r="BE182"/>
  <c r="BE185"/>
  <c r="BE195"/>
  <c r="BE197"/>
  <c r="BE200"/>
  <c r="BE204"/>
  <c r="BE212"/>
  <c r="BE215"/>
  <c r="BE232"/>
  <c r="BE241"/>
  <c r="BE243"/>
  <c r="BE250"/>
  <c r="BE251"/>
  <c r="BE262"/>
  <c r="BE270"/>
  <c r="BE272"/>
  <c r="BE275"/>
  <c r="BE287"/>
  <c r="BE296"/>
  <c i="26" r="BE140"/>
  <c r="BE144"/>
  <c r="BE150"/>
  <c i="27" r="E85"/>
  <c r="F92"/>
  <c r="BE151"/>
  <c r="BE176"/>
  <c r="BE180"/>
  <c r="BE184"/>
  <c r="BE185"/>
  <c r="BE187"/>
  <c r="BE199"/>
  <c r="BE203"/>
  <c r="BE251"/>
  <c r="BE259"/>
  <c r="BE282"/>
  <c r="BE291"/>
  <c r="BE306"/>
  <c r="BE307"/>
  <c r="BE314"/>
  <c r="BE331"/>
  <c r="BE333"/>
  <c r="BE337"/>
  <c r="BE339"/>
  <c r="BE348"/>
  <c r="BE356"/>
  <c r="BE357"/>
  <c r="BE362"/>
  <c r="BE384"/>
  <c r="BE387"/>
  <c r="BE389"/>
  <c r="BK390"/>
  <c r="J390"/>
  <c r="J113"/>
  <c i="28" r="J91"/>
  <c r="F121"/>
  <c r="BE133"/>
  <c r="BE143"/>
  <c r="BE179"/>
  <c r="BE182"/>
  <c r="BK149"/>
  <c r="J149"/>
  <c r="J101"/>
  <c r="BK184"/>
  <c r="J184"/>
  <c r="J103"/>
  <c i="29" r="F93"/>
  <c r="J94"/>
  <c r="J117"/>
  <c r="BE127"/>
  <c r="BE132"/>
  <c r="BE134"/>
  <c r="BE138"/>
  <c r="BE150"/>
  <c r="BE158"/>
  <c r="BE166"/>
  <c r="BE169"/>
  <c r="BE171"/>
  <c r="BE173"/>
  <c r="BE174"/>
  <c r="BE176"/>
  <c i="30" r="J89"/>
  <c r="J91"/>
  <c r="BE129"/>
  <c r="BE132"/>
  <c r="BE134"/>
  <c r="BE137"/>
  <c r="BE146"/>
  <c r="BE154"/>
  <c r="BE160"/>
  <c i="31" r="J115"/>
  <c r="BE135"/>
  <c r="BE148"/>
  <c r="BE152"/>
  <c r="BE166"/>
  <c r="BE167"/>
  <c r="BE169"/>
  <c r="BE172"/>
  <c r="BE179"/>
  <c r="BE183"/>
  <c r="BE184"/>
  <c r="BE187"/>
  <c r="BE190"/>
  <c r="BE195"/>
  <c r="BE202"/>
  <c r="BE205"/>
  <c r="BE207"/>
  <c r="BE209"/>
  <c r="BE216"/>
  <c r="BE217"/>
  <c r="BE220"/>
  <c r="BE222"/>
  <c r="BE225"/>
  <c r="BE226"/>
  <c r="BE232"/>
  <c r="BE235"/>
  <c r="BE240"/>
  <c r="BE241"/>
  <c r="BE242"/>
  <c r="BE245"/>
  <c r="BE246"/>
  <c r="BE247"/>
  <c r="BE251"/>
  <c i="32" r="F94"/>
  <c r="BE131"/>
  <c r="BE143"/>
  <c r="BE146"/>
  <c r="BE152"/>
  <c r="BE164"/>
  <c r="BE186"/>
  <c i="33" r="E85"/>
  <c r="F91"/>
  <c r="J92"/>
  <c r="J115"/>
  <c r="BE137"/>
  <c r="BE209"/>
  <c r="BE212"/>
  <c r="BE214"/>
  <c r="BE216"/>
  <c r="BE217"/>
  <c r="BE220"/>
  <c i="2" r="BE132"/>
  <c r="BE139"/>
  <c r="BE152"/>
  <c r="BE154"/>
  <c r="BE155"/>
  <c r="BE175"/>
  <c i="3" r="J92"/>
  <c r="BE142"/>
  <c r="BE144"/>
  <c r="BE157"/>
  <c r="BE163"/>
  <c r="BE179"/>
  <c r="BE181"/>
  <c r="BE185"/>
  <c r="BE193"/>
  <c r="BE195"/>
  <c r="BE230"/>
  <c r="BE239"/>
  <c r="BE245"/>
  <c r="BE249"/>
  <c r="BE251"/>
  <c r="BE292"/>
  <c r="BE301"/>
  <c i="4" r="F92"/>
  <c r="BE137"/>
  <c r="BE142"/>
  <c r="BE151"/>
  <c r="BE162"/>
  <c i="5" r="BE130"/>
  <c r="BE181"/>
  <c r="BE193"/>
  <c r="BE198"/>
  <c i="6" r="E85"/>
  <c r="BE136"/>
  <c r="BE141"/>
  <c r="BE153"/>
  <c r="BE163"/>
  <c r="BE169"/>
  <c r="BE173"/>
  <c i="7" r="J93"/>
  <c r="BE139"/>
  <c r="BE149"/>
  <c r="BE154"/>
  <c r="BE157"/>
  <c r="BE166"/>
  <c r="BE181"/>
  <c r="BE183"/>
  <c r="BE186"/>
  <c r="BE192"/>
  <c r="BE213"/>
  <c r="BE230"/>
  <c r="BE232"/>
  <c r="BE238"/>
  <c r="BE241"/>
  <c i="8" r="F93"/>
  <c r="BE150"/>
  <c r="BE152"/>
  <c r="BE156"/>
  <c r="BE160"/>
  <c r="BE162"/>
  <c r="BE167"/>
  <c r="BE170"/>
  <c r="BE179"/>
  <c r="BE183"/>
  <c r="BE187"/>
  <c r="BE192"/>
  <c i="9" r="J93"/>
  <c r="BE133"/>
  <c r="BE140"/>
  <c r="BE153"/>
  <c r="BK158"/>
  <c r="J158"/>
  <c r="J103"/>
  <c i="10" r="E85"/>
  <c r="BE140"/>
  <c r="BE150"/>
  <c r="BE193"/>
  <c r="BE195"/>
  <c r="BE235"/>
  <c r="BE246"/>
  <c r="BE251"/>
  <c r="BE258"/>
  <c r="BE282"/>
  <c r="BE323"/>
  <c r="BE337"/>
  <c r="BE366"/>
  <c r="BE369"/>
  <c r="BE379"/>
  <c r="BE390"/>
  <c r="BE423"/>
  <c r="BE447"/>
  <c r="BE467"/>
  <c r="BE472"/>
  <c r="BE478"/>
  <c r="BE496"/>
  <c r="BE497"/>
  <c r="BE501"/>
  <c r="BE513"/>
  <c r="BE517"/>
  <c r="BE520"/>
  <c r="BE524"/>
  <c r="BE535"/>
  <c r="BE538"/>
  <c r="BE541"/>
  <c r="BE558"/>
  <c r="BE560"/>
  <c r="BE577"/>
  <c r="BE582"/>
  <c r="BE589"/>
  <c r="BE591"/>
  <c r="BE600"/>
  <c r="BE606"/>
  <c r="BE608"/>
  <c r="BE623"/>
  <c r="BE634"/>
  <c r="BE641"/>
  <c r="BE643"/>
  <c r="BE648"/>
  <c r="BE668"/>
  <c r="BE671"/>
  <c r="BE691"/>
  <c r="BE713"/>
  <c r="BE760"/>
  <c r="BE787"/>
  <c r="BE795"/>
  <c r="BE798"/>
  <c r="BE801"/>
  <c r="BE803"/>
  <c i="11" r="J92"/>
  <c r="J121"/>
  <c r="BE130"/>
  <c r="BE149"/>
  <c r="BE156"/>
  <c r="BE163"/>
  <c r="BE181"/>
  <c r="BE187"/>
  <c r="BE190"/>
  <c r="BE196"/>
  <c r="BE218"/>
  <c r="BE222"/>
  <c r="BE227"/>
  <c r="BE234"/>
  <c r="BE250"/>
  <c r="BE254"/>
  <c r="BE258"/>
  <c r="BE274"/>
  <c r="BE290"/>
  <c r="BE293"/>
  <c r="BE295"/>
  <c r="BE298"/>
  <c r="BE301"/>
  <c r="BE306"/>
  <c r="BE317"/>
  <c r="BE323"/>
  <c r="BE351"/>
  <c r="BE359"/>
  <c r="BE365"/>
  <c r="BE376"/>
  <c r="BE386"/>
  <c r="BE390"/>
  <c r="BE395"/>
  <c r="BE399"/>
  <c r="BE403"/>
  <c r="BE411"/>
  <c r="BE414"/>
  <c r="BE417"/>
  <c r="BE424"/>
  <c r="BE430"/>
  <c r="BE434"/>
  <c r="BE440"/>
  <c r="BE444"/>
  <c r="BE450"/>
  <c i="12" r="BE132"/>
  <c r="BE136"/>
  <c r="BE147"/>
  <c r="BE172"/>
  <c r="BE175"/>
  <c r="BE188"/>
  <c r="BE191"/>
  <c r="BE201"/>
  <c r="BE234"/>
  <c r="BE237"/>
  <c r="BE260"/>
  <c r="BE291"/>
  <c r="BE296"/>
  <c r="BE319"/>
  <c r="BE351"/>
  <c r="BE368"/>
  <c r="BE381"/>
  <c r="BE388"/>
  <c r="BE395"/>
  <c r="BE410"/>
  <c r="BE412"/>
  <c r="BE419"/>
  <c r="BE446"/>
  <c r="BE449"/>
  <c r="BK448"/>
  <c r="BK447"/>
  <c r="J447"/>
  <c r="J106"/>
  <c i="13" r="F91"/>
  <c r="BE129"/>
  <c r="BE135"/>
  <c r="BE139"/>
  <c r="BE148"/>
  <c r="BE180"/>
  <c r="BE183"/>
  <c r="BE206"/>
  <c r="BE208"/>
  <c r="BE216"/>
  <c r="BE218"/>
  <c r="BE265"/>
  <c r="BE268"/>
  <c r="BE278"/>
  <c r="BE302"/>
  <c r="BE316"/>
  <c r="BE325"/>
  <c r="BE327"/>
  <c r="BE334"/>
  <c r="BE355"/>
  <c r="BE357"/>
  <c r="BE366"/>
  <c r="BE374"/>
  <c r="BE384"/>
  <c r="BE401"/>
  <c r="BE417"/>
  <c r="BK423"/>
  <c r="J423"/>
  <c r="J106"/>
  <c i="14" r="BE124"/>
  <c r="BE129"/>
  <c r="BK121"/>
  <c r="J121"/>
  <c r="J98"/>
  <c i="15" r="E85"/>
  <c r="J91"/>
  <c r="BE131"/>
  <c r="BE151"/>
  <c r="BE156"/>
  <c r="BE159"/>
  <c r="BE161"/>
  <c r="BE164"/>
  <c r="BE174"/>
  <c r="BE194"/>
  <c r="BE198"/>
  <c r="BE205"/>
  <c r="BE211"/>
  <c r="BE215"/>
  <c r="BE221"/>
  <c r="BE226"/>
  <c r="BE229"/>
  <c r="BE233"/>
  <c r="BK181"/>
  <c r="J181"/>
  <c r="J99"/>
  <c r="BK197"/>
  <c r="J197"/>
  <c r="J101"/>
  <c i="16" r="F91"/>
  <c r="J92"/>
  <c r="BE132"/>
  <c r="BE139"/>
  <c r="BE143"/>
  <c r="BE148"/>
  <c r="BE157"/>
  <c r="BE162"/>
  <c r="BE173"/>
  <c r="BE175"/>
  <c r="BE187"/>
  <c r="BE195"/>
  <c r="BE219"/>
  <c r="BE224"/>
  <c r="BE235"/>
  <c r="BE259"/>
  <c r="BE271"/>
  <c r="BE286"/>
  <c r="BE288"/>
  <c r="BE291"/>
  <c r="BE297"/>
  <c r="BE304"/>
  <c r="BE309"/>
  <c r="BE340"/>
  <c r="BE354"/>
  <c r="BE362"/>
  <c r="BE365"/>
  <c r="BK181"/>
  <c r="J181"/>
  <c r="J99"/>
  <c r="BK364"/>
  <c r="J364"/>
  <c r="J107"/>
  <c i="17" r="F91"/>
  <c r="F92"/>
  <c r="BE128"/>
  <c r="BE132"/>
  <c r="BE135"/>
  <c r="BE145"/>
  <c r="BE150"/>
  <c r="BE165"/>
  <c r="BE181"/>
  <c r="BE183"/>
  <c r="BE186"/>
  <c r="BE204"/>
  <c r="BE215"/>
  <c r="BE224"/>
  <c r="BE230"/>
  <c r="BE232"/>
  <c r="BE241"/>
  <c r="BE243"/>
  <c r="BE246"/>
  <c r="BE249"/>
  <c r="BE251"/>
  <c i="18" r="J89"/>
  <c r="BE128"/>
  <c r="BE130"/>
  <c r="BE147"/>
  <c r="BE152"/>
  <c r="BE163"/>
  <c r="BE173"/>
  <c r="BE185"/>
  <c r="BE190"/>
  <c r="BE194"/>
  <c r="BE201"/>
  <c r="BE210"/>
  <c r="BE217"/>
  <c r="BE220"/>
  <c r="BE223"/>
  <c r="BE225"/>
  <c r="BE230"/>
  <c r="BE233"/>
  <c r="BE236"/>
  <c r="BE241"/>
  <c r="BE246"/>
  <c r="BE248"/>
  <c r="BE256"/>
  <c r="BE260"/>
  <c r="BE278"/>
  <c r="BK280"/>
  <c r="BK279"/>
  <c r="J279"/>
  <c r="J102"/>
  <c r="BK285"/>
  <c r="BK284"/>
  <c r="J284"/>
  <c r="J104"/>
  <c i="19" r="BE129"/>
  <c r="BE131"/>
  <c r="BE135"/>
  <c r="BE138"/>
  <c r="BE145"/>
  <c r="BE152"/>
  <c r="BE163"/>
  <c r="BE173"/>
  <c r="BE185"/>
  <c r="BE187"/>
  <c r="BE191"/>
  <c r="BE195"/>
  <c r="BE196"/>
  <c r="BE199"/>
  <c r="BE201"/>
  <c r="BE202"/>
  <c r="BE203"/>
  <c r="BE212"/>
  <c i="20" r="E109"/>
  <c r="BE125"/>
  <c r="BE132"/>
  <c i="21" r="BE127"/>
  <c r="BE131"/>
  <c r="BE137"/>
  <c r="BE139"/>
  <c r="BE147"/>
  <c r="BE181"/>
  <c i="24" r="BE179"/>
  <c r="BE181"/>
  <c r="BE183"/>
  <c r="BE204"/>
  <c r="BE206"/>
  <c r="BE210"/>
  <c r="BE240"/>
  <c r="BE242"/>
  <c r="BE257"/>
  <c r="BE260"/>
  <c r="BK256"/>
  <c r="J256"/>
  <c r="J99"/>
  <c i="25" r="BE130"/>
  <c r="BE138"/>
  <c r="BE143"/>
  <c r="BE152"/>
  <c r="BE165"/>
  <c r="BE179"/>
  <c r="BE208"/>
  <c r="BE217"/>
  <c r="BE231"/>
  <c r="BE246"/>
  <c r="BE256"/>
  <c r="BE278"/>
  <c r="BE290"/>
  <c r="BE293"/>
  <c r="BE300"/>
  <c r="BE306"/>
  <c r="BE317"/>
  <c r="BE319"/>
  <c r="BE325"/>
  <c r="BK324"/>
  <c r="J324"/>
  <c r="J108"/>
  <c i="26" r="E85"/>
  <c r="F93"/>
  <c r="F94"/>
  <c r="BE124"/>
  <c r="BE126"/>
  <c r="BE129"/>
  <c r="BE133"/>
  <c r="BE137"/>
  <c r="BE142"/>
  <c r="BE157"/>
  <c r="BE160"/>
  <c r="BE161"/>
  <c r="BE167"/>
  <c i="27" r="J89"/>
  <c r="J92"/>
  <c r="F129"/>
  <c r="BE141"/>
  <c r="BE150"/>
  <c r="BE172"/>
  <c r="BE173"/>
  <c r="BE206"/>
  <c r="BE207"/>
  <c r="BE208"/>
  <c r="BE223"/>
  <c r="BE242"/>
  <c r="BE246"/>
  <c r="BE278"/>
  <c r="BE285"/>
  <c r="BE296"/>
  <c r="BE302"/>
  <c r="BE303"/>
  <c r="BE310"/>
  <c r="BE318"/>
  <c r="BE320"/>
  <c r="BE321"/>
  <c r="BE323"/>
  <c r="BE329"/>
  <c r="BE335"/>
  <c r="BE351"/>
  <c r="BE355"/>
  <c r="BE359"/>
  <c r="BE365"/>
  <c r="BE367"/>
  <c r="BE381"/>
  <c i="28" r="J94"/>
  <c r="BE131"/>
  <c r="BE146"/>
  <c r="BE157"/>
  <c r="BE160"/>
  <c i="29" r="E85"/>
  <c r="J119"/>
  <c r="BE147"/>
  <c r="BE159"/>
  <c r="BE160"/>
  <c r="BE162"/>
  <c r="BE168"/>
  <c r="BE180"/>
  <c i="30" r="F120"/>
  <c r="BE127"/>
  <c r="BE152"/>
  <c r="BE156"/>
  <c r="BE168"/>
  <c i="31" r="J117"/>
  <c r="J118"/>
  <c r="BE133"/>
  <c r="BE139"/>
  <c r="BE147"/>
  <c r="BE151"/>
  <c r="BE153"/>
  <c r="BE160"/>
  <c r="BE168"/>
  <c r="BE174"/>
  <c r="BE178"/>
  <c r="BE185"/>
  <c r="BE186"/>
  <c r="BE193"/>
  <c r="BE198"/>
  <c r="BE201"/>
  <c r="BE206"/>
  <c r="BE211"/>
  <c r="BE215"/>
  <c r="BE219"/>
  <c r="BE223"/>
  <c r="BE233"/>
  <c r="BE236"/>
  <c r="BE238"/>
  <c r="BE239"/>
  <c r="BE249"/>
  <c r="BE252"/>
  <c r="BE254"/>
  <c r="BE255"/>
  <c r="BK140"/>
  <c r="J140"/>
  <c r="J98"/>
  <c i="32" r="J93"/>
  <c r="BE133"/>
  <c r="BE158"/>
  <c r="BE170"/>
  <c r="BE177"/>
  <c r="BE189"/>
  <c r="BE194"/>
  <c r="BE197"/>
  <c i="33" r="BE124"/>
  <c r="BE145"/>
  <c r="BE156"/>
  <c r="BE205"/>
  <c r="BE206"/>
  <c r="BE213"/>
  <c r="BE221"/>
  <c r="BE224"/>
  <c i="2" r="F91"/>
  <c r="BE146"/>
  <c r="BE148"/>
  <c r="BE157"/>
  <c r="BE164"/>
  <c r="BE171"/>
  <c r="BE173"/>
  <c r="BE182"/>
  <c i="3" r="BE128"/>
  <c r="BE129"/>
  <c r="BE135"/>
  <c r="BE137"/>
  <c r="BE147"/>
  <c r="BE165"/>
  <c r="BE167"/>
  <c r="BE187"/>
  <c r="BE197"/>
  <c r="BE203"/>
  <c r="BE220"/>
  <c r="BE226"/>
  <c r="BE241"/>
  <c r="BE243"/>
  <c r="BE247"/>
  <c r="BE278"/>
  <c r="BE295"/>
  <c r="BE311"/>
  <c i="5" r="BE123"/>
  <c r="BE126"/>
  <c r="BE134"/>
  <c r="BE148"/>
  <c r="BE168"/>
  <c r="BE172"/>
  <c r="BE185"/>
  <c r="BE219"/>
  <c i="6" r="BE130"/>
  <c r="BE132"/>
  <c r="BE134"/>
  <c r="BE138"/>
  <c r="BE161"/>
  <c r="BE165"/>
  <c r="BK145"/>
  <c r="J145"/>
  <c r="J99"/>
  <c i="7" r="BE144"/>
  <c r="BE152"/>
  <c r="BE161"/>
  <c r="BE178"/>
  <c r="BE179"/>
  <c r="BE189"/>
  <c r="BE196"/>
  <c r="BE200"/>
  <c r="BE208"/>
  <c r="BE209"/>
  <c r="BE219"/>
  <c r="BE226"/>
  <c i="8" r="BE133"/>
  <c r="BE143"/>
  <c r="BE172"/>
  <c r="BE175"/>
  <c r="BE181"/>
  <c r="BK191"/>
  <c r="J191"/>
  <c r="J105"/>
  <c i="9" r="E85"/>
  <c r="F93"/>
  <c r="BE128"/>
  <c r="BE137"/>
  <c r="BE148"/>
  <c i="10" r="BE147"/>
  <c r="BE200"/>
  <c r="BE225"/>
  <c r="BE240"/>
  <c r="BE243"/>
  <c r="BE254"/>
  <c r="BE261"/>
  <c r="BE297"/>
  <c r="BE310"/>
  <c r="BE312"/>
  <c r="BE315"/>
  <c r="BE363"/>
  <c r="BE376"/>
  <c r="BE382"/>
  <c r="BE396"/>
  <c r="BE401"/>
  <c r="BE417"/>
  <c r="BE426"/>
  <c r="BE431"/>
  <c r="BE435"/>
  <c r="BE441"/>
  <c r="BE459"/>
  <c r="BE470"/>
  <c r="BE474"/>
  <c r="BE476"/>
  <c r="BE483"/>
  <c r="BE486"/>
  <c r="BE533"/>
  <c r="BE553"/>
  <c r="BE562"/>
  <c r="BE587"/>
  <c r="BE651"/>
  <c r="BE675"/>
  <c r="BE726"/>
  <c r="BE729"/>
  <c r="BE735"/>
  <c r="BE744"/>
  <c r="BE755"/>
  <c r="BE773"/>
  <c r="BE781"/>
  <c r="BE784"/>
  <c r="BE790"/>
  <c r="BK670"/>
  <c r="J670"/>
  <c r="J107"/>
  <c i="11" r="E85"/>
  <c r="BE137"/>
  <c r="BE141"/>
  <c r="BE146"/>
  <c r="BE153"/>
  <c r="BE159"/>
  <c r="BE167"/>
  <c r="BE200"/>
  <c r="BE320"/>
  <c r="BE332"/>
  <c r="BE369"/>
  <c r="BE420"/>
  <c r="BE437"/>
  <c r="BE458"/>
  <c i="12" r="BE401"/>
  <c r="BE426"/>
  <c r="BE442"/>
  <c r="BE454"/>
  <c r="BK318"/>
  <c r="J318"/>
  <c r="J102"/>
  <c r="BK445"/>
  <c r="J445"/>
  <c r="J105"/>
  <c r="BK453"/>
  <c r="BK452"/>
  <c r="J452"/>
  <c r="J108"/>
  <c i="19" r="BE151"/>
  <c r="BE156"/>
  <c r="BE158"/>
  <c r="BE161"/>
  <c r="BE169"/>
  <c r="BE172"/>
  <c r="BE178"/>
  <c r="BE182"/>
  <c r="BE189"/>
  <c r="BE204"/>
  <c i="20" r="F92"/>
  <c r="BE130"/>
  <c r="BE141"/>
  <c r="BE145"/>
  <c r="BE159"/>
  <c r="BE163"/>
  <c r="BE171"/>
  <c r="BE175"/>
  <c r="BE183"/>
  <c r="BE188"/>
  <c r="BE192"/>
  <c i="21" r="BE143"/>
  <c r="BE157"/>
  <c r="BE163"/>
  <c r="BE179"/>
  <c r="BE183"/>
  <c r="BE185"/>
  <c r="BE199"/>
  <c r="BE205"/>
  <c r="BE207"/>
  <c r="BE211"/>
  <c r="BE213"/>
  <c r="BE221"/>
  <c r="BE225"/>
  <c r="BE227"/>
  <c r="BE231"/>
  <c r="BE233"/>
  <c r="BE235"/>
  <c r="BE249"/>
  <c r="BE253"/>
  <c r="BE259"/>
  <c r="BE271"/>
  <c r="BE273"/>
  <c r="BE287"/>
  <c r="BE289"/>
  <c r="BE292"/>
  <c r="BE297"/>
  <c r="BE301"/>
  <c r="BE305"/>
  <c r="BE310"/>
  <c r="BE316"/>
  <c r="BE320"/>
  <c r="BE324"/>
  <c r="BE326"/>
  <c r="BE333"/>
  <c r="BE335"/>
  <c r="BE345"/>
  <c r="BE347"/>
  <c r="BE349"/>
  <c r="BK123"/>
  <c r="BK122"/>
  <c r="J122"/>
  <c r="J96"/>
  <c i="22" r="F91"/>
  <c r="BE122"/>
  <c r="BE126"/>
  <c r="BE132"/>
  <c r="BE134"/>
  <c r="BE136"/>
  <c r="BE138"/>
  <c r="BE147"/>
  <c r="BE152"/>
  <c r="BE154"/>
  <c r="BE158"/>
  <c i="23" r="E85"/>
  <c r="BE124"/>
  <c r="BE127"/>
  <c r="BK126"/>
  <c r="J126"/>
  <c r="J98"/>
  <c i="24" r="E85"/>
  <c r="BE124"/>
  <c r="BE127"/>
  <c r="BE135"/>
  <c r="BE142"/>
  <c r="BE148"/>
  <c r="BE150"/>
  <c r="BE163"/>
  <c r="BE169"/>
  <c i="26" r="BE156"/>
  <c r="BE159"/>
  <c r="BE168"/>
  <c i="27" r="BE139"/>
  <c r="BE144"/>
  <c r="BE146"/>
  <c r="BE159"/>
  <c r="BE163"/>
  <c r="BE190"/>
  <c r="BE193"/>
  <c r="BE194"/>
  <c r="BE218"/>
  <c r="BE221"/>
  <c r="BE222"/>
  <c r="BE238"/>
  <c r="BE241"/>
  <c r="BE248"/>
  <c r="BE254"/>
  <c r="BE255"/>
  <c r="BE265"/>
  <c r="BE268"/>
  <c r="BE271"/>
  <c r="BE275"/>
  <c r="BE279"/>
  <c r="BE288"/>
  <c r="BE299"/>
  <c r="BE311"/>
  <c r="BE322"/>
  <c r="BE326"/>
  <c r="BE327"/>
  <c r="BE341"/>
  <c r="BE344"/>
  <c r="BE346"/>
  <c r="BE350"/>
  <c r="BE353"/>
  <c r="BE380"/>
  <c r="BE382"/>
  <c r="BE383"/>
  <c r="BE386"/>
  <c r="BE391"/>
  <c i="28" r="BE136"/>
  <c r="BE154"/>
  <c r="BE170"/>
  <c r="BE171"/>
  <c r="BE172"/>
  <c r="BE175"/>
  <c r="BE176"/>
  <c r="BE180"/>
  <c r="BE183"/>
  <c r="BE185"/>
  <c i="29" r="BE129"/>
  <c r="BE136"/>
  <c r="BE143"/>
  <c r="BE145"/>
  <c r="BE152"/>
  <c r="BE154"/>
  <c r="BE163"/>
  <c r="BE178"/>
  <c i="30" r="BE141"/>
  <c r="BE162"/>
  <c i="31" r="BE123"/>
  <c r="BE125"/>
  <c r="BE131"/>
  <c r="BE145"/>
  <c r="BE146"/>
  <c r="BE157"/>
  <c r="BE159"/>
  <c r="BE161"/>
  <c r="BE177"/>
  <c r="BE180"/>
  <c r="BE181"/>
  <c r="BE182"/>
  <c r="BE194"/>
  <c r="BE196"/>
  <c r="BE197"/>
  <c r="BE208"/>
  <c r="BE210"/>
  <c r="BE214"/>
  <c r="BE224"/>
  <c r="BE227"/>
  <c r="BE228"/>
  <c r="BE231"/>
  <c r="BE234"/>
  <c r="BE243"/>
  <c r="BE244"/>
  <c r="BE250"/>
  <c r="BE258"/>
  <c r="BE259"/>
  <c i="32" r="BE137"/>
  <c r="BE142"/>
  <c r="BE161"/>
  <c r="BK169"/>
  <c r="J169"/>
  <c r="J101"/>
  <c i="33" r="F92"/>
  <c r="BE140"/>
  <c r="BE142"/>
  <c r="BE170"/>
  <c r="BE183"/>
  <c r="BE192"/>
  <c r="BE202"/>
  <c r="BE204"/>
  <c r="BE208"/>
  <c r="BE211"/>
  <c r="BE218"/>
  <c r="BE223"/>
  <c r="BE225"/>
  <c r="BE227"/>
  <c r="BK226"/>
  <c r="J226"/>
  <c r="J101"/>
  <c i="2" r="F35"/>
  <c i="1" r="BB95"/>
  <c i="5" r="F35"/>
  <c i="1" r="BB98"/>
  <c i="9" r="F36"/>
  <c i="1" r="BA103"/>
  <c i="11" r="F36"/>
  <c i="1" r="BC105"/>
  <c i="12" r="F36"/>
  <c i="1" r="BC106"/>
  <c i="14" r="F34"/>
  <c i="1" r="BA108"/>
  <c i="16" r="F36"/>
  <c i="1" r="BC110"/>
  <c i="18" r="J34"/>
  <c i="1" r="AW112"/>
  <c i="22" r="F35"/>
  <c i="1" r="BB116"/>
  <c i="30" r="F35"/>
  <c i="1" r="BB126"/>
  <c i="3" r="J34"/>
  <c i="1" r="AW96"/>
  <c i="6" r="F36"/>
  <c i="1" r="BC99"/>
  <c i="8" r="F38"/>
  <c i="1" r="BC102"/>
  <c i="13" r="F35"/>
  <c i="1" r="BB107"/>
  <c i="18" r="F35"/>
  <c i="1" r="BB112"/>
  <c i="27" r="F35"/>
  <c i="1" r="BB123"/>
  <c i="31" r="F34"/>
  <c i="1" r="BA128"/>
  <c i="2" r="J34"/>
  <c i="1" r="AW95"/>
  <c i="3" r="F36"/>
  <c i="1" r="BC96"/>
  <c i="8" r="F37"/>
  <c i="1" r="BB102"/>
  <c i="10" r="F37"/>
  <c i="1" r="BD104"/>
  <c i="12" r="F34"/>
  <c i="1" r="BA106"/>
  <c i="15" r="F34"/>
  <c i="1" r="BA109"/>
  <c i="16" r="J34"/>
  <c i="1" r="AW110"/>
  <c i="16" r="F37"/>
  <c i="1" r="BD110"/>
  <c i="25" r="F35"/>
  <c i="1" r="BB120"/>
  <c i="29" r="F37"/>
  <c i="1" r="BB125"/>
  <c i="31" r="J34"/>
  <c i="1" r="AW128"/>
  <c i="32" r="F39"/>
  <c i="1" r="BD129"/>
  <c i="4" r="F37"/>
  <c i="1" r="BD97"/>
  <c i="11" r="F35"/>
  <c i="1" r="BB105"/>
  <c i="19" r="F35"/>
  <c i="1" r="BB113"/>
  <c i="20" r="F36"/>
  <c i="1" r="BC114"/>
  <c i="23" r="F35"/>
  <c i="1" r="BB117"/>
  <c i="28" r="J36"/>
  <c i="1" r="AW124"/>
  <c i="29" r="J36"/>
  <c i="1" r="AW125"/>
  <c i="31" r="F36"/>
  <c i="1" r="BC128"/>
  <c i="4" r="F36"/>
  <c i="1" r="BC97"/>
  <c i="8" r="J36"/>
  <c i="1" r="AW102"/>
  <c i="13" r="F36"/>
  <c i="1" r="BC107"/>
  <c i="15" r="F37"/>
  <c i="1" r="BD109"/>
  <c i="19" r="F36"/>
  <c i="1" r="BC113"/>
  <c i="21" r="F35"/>
  <c i="1" r="BB115"/>
  <c i="25" r="F34"/>
  <c i="1" r="BA120"/>
  <c i="28" r="F39"/>
  <c i="1" r="BD124"/>
  <c i="4" r="F35"/>
  <c i="1" r="BB97"/>
  <c i="6" r="F34"/>
  <c i="1" r="BA99"/>
  <c i="19" r="F37"/>
  <c i="1" r="BD113"/>
  <c i="21" r="F36"/>
  <c i="1" r="BC115"/>
  <c i="29" r="F39"/>
  <c i="1" r="BD125"/>
  <c i="30" r="J34"/>
  <c i="1" r="AW126"/>
  <c i="33" r="F36"/>
  <c i="1" r="BC130"/>
  <c i="5" r="F37"/>
  <c i="1" r="BD98"/>
  <c i="7" r="F39"/>
  <c i="1" r="BD101"/>
  <c i="11" r="F37"/>
  <c i="1" r="BD105"/>
  <c i="13" r="F37"/>
  <c i="1" r="BD107"/>
  <c i="18" r="F34"/>
  <c i="1" r="BA112"/>
  <c i="19" r="J34"/>
  <c i="1" r="AW113"/>
  <c i="28" r="F38"/>
  <c i="1" r="BC124"/>
  <c i="30" r="F34"/>
  <c i="1" r="BA126"/>
  <c i="33" r="F37"/>
  <c i="1" r="BD130"/>
  <c i="2" r="F34"/>
  <c i="1" r="BA95"/>
  <c i="3" r="F34"/>
  <c i="1" r="BA96"/>
  <c i="7" r="F38"/>
  <c i="1" r="BC101"/>
  <c i="12" r="F37"/>
  <c i="1" r="BD106"/>
  <c i="20" r="F34"/>
  <c i="1" r="BA114"/>
  <c i="21" r="J34"/>
  <c i="1" r="AW115"/>
  <c i="22" r="J34"/>
  <c i="1" r="AW116"/>
  <c i="22" r="F36"/>
  <c i="1" r="BC116"/>
  <c i="26" r="F36"/>
  <c i="1" r="BA121"/>
  <c i="27" r="F36"/>
  <c i="1" r="BC123"/>
  <c i="30" r="F37"/>
  <c i="1" r="BD126"/>
  <c r="AS94"/>
  <c i="7" r="J36"/>
  <c i="1" r="AW101"/>
  <c i="9" r="F37"/>
  <c i="1" r="BB103"/>
  <c i="11" r="J34"/>
  <c i="1" r="AW105"/>
  <c i="13" r="F34"/>
  <c i="1" r="BA107"/>
  <c i="15" r="J34"/>
  <c i="1" r="AW109"/>
  <c i="17" r="J34"/>
  <c i="1" r="AW111"/>
  <c i="20" r="F35"/>
  <c i="1" r="BB114"/>
  <c i="21" r="F34"/>
  <c i="1" r="BA115"/>
  <c i="22" r="F37"/>
  <c i="1" r="BD116"/>
  <c i="23" r="J34"/>
  <c i="1" r="AW117"/>
  <c i="24" r="J34"/>
  <c i="1" r="AW118"/>
  <c i="25" r="J34"/>
  <c i="1" r="AW120"/>
  <c i="27" r="F37"/>
  <c i="1" r="BD123"/>
  <c i="29" r="F36"/>
  <c i="1" r="BA125"/>
  <c i="32" r="J36"/>
  <c i="1" r="AW129"/>
  <c i="6" r="F35"/>
  <c i="1" r="BB99"/>
  <c i="7" r="F37"/>
  <c i="1" r="BB101"/>
  <c i="16" r="F35"/>
  <c i="1" r="BB110"/>
  <c i="19" r="F34"/>
  <c i="1" r="BA113"/>
  <c i="20" r="F37"/>
  <c i="1" r="BD114"/>
  <c i="24" r="F34"/>
  <c i="1" r="BA118"/>
  <c i="24" r="F35"/>
  <c i="1" r="BB118"/>
  <c i="27" r="F34"/>
  <c i="1" r="BA123"/>
  <c i="32" r="F37"/>
  <c i="1" r="BB129"/>
  <c i="2" r="F37"/>
  <c i="1" r="BD95"/>
  <c i="5" r="F34"/>
  <c i="1" r="BA98"/>
  <c i="10" r="J34"/>
  <c i="1" r="AW104"/>
  <c i="11" r="F34"/>
  <c i="1" r="BA105"/>
  <c i="12" r="F35"/>
  <c i="1" r="BB106"/>
  <c i="14" r="J34"/>
  <c i="1" r="AW108"/>
  <c i="15" r="F36"/>
  <c i="1" r="BC109"/>
  <c i="17" r="F34"/>
  <c i="1" r="BA111"/>
  <c i="18" r="F37"/>
  <c i="1" r="BD112"/>
  <c i="24" r="F36"/>
  <c i="1" r="BC118"/>
  <c i="26" r="F38"/>
  <c i="1" r="BC121"/>
  <c i="3" r="F37"/>
  <c i="1" r="BD96"/>
  <c i="8" r="F36"/>
  <c i="1" r="BA102"/>
  <c i="9" r="J36"/>
  <c i="1" r="AW103"/>
  <c i="10" r="F35"/>
  <c i="1" r="BB104"/>
  <c i="21" r="F37"/>
  <c i="1" r="BD115"/>
  <c i="23" r="F34"/>
  <c i="1" r="BA117"/>
  <c i="32" r="F36"/>
  <c i="1" r="BA129"/>
  <c i="32" r="F38"/>
  <c i="1" r="BC129"/>
  <c i="33" r="F34"/>
  <c i="1" r="BA130"/>
  <c i="3" r="F35"/>
  <c i="1" r="BB96"/>
  <c i="10" r="F36"/>
  <c i="1" r="BC104"/>
  <c i="12" r="J34"/>
  <c i="1" r="AW106"/>
  <c i="14" r="F35"/>
  <c i="1" r="BB108"/>
  <c i="16" r="F34"/>
  <c i="1" r="BA110"/>
  <c i="17" r="F35"/>
  <c i="1" r="BB111"/>
  <c i="18" r="F36"/>
  <c i="1" r="BC112"/>
  <c i="20" r="J34"/>
  <c i="1" r="AW114"/>
  <c i="22" r="F34"/>
  <c i="1" r="BA116"/>
  <c i="23" r="F37"/>
  <c i="1" r="BD117"/>
  <c i="24" r="F37"/>
  <c i="1" r="BD118"/>
  <c i="25" r="F37"/>
  <c i="1" r="BD120"/>
  <c i="26" r="J36"/>
  <c i="1" r="AW121"/>
  <c i="28" r="F36"/>
  <c i="1" r="BA124"/>
  <c i="29" r="F38"/>
  <c i="1" r="BC125"/>
  <c i="31" r="F35"/>
  <c i="1" r="BB128"/>
  <c i="4" r="F34"/>
  <c i="1" r="BA97"/>
  <c i="5" r="F36"/>
  <c i="1" r="BC98"/>
  <c i="9" r="F39"/>
  <c i="1" r="BD103"/>
  <c i="14" r="F37"/>
  <c i="1" r="BD108"/>
  <c i="15" r="F35"/>
  <c i="1" r="BB109"/>
  <c i="17" r="F36"/>
  <c i="1" r="BC111"/>
  <c i="26" r="F37"/>
  <c i="1" r="BB121"/>
  <c i="28" r="F37"/>
  <c i="1" r="BB124"/>
  <c i="31" r="F37"/>
  <c i="1" r="BD128"/>
  <c i="4" r="J34"/>
  <c i="1" r="AW97"/>
  <c i="7" r="F36"/>
  <c i="1" r="BA101"/>
  <c i="9" r="F38"/>
  <c i="1" r="BC103"/>
  <c i="13" r="J34"/>
  <c i="1" r="AW107"/>
  <c i="14" r="F36"/>
  <c i="1" r="BC108"/>
  <c i="17" r="F37"/>
  <c i="1" r="BD111"/>
  <c i="25" r="F36"/>
  <c i="1" r="BC120"/>
  <c i="27" r="J34"/>
  <c i="1" r="AW123"/>
  <c i="30" r="F36"/>
  <c i="1" r="BC126"/>
  <c i="33" r="J34"/>
  <c i="1" r="AW130"/>
  <c i="2" r="F36"/>
  <c i="1" r="BC95"/>
  <c i="5" r="J34"/>
  <c i="1" r="AW98"/>
  <c i="6" r="J34"/>
  <c i="1" r="AW99"/>
  <c i="6" r="F37"/>
  <c i="1" r="BD99"/>
  <c i="8" r="F39"/>
  <c i="1" r="BD102"/>
  <c i="10" r="F34"/>
  <c i="1" r="BA104"/>
  <c i="23" r="F36"/>
  <c i="1" r="BC117"/>
  <c i="26" r="F39"/>
  <c i="1" r="BD121"/>
  <c i="33" r="F35"/>
  <c i="1" r="BB130"/>
  <c i="22" l="1" r="R120"/>
  <c i="11" r="T128"/>
  <c r="T127"/>
  <c i="4" r="P120"/>
  <c r="P119"/>
  <c i="1" r="AU97"/>
  <c i="32" r="P127"/>
  <c r="P126"/>
  <c i="1" r="AU129"/>
  <c i="29" r="R123"/>
  <c i="28" r="T126"/>
  <c r="T125"/>
  <c i="19" r="BK127"/>
  <c r="J127"/>
  <c r="J96"/>
  <c i="18" r="R126"/>
  <c r="R125"/>
  <c i="16" r="P128"/>
  <c r="P127"/>
  <c i="1" r="AU110"/>
  <c i="10" r="R135"/>
  <c i="2" r="P122"/>
  <c r="P121"/>
  <c i="1" r="AU95"/>
  <c i="27" r="BK260"/>
  <c r="J260"/>
  <c r="J105"/>
  <c r="BK134"/>
  <c r="J134"/>
  <c r="J97"/>
  <c i="24" r="BK122"/>
  <c r="J122"/>
  <c r="J97"/>
  <c i="20" r="P119"/>
  <c i="1" r="AU114"/>
  <c i="6" r="P126"/>
  <c r="P125"/>
  <c i="1" r="AU99"/>
  <c i="27" r="T260"/>
  <c i="22" r="T120"/>
  <c i="19" r="T127"/>
  <c i="15" r="BK127"/>
  <c r="J127"/>
  <c r="J97"/>
  <c i="9" r="BK126"/>
  <c r="BK125"/>
  <c r="J125"/>
  <c r="J98"/>
  <c i="19" r="P127"/>
  <c i="1" r="AU113"/>
  <c i="25" r="T128"/>
  <c i="17" r="R126"/>
  <c r="R125"/>
  <c i="13" r="P127"/>
  <c r="P126"/>
  <c i="1" r="AU107"/>
  <c i="32" r="T127"/>
  <c r="T126"/>
  <c i="31" r="P121"/>
  <c i="1" r="AU128"/>
  <c i="30" r="T125"/>
  <c r="T124"/>
  <c i="29" r="BK123"/>
  <c r="J123"/>
  <c i="26" r="BK122"/>
  <c r="J122"/>
  <c r="J98"/>
  <c i="5" r="P121"/>
  <c r="P120"/>
  <c i="1" r="AU98"/>
  <c i="4" r="R120"/>
  <c r="R119"/>
  <c i="3" r="R124"/>
  <c r="R123"/>
  <c i="18" r="P126"/>
  <c r="P125"/>
  <c i="1" r="AU112"/>
  <c i="16" r="R128"/>
  <c r="R127"/>
  <c i="12" r="R130"/>
  <c r="R129"/>
  <c i="3" r="T124"/>
  <c r="T123"/>
  <c i="2" r="R122"/>
  <c r="R121"/>
  <c i="33" r="P122"/>
  <c r="P121"/>
  <c i="1" r="AU130"/>
  <c i="31" r="T121"/>
  <c i="27" r="P260"/>
  <c r="R134"/>
  <c r="R133"/>
  <c i="25" r="P128"/>
  <c i="1" r="AU120"/>
  <c i="19" r="R127"/>
  <c i="12" r="T130"/>
  <c r="T129"/>
  <c i="10" r="P673"/>
  <c r="BK135"/>
  <c r="J135"/>
  <c r="J97"/>
  <c i="27" r="P134"/>
  <c r="P133"/>
  <c i="1" r="AU123"/>
  <c i="18" r="T126"/>
  <c r="T125"/>
  <c i="13" r="T127"/>
  <c r="T126"/>
  <c i="9" r="P126"/>
  <c r="P125"/>
  <c i="1" r="AU103"/>
  <c i="8" r="BK128"/>
  <c r="J128"/>
  <c r="J99"/>
  <c i="7" r="P128"/>
  <c r="P127"/>
  <c i="1" r="AU101"/>
  <c i="31" r="R121"/>
  <c i="30" r="R125"/>
  <c r="R124"/>
  <c i="29" r="T123"/>
  <c i="26" r="P122"/>
  <c i="1" r="AU121"/>
  <c i="22" r="P120"/>
  <c i="1" r="AU116"/>
  <c i="20" r="T119"/>
  <c i="17" r="P126"/>
  <c r="P125"/>
  <c i="1" r="AU111"/>
  <c i="11" r="P128"/>
  <c r="P127"/>
  <c i="1" r="AU105"/>
  <c i="10" r="T135"/>
  <c i="7" r="T128"/>
  <c r="T127"/>
  <c i="5" r="T121"/>
  <c r="T120"/>
  <c i="33" r="T122"/>
  <c r="T121"/>
  <c i="27" r="T134"/>
  <c r="T133"/>
  <c i="26" r="R122"/>
  <c i="10" r="R673"/>
  <c r="P135"/>
  <c r="P134"/>
  <c i="1" r="AU104"/>
  <c i="33" r="R122"/>
  <c r="R121"/>
  <c r="BK122"/>
  <c r="J122"/>
  <c r="J97"/>
  <c i="30" r="P124"/>
  <c i="1" r="AU126"/>
  <c i="11" r="R128"/>
  <c r="R127"/>
  <c i="17" r="T126"/>
  <c r="T125"/>
  <c i="16" r="T128"/>
  <c r="T127"/>
  <c i="6" r="T126"/>
  <c r="T125"/>
  <c i="32" r="R127"/>
  <c r="R126"/>
  <c i="28" r="P126"/>
  <c r="P125"/>
  <c i="1" r="AU124"/>
  <c i="25" r="R128"/>
  <c i="15" r="T127"/>
  <c r="T126"/>
  <c i="13" r="R127"/>
  <c r="R126"/>
  <c i="10" r="T673"/>
  <c i="8" r="P128"/>
  <c r="P127"/>
  <c i="1" r="AU102"/>
  <c i="4" r="BK120"/>
  <c r="J120"/>
  <c r="J97"/>
  <c i="2" r="BK122"/>
  <c r="J122"/>
  <c r="J97"/>
  <c i="4" r="J121"/>
  <c r="J98"/>
  <c i="9" r="J127"/>
  <c r="J100"/>
  <c i="11" r="J439"/>
  <c r="J107"/>
  <c i="12" r="BK130"/>
  <c r="J130"/>
  <c r="J97"/>
  <c r="J448"/>
  <c r="J107"/>
  <c i="13" r="BK127"/>
  <c r="J127"/>
  <c r="J97"/>
  <c i="14" r="BK120"/>
  <c r="J120"/>
  <c r="J97"/>
  <c i="15" r="J128"/>
  <c r="J98"/>
  <c i="16" r="BK360"/>
  <c r="J360"/>
  <c r="J105"/>
  <c i="17" r="BK126"/>
  <c r="J126"/>
  <c r="J97"/>
  <c r="BK260"/>
  <c r="J260"/>
  <c r="J104"/>
  <c i="18" r="BK126"/>
  <c r="J126"/>
  <c r="J97"/>
  <c r="J280"/>
  <c r="J103"/>
  <c r="J285"/>
  <c r="J105"/>
  <c i="21" r="J123"/>
  <c r="J97"/>
  <c r="J146"/>
  <c r="J100"/>
  <c i="22" r="BK120"/>
  <c r="J120"/>
  <c r="J96"/>
  <c i="23" r="BK118"/>
  <c r="J118"/>
  <c r="J96"/>
  <c i="24" r="J123"/>
  <c r="J98"/>
  <c i="25" r="BK128"/>
  <c r="J128"/>
  <c r="J96"/>
  <c i="27" r="J135"/>
  <c r="J98"/>
  <c i="28" r="BK126"/>
  <c r="BK125"/>
  <c r="J125"/>
  <c i="30" r="J165"/>
  <c r="J104"/>
  <c i="5" r="BK121"/>
  <c r="J121"/>
  <c r="J97"/>
  <c i="6" r="BK126"/>
  <c r="J126"/>
  <c r="J97"/>
  <c r="BK167"/>
  <c r="J167"/>
  <c r="J102"/>
  <c r="J172"/>
  <c r="J105"/>
  <c i="8" r="J129"/>
  <c r="J100"/>
  <c i="19" r="J128"/>
  <c r="J97"/>
  <c r="J218"/>
  <c r="J107"/>
  <c i="26" r="J123"/>
  <c r="J99"/>
  <c i="27" r="J261"/>
  <c r="J106"/>
  <c i="29" r="J124"/>
  <c r="J99"/>
  <c i="30" r="BK158"/>
  <c r="J158"/>
  <c r="J101"/>
  <c i="31" r="BK121"/>
  <c r="J121"/>
  <c r="J96"/>
  <c i="32" r="BK127"/>
  <c r="BK126"/>
  <c r="J126"/>
  <c r="J98"/>
  <c i="3" r="BK124"/>
  <c r="BK123"/>
  <c r="J123"/>
  <c r="J96"/>
  <c r="J310"/>
  <c r="J103"/>
  <c i="7" r="BK128"/>
  <c r="J128"/>
  <c r="J99"/>
  <c i="10" r="J136"/>
  <c r="J98"/>
  <c i="11" r="BK128"/>
  <c r="J128"/>
  <c r="J97"/>
  <c i="12" r="J453"/>
  <c r="J109"/>
  <c i="16" r="BK128"/>
  <c r="J128"/>
  <c r="J97"/>
  <c i="17" r="BK255"/>
  <c r="J255"/>
  <c r="J102"/>
  <c i="30" r="BK125"/>
  <c r="J125"/>
  <c r="J97"/>
  <c i="33" r="J123"/>
  <c r="J98"/>
  <c i="10" r="BK673"/>
  <c r="J673"/>
  <c r="J108"/>
  <c r="BK793"/>
  <c r="J793"/>
  <c r="J113"/>
  <c i="20" r="BK119"/>
  <c r="J119"/>
  <c r="J96"/>
  <c i="29" r="J32"/>
  <c i="1" r="AG125"/>
  <c i="5" r="J33"/>
  <c i="1" r="AV98"/>
  <c r="AT98"/>
  <c i="10" r="J33"/>
  <c i="1" r="AV104"/>
  <c r="AT104"/>
  <c i="33" r="F33"/>
  <c i="1" r="AZ130"/>
  <c i="13" r="J33"/>
  <c i="1" r="AV107"/>
  <c r="AT107"/>
  <c i="29" r="J35"/>
  <c i="1" r="AV125"/>
  <c r="AT125"/>
  <c r="BA100"/>
  <c r="AW100"/>
  <c r="BA127"/>
  <c r="AW127"/>
  <c i="11" r="F33"/>
  <c i="1" r="AZ105"/>
  <c i="19" r="F33"/>
  <c i="1" r="AZ113"/>
  <c i="23" r="F33"/>
  <c i="1" r="AZ117"/>
  <c r="BD100"/>
  <c r="BC127"/>
  <c r="AY127"/>
  <c i="3" r="F33"/>
  <c i="1" r="AZ96"/>
  <c i="15" r="F33"/>
  <c i="1" r="AZ109"/>
  <c i="23" r="J33"/>
  <c i="1" r="AV117"/>
  <c r="AT117"/>
  <c i="24" r="F33"/>
  <c i="1" r="AZ118"/>
  <c i="27" r="F33"/>
  <c i="1" r="AZ123"/>
  <c i="5" r="F33"/>
  <c i="1" r="AZ98"/>
  <c i="8" r="J35"/>
  <c i="1" r="AV102"/>
  <c r="AT102"/>
  <c i="14" r="J33"/>
  <c i="1" r="AV108"/>
  <c r="AT108"/>
  <c i="16" r="J33"/>
  <c i="1" r="AV110"/>
  <c r="AT110"/>
  <c i="20" r="F33"/>
  <c i="1" r="AZ114"/>
  <c i="20" r="J33"/>
  <c i="1" r="AV114"/>
  <c r="AT114"/>
  <c i="22" r="F33"/>
  <c i="1" r="AZ116"/>
  <c i="30" r="F33"/>
  <c i="1" r="AZ126"/>
  <c r="BB119"/>
  <c r="AX119"/>
  <c i="3" r="J33"/>
  <c i="1" r="AV96"/>
  <c r="AT96"/>
  <c i="14" r="F33"/>
  <c i="1" r="AZ108"/>
  <c i="17" r="F33"/>
  <c i="1" r="AZ111"/>
  <c i="24" r="J33"/>
  <c i="1" r="AV118"/>
  <c r="AT118"/>
  <c i="26" r="J35"/>
  <c i="1" r="AV121"/>
  <c r="AT121"/>
  <c i="28" r="J35"/>
  <c i="1" r="AV124"/>
  <c r="AT124"/>
  <c i="32" r="J35"/>
  <c i="1" r="AV129"/>
  <c r="AT129"/>
  <c r="BC119"/>
  <c r="AY119"/>
  <c r="BB127"/>
  <c r="AX127"/>
  <c i="10" r="F33"/>
  <c i="1" r="AZ104"/>
  <c i="22" r="J33"/>
  <c i="1" r="AV116"/>
  <c r="AT116"/>
  <c i="29" r="F35"/>
  <c i="1" r="AZ125"/>
  <c i="21" r="J30"/>
  <c i="1" r="AG115"/>
  <c r="BD122"/>
  <c i="4" r="J33"/>
  <c i="1" r="AV97"/>
  <c r="AT97"/>
  <c i="7" r="J35"/>
  <c i="1" r="AV101"/>
  <c r="AT101"/>
  <c i="16" r="F33"/>
  <c i="1" r="AZ110"/>
  <c i="26" r="F35"/>
  <c i="1" r="AZ121"/>
  <c i="31" r="J33"/>
  <c i="1" r="AV128"/>
  <c r="AT128"/>
  <c r="BB100"/>
  <c r="AX100"/>
  <c r="BB122"/>
  <c r="AX122"/>
  <c i="2" r="F33"/>
  <c i="1" r="AZ95"/>
  <c i="7" r="F35"/>
  <c i="1" r="AZ101"/>
  <c i="9" r="J35"/>
  <c i="1" r="AV103"/>
  <c r="AT103"/>
  <c i="17" r="J33"/>
  <c i="1" r="AV111"/>
  <c r="AT111"/>
  <c i="21" r="J33"/>
  <c i="1" r="AV115"/>
  <c r="AT115"/>
  <c i="19" r="J33"/>
  <c i="1" r="AV113"/>
  <c r="AT113"/>
  <c i="6" r="J33"/>
  <c i="1" r="AV99"/>
  <c r="AT99"/>
  <c i="11" r="J33"/>
  <c i="1" r="AV105"/>
  <c r="AT105"/>
  <c i="21" r="F33"/>
  <c i="1" r="AZ115"/>
  <c i="30" r="J33"/>
  <c i="1" r="AV126"/>
  <c r="AT126"/>
  <c i="28" r="J32"/>
  <c i="1" r="AG124"/>
  <c r="AN124"/>
  <c r="BA119"/>
  <c r="AW119"/>
  <c i="2" r="J33"/>
  <c i="1" r="AV95"/>
  <c r="AT95"/>
  <c i="8" r="F35"/>
  <c i="1" r="AZ102"/>
  <c i="12" r="F33"/>
  <c i="1" r="AZ106"/>
  <c i="25" r="F33"/>
  <c i="1" r="AZ120"/>
  <c i="32" r="F35"/>
  <c i="1" r="AZ129"/>
  <c r="BD119"/>
  <c r="BD127"/>
  <c i="6" r="F33"/>
  <c i="1" r="AZ99"/>
  <c i="15" r="J33"/>
  <c i="1" r="AV109"/>
  <c r="AT109"/>
  <c i="18" r="J33"/>
  <c i="1" r="AV112"/>
  <c r="AT112"/>
  <c i="28" r="F35"/>
  <c i="1" r="AZ124"/>
  <c i="33" r="J33"/>
  <c i="1" r="AV130"/>
  <c r="AT130"/>
  <c r="BC122"/>
  <c r="AY122"/>
  <c i="4" r="F33"/>
  <c i="1" r="AZ97"/>
  <c i="13" r="F33"/>
  <c i="1" r="AZ107"/>
  <c i="18" r="F33"/>
  <c i="1" r="AZ112"/>
  <c i="25" r="J33"/>
  <c i="1" r="AV120"/>
  <c r="AT120"/>
  <c i="27" r="J33"/>
  <c i="1" r="AV123"/>
  <c r="AT123"/>
  <c i="31" r="F33"/>
  <c i="1" r="AZ128"/>
  <c r="BC100"/>
  <c r="AY100"/>
  <c r="BA122"/>
  <c r="AW122"/>
  <c i="9" r="F35"/>
  <c i="1" r="AZ103"/>
  <c i="12" r="J33"/>
  <c i="1" r="AV106"/>
  <c r="AT106"/>
  <c i="10" l="1" r="T134"/>
  <c r="R134"/>
  <c i="21" r="J39"/>
  <c i="29" r="J41"/>
  <c i="28" r="J41"/>
  <c i="3" r="J124"/>
  <c r="J97"/>
  <c i="4" r="BK119"/>
  <c r="J119"/>
  <c i="7" r="BK127"/>
  <c r="J127"/>
  <c i="11" r="BK127"/>
  <c r="J127"/>
  <c r="J96"/>
  <c i="13" r="BK126"/>
  <c r="J126"/>
  <c r="J96"/>
  <c i="14" r="BK119"/>
  <c r="J119"/>
  <c r="J96"/>
  <c i="17" r="BK125"/>
  <c r="J125"/>
  <c r="J96"/>
  <c i="24" r="BK121"/>
  <c r="J121"/>
  <c r="J96"/>
  <c i="27" r="BK133"/>
  <c r="J133"/>
  <c r="J96"/>
  <c i="28" r="J98"/>
  <c i="29" r="J98"/>
  <c i="30" r="BK124"/>
  <c r="J124"/>
  <c r="J96"/>
  <c i="32" r="J127"/>
  <c r="J99"/>
  <c i="9" r="J126"/>
  <c r="J99"/>
  <c i="16" r="BK127"/>
  <c r="J127"/>
  <c i="5" r="BK120"/>
  <c r="J120"/>
  <c i="8" r="BK127"/>
  <c r="J127"/>
  <c r="J98"/>
  <c i="15" r="BK126"/>
  <c r="J126"/>
  <c r="J96"/>
  <c i="18" r="BK125"/>
  <c r="J125"/>
  <c i="28" r="J126"/>
  <c r="J99"/>
  <c i="33" r="BK121"/>
  <c r="J121"/>
  <c r="J96"/>
  <c i="2" r="BK121"/>
  <c r="J121"/>
  <c i="6" r="BK125"/>
  <c r="J125"/>
  <c i="10" r="BK134"/>
  <c r="J134"/>
  <c i="12" r="BK129"/>
  <c r="J129"/>
  <c r="J96"/>
  <c i="1" r="BB94"/>
  <c r="W31"/>
  <c r="BA94"/>
  <c r="W30"/>
  <c r="BD94"/>
  <c r="W33"/>
  <c r="BC94"/>
  <c r="AY94"/>
  <c r="AN125"/>
  <c r="AN115"/>
  <c r="AZ100"/>
  <c r="AV100"/>
  <c r="AT100"/>
  <c r="AU127"/>
  <c r="AZ119"/>
  <c r="AV119"/>
  <c r="AT119"/>
  <c r="AZ127"/>
  <c r="AV127"/>
  <c r="AT127"/>
  <c i="7" r="J32"/>
  <c i="1" r="AG101"/>
  <c r="AN101"/>
  <c i="25" r="J30"/>
  <c i="1" r="AG120"/>
  <c r="AN120"/>
  <c i="31" r="J30"/>
  <c i="1" r="AG128"/>
  <c r="AN128"/>
  <c i="6" r="J30"/>
  <c i="1" r="AG99"/>
  <c r="AN99"/>
  <c r="AZ122"/>
  <c r="AV122"/>
  <c r="AT122"/>
  <c r="AU122"/>
  <c r="AU100"/>
  <c i="19" r="J30"/>
  <c i="1" r="AG113"/>
  <c r="AN113"/>
  <c i="22" r="J30"/>
  <c i="1" r="AG116"/>
  <c r="AN116"/>
  <c i="3" r="J30"/>
  <c i="1" r="AG96"/>
  <c r="AN96"/>
  <c i="32" r="J32"/>
  <c i="1" r="AG129"/>
  <c r="AN129"/>
  <c i="9" r="J32"/>
  <c i="1" r="AG103"/>
  <c r="AN103"/>
  <c i="18" r="J30"/>
  <c i="1" r="AG112"/>
  <c r="AN112"/>
  <c i="10" r="J30"/>
  <c i="1" r="AG104"/>
  <c r="AN104"/>
  <c r="AU119"/>
  <c i="20" r="J30"/>
  <c i="1" r="AG114"/>
  <c r="AN114"/>
  <c i="23" r="J30"/>
  <c i="1" r="AG117"/>
  <c r="AN117"/>
  <c i="16" r="J30"/>
  <c i="1" r="AG110"/>
  <c r="AN110"/>
  <c i="4" r="J30"/>
  <c i="1" r="AG97"/>
  <c r="AN97"/>
  <c i="5" r="J30"/>
  <c i="1" r="AG98"/>
  <c r="AN98"/>
  <c i="26" r="J32"/>
  <c i="1" r="AG121"/>
  <c r="AN121"/>
  <c i="2" r="J30"/>
  <c i="1" r="AG95"/>
  <c i="2" l="1" r="J39"/>
  <c r="J96"/>
  <c i="3" r="J39"/>
  <c i="4" r="J39"/>
  <c r="J96"/>
  <c i="5" r="J96"/>
  <c i="7" r="J41"/>
  <c i="16" r="J96"/>
  <c i="18" r="J39"/>
  <c r="J96"/>
  <c i="19" r="J39"/>
  <c i="23" r="J39"/>
  <c i="26" r="J41"/>
  <c i="6" r="J96"/>
  <c i="7" r="J98"/>
  <c i="10" r="J39"/>
  <c i="20" r="J39"/>
  <c i="25" r="J39"/>
  <c i="1" r="AN95"/>
  <c i="5" r="J39"/>
  <c i="9" r="J41"/>
  <c i="10" r="J96"/>
  <c i="16" r="J39"/>
  <c i="31" r="J39"/>
  <c i="32" r="J41"/>
  <c i="6" r="J39"/>
  <c i="22" r="J39"/>
  <c i="1" r="AZ94"/>
  <c r="AV94"/>
  <c r="AK29"/>
  <c r="AU94"/>
  <c r="AX94"/>
  <c i="15" r="J30"/>
  <c i="1" r="AG109"/>
  <c r="AN109"/>
  <c i="30" r="J30"/>
  <c i="1" r="AG126"/>
  <c r="AN126"/>
  <c i="14" r="J30"/>
  <c i="1" r="AG108"/>
  <c r="AN108"/>
  <c i="11" r="J30"/>
  <c i="1" r="AG105"/>
  <c r="AN105"/>
  <c r="AG119"/>
  <c r="AN119"/>
  <c i="12" r="J30"/>
  <c i="1" r="AG106"/>
  <c r="AN106"/>
  <c i="33" r="J30"/>
  <c i="1" r="AG130"/>
  <c r="AN130"/>
  <c r="AG127"/>
  <c r="AN127"/>
  <c i="8" r="J32"/>
  <c i="1" r="AG102"/>
  <c r="AN102"/>
  <c i="17" r="J30"/>
  <c i="1" r="AG111"/>
  <c r="AN111"/>
  <c r="AW94"/>
  <c r="AK30"/>
  <c i="27" r="J30"/>
  <c i="1" r="AG123"/>
  <c r="AN123"/>
  <c i="24" r="J30"/>
  <c i="1" r="AG118"/>
  <c r="AN118"/>
  <c r="W32"/>
  <c i="13" r="J30"/>
  <c i="1" r="AG107"/>
  <c r="AN107"/>
  <c i="8" l="1" r="J41"/>
  <c i="15" r="J39"/>
  <c i="17" r="J39"/>
  <c i="24" r="J39"/>
  <c i="14" r="J39"/>
  <c i="30" r="J39"/>
  <c i="11" r="J39"/>
  <c i="12" r="J39"/>
  <c i="13" r="J39"/>
  <c i="27" r="J39"/>
  <c i="33" r="J39"/>
  <c i="1" r="AT94"/>
  <c r="W29"/>
  <c r="AG122"/>
  <c r="AN122"/>
  <c r="AG100"/>
  <c r="AN100"/>
  <c l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<sst xmlns="http://schemas.openxmlformats.org/spreadsheetml/2006/main">
  <si>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</si>
  <si>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</si>
  <si>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</si>
  <si>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</si>
  <si>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</si>
  <si>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{12cae427-de3a-4ade-bd29-77397130e143}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</si>
  <si>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</si>
  <si>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</si>
  <si>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</si>
  <si>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</si>
  <si>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</si>
  <si>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</si>
  <si>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</si>
  <si>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</si>
  <si>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170009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</si>
  <si>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</si>
  <si>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</si>
  <si>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centra města Kopřivnice - aktualizace 08.2020</t>
  </si>
  <si>
    <t>KSO:</t>
  </si>
  <si>
    <t>CC-CZ:</t>
  </si>
  <si>
    <t>Místo:</t>
  </si>
  <si>
    <t xml:space="preserve"> </t>
  </si>
  <si>
    <t>Datum:</t>
  </si>
  <si>
    <t>7. 8. 2020</t>
  </si>
  <si>
    <t>Zadavatel:</t>
  </si>
  <si>
    <t>IČ:</t>
  </si>
  <si>
    <t>Město Kopřivnice</t>
  </si>
  <si>
    <t>DIČ:</t>
  </si>
  <si>
    <t>Uchazeč:</t>
  </si>
  <si>
    <t>Vyplň údaj</t>
  </si>
  <si>
    <t>Projektant:</t>
  </si>
  <si>
    <t>Dopravoprojekt Ostrava a.s.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</si>
  <si>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</si>
  <si>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</si>
  <si>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</si>
  <si>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</si>
  <si>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</si>
  <si>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</si>
  <si>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</si>
  <si>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</si>
  <si>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</si>
  <si>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</si>
  <si>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</si>
  <si>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</si>
  <si>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</si>
  <si>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</si>
  <si>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</si>
  <si>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</si>
  <si>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</si>
  <si>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</si>
  <si>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</si>
  <si>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</si>
  <si>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</si>
  <si>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</si>
  <si>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</si>
  <si>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</si>
  <si>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</si>
  <si>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</si>
  <si>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</si>
  <si>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</si>
  <si>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</si>
  <si>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</si>
  <si>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</si>
  <si>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</si>
  <si>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</si>
  <si>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</si>
  <si>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</si>
  <si>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</si>
  <si>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</si>
  <si>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</si>
  <si>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</si>
  <si>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</si>
  <si>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</si>
  <si>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</si>
  <si>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</si>
  <si>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</si>
  <si>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</si>
  <si>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</si>
  <si>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</si>
  <si>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</si>
  <si>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</si>
  <si>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000</t>
  </si>
  <si>
    <t>Vedlejší rozpočtové náklady</t>
  </si>
  <si>
    <t>STA</t>
  </si>
  <si>
    <t>1</t>
  </si>
  <si>
    <t>{251e827c-7dd8-42b7-b93c-2ce68c9d392f}</t>
  </si>
  <si>
    <t>2</t>
  </si>
  <si>
    <t>SO 001</t>
  </si>
  <si>
    <t>Příprava území</t>
  </si>
  <si>
    <t>{67246574-7f1a-41ce-92cb-70f14075849c}</t>
  </si>
  <si>
    <t>SO 002</t>
  </si>
  <si>
    <t>Odstranění zatrubnění Kopřivničky</t>
  </si>
  <si>
    <t>{d0080b36-23c7-475d-9a7a-40dc82e37deb}</t>
  </si>
  <si>
    <t>SO 003</t>
  </si>
  <si>
    <t>Odstranění mostu pod parkovištěm</t>
  </si>
  <si>
    <t>{85cccdf5-489a-436c-a4a0-dcf2394eab96}</t>
  </si>
  <si>
    <t>SO 004</t>
  </si>
  <si>
    <t>Odstranění fontány</t>
  </si>
  <si>
    <t>{6558c7d9-7785-4c12-abaf-92b190df48ba}</t>
  </si>
  <si>
    <t>SO 101</t>
  </si>
  <si>
    <t>Místní komunikace a parkoviště</t>
  </si>
  <si>
    <t>{90c6dad9-e06d-4be2-9cb5-ec9e73cc32b7}</t>
  </si>
  <si>
    <t>101a</t>
  </si>
  <si>
    <t>část komunikace</t>
  </si>
  <si>
    <t>Soupis</t>
  </si>
  <si>
    <t>{73614420-99cd-4510-9117-013c739739e1}</t>
  </si>
  <si>
    <t>101b</t>
  </si>
  <si>
    <t>část kontejnerové stání</t>
  </si>
  <si>
    <t>{56d03a62-65eb-4145-abbd-5018ba281147}</t>
  </si>
  <si>
    <t>101c</t>
  </si>
  <si>
    <t>část dopravní značení</t>
  </si>
  <si>
    <t>{fc3ac1d2-8a16-416a-88a7-ccf789097f03}</t>
  </si>
  <si>
    <t>SO 102</t>
  </si>
  <si>
    <t>Zpevněné plochy</t>
  </si>
  <si>
    <t>{e0936c88-19ab-481d-93b9-2f36867768e8}</t>
  </si>
  <si>
    <t>SO 201</t>
  </si>
  <si>
    <t>Zatrubnění Kopřivničky</t>
  </si>
  <si>
    <t>{7ace2ba3-591a-481f-938e-aba23452af28}</t>
  </si>
  <si>
    <t>SO 301</t>
  </si>
  <si>
    <t>Odvodnění parkoviště</t>
  </si>
  <si>
    <t>{277df8d8-f0e4-4754-b6e9-e884fe8fe904}</t>
  </si>
  <si>
    <t>SO 302</t>
  </si>
  <si>
    <t>Odvodnění zpevněných ploch</t>
  </si>
  <si>
    <t>{1c4c3e0d-35cd-4b4f-b367-0aee8099e0bc}</t>
  </si>
  <si>
    <t>SO 303</t>
  </si>
  <si>
    <t>Úpravy jednotné kanalizace DN500</t>
  </si>
  <si>
    <t>{cb67e7f4-bf2b-425d-b08d-a700ef7d8a31}</t>
  </si>
  <si>
    <t>SO 304</t>
  </si>
  <si>
    <t>Přípojka kanalizace k fontáně</t>
  </si>
  <si>
    <t>{5a438d5a-ed9a-409a-a698-1ec44aeef53d}</t>
  </si>
  <si>
    <t>SO 351</t>
  </si>
  <si>
    <t>Přeložka vodovodu</t>
  </si>
  <si>
    <t>{e14370a2-b853-4248-ab5d-f7a779585fbe}</t>
  </si>
  <si>
    <t>SO 352</t>
  </si>
  <si>
    <t>Přípojka vodovodu k fontáně</t>
  </si>
  <si>
    <t>{4429e435-3eda-4f93-b63a-8f0188e54462}</t>
  </si>
  <si>
    <t>SO 353</t>
  </si>
  <si>
    <t>Přípojka vodovodu k závlahovému systému</t>
  </si>
  <si>
    <t>{8c920220-113d-4895-a54c-001f78589fe8}</t>
  </si>
  <si>
    <t>SO 361</t>
  </si>
  <si>
    <t>Závlahový systém</t>
  </si>
  <si>
    <t>{5a694442-57f3-4de0-9977-a699d1595d5f}</t>
  </si>
  <si>
    <t>SO 441</t>
  </si>
  <si>
    <t>Rozvody NN</t>
  </si>
  <si>
    <t>{ebe8b0e2-5f2c-47e1-a23f-c8268129a806}</t>
  </si>
  <si>
    <t>SO 451</t>
  </si>
  <si>
    <t>Veřejné osvětlení</t>
  </si>
  <si>
    <t>{6d1f932d-d814-426f-95ad-90490a6cd1a4}</t>
  </si>
  <si>
    <t>SO 471</t>
  </si>
  <si>
    <t>Ozvučení náměstí</t>
  </si>
  <si>
    <t>{9301c015-ed4a-4575-a73c-e6913e4511c2}</t>
  </si>
  <si>
    <t>SO 472</t>
  </si>
  <si>
    <t>Slaboproudé rozvody</t>
  </si>
  <si>
    <t>{1730c7e4-c772-4475-9a7b-ee0726d729c9}</t>
  </si>
  <si>
    <t>SO 801</t>
  </si>
  <si>
    <t>Vegetační a sadové úpravy</t>
  </si>
  <si>
    <t>{c1b09751-e112-4ba3-811b-67efe7c6e8cc}</t>
  </si>
  <si>
    <t>SO 901</t>
  </si>
  <si>
    <t>Přístřešek</t>
  </si>
  <si>
    <t>{a6d30b76-3287-4533-b47f-70bf5d50cf9a}</t>
  </si>
  <si>
    <t>###NOINSERT###</t>
  </si>
  <si>
    <t>SO901_1</t>
  </si>
  <si>
    <t>Část elektroinstalace</t>
  </si>
  <si>
    <t>{8782d503-e389-43fc-b1af-994592a98ea1}</t>
  </si>
  <si>
    <t>SO 902</t>
  </si>
  <si>
    <t>Prosklený pavilón</t>
  </si>
  <si>
    <t>{a044da7e-2a8a-4d6b-b841-fe9519151c2e}</t>
  </si>
  <si>
    <t>SO 902_1</t>
  </si>
  <si>
    <t>Prosklený pavilon - dešťová kanalizace</t>
  </si>
  <si>
    <t>{8c4e1362-bb2b-4837-8023-b362cdf33741}</t>
  </si>
  <si>
    <t>SO 902_2</t>
  </si>
  <si>
    <t>{68c1d668-05f1-40ea-8ba1-e53f0119a636}</t>
  </si>
  <si>
    <t>SO 903</t>
  </si>
  <si>
    <t>Pergola</t>
  </si>
  <si>
    <t>{439a35f8-d4bc-431b-b6ac-25667164e13b}</t>
  </si>
  <si>
    <t>SO 904</t>
  </si>
  <si>
    <t>Fontána</t>
  </si>
  <si>
    <t>{05ceb8d2-2709-4d84-863e-7fd179b11e2f}</t>
  </si>
  <si>
    <t>SO 904_1</t>
  </si>
  <si>
    <t>Stavební část</t>
  </si>
  <si>
    <t>{fde366a2-92ca-4200-a815-14e45622fcdb}</t>
  </si>
  <si>
    <t>SO 905</t>
  </si>
  <si>
    <t>Mobiliář</t>
  </si>
  <si>
    <t>{d6b5fb2a-3477-4df0-9abb-8a8c8e9faf76}</t>
  </si>
  <si>
    <t>KRYCÍ LIST SOUPISU PRACÍ</t>
  </si>
  <si>
    <t>Objekt:</t>
  </si>
  <si>
    <t>SO 000 - Vedlejší rozpočtové náklady</t>
  </si>
  <si>
    <t>Cenová soustava ÚRS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</si>
  <si>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</si>
  <si>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</si>
  <si>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</si>
  <si>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</si>
  <si>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</si>
  <si>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</si>
  <si>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</si>
  <si>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</si>
  <si>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</si>
  <si>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</si>
  <si>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</si>
  <si>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</si>
  <si>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</si>
  <si>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</si>
  <si>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</si>
  <si>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</si>
  <si>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</si>
  <si>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</si>
  <si>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</si>
  <si>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</si>
  <si>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</si>
  <si>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</si>
  <si>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</si>
  <si>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</si>
  <si>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</si>
  <si>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</si>
  <si>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</si>
  <si>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</si>
  <si>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</si>
  <si>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011514000</t>
  </si>
  <si>
    <t>Stavebně-statický průzkum</t>
  </si>
  <si>
    <t>kompl.</t>
  </si>
  <si>
    <t>1024</t>
  </si>
  <si>
    <t>-1785019595</t>
  </si>
  <si>
    <t>P</t>
  </si>
  <si>
    <t xml:space="preserve">Poznámka k položce:_x000d_
Monitoring vlivu stavby na objekty - bude vyhotovena pasportizace nemovitosti, včetně vyhotovení fotodokumentace. Pasportizace bude provedena před zahájením stavby a po ukončení stavby - množství 2x._x000d_
Obsahem položky je provedení stavebně –statického průzkumu stávajících objektů nacházejících se v těsné blízkosti stavby, které mohou být vlivem stavby poškozeny. Týká se to těchto objektů: základní škola Dr.M.Horákové, kulturní dům, interhotel, obchodní komplexy budov nacházející se po obou stranách staveniště tj. Tatrovanka (č.p. 1239) a nákupní středisko na levé straně (č.p. 1157-1160) ve kterých se nachází drobné obchody a provozovny, dále bytový dům č.p.1040._x000d_
Vstupní pasportizace – počet nemovitostí 11_x000d_
Deformometrická měření (instalace, nulový odečet, opakovaný odečet) – 5 bodů/objekt_x000d_
Nivelační měření (instalace, nulový odečet, opakovaný odečet) – 3 body/ objekt_x000d_
Dynamická měření – zatížení objektů technickou seizmicitou (instalace, měření v průběhu prací) – 3 body/objekt_x000d_
Vstupní pasportizace a vyhodnocení měření vč. závěrečné zprávy bude vypracováno 3 x v tištěné verzi a 1 x digitálně._x000d_
odečet) – 5 bodů/objekt_x000d_
Nivelační měření (instalace, nulový odečet, opakovaný odečet) – 3 body/ objekt_x000d_
Dynamická měření – zatížení objektů technickou seizmicitou (instalace, měření v průběhu prací) – 3 body/objekt_x000d_
Vstupní pasportizace a vyhodnocení měření vč. závěrečné zprávy bude vypracováno 3 x v tištěné verzi a 1 x digitálně._x000d_
_x000d_
</t>
  </si>
  <si>
    <t>3</t>
  </si>
  <si>
    <t>011603000</t>
  </si>
  <si>
    <t>Diagnostika komunikace</t>
  </si>
  <si>
    <t>313121055</t>
  </si>
  <si>
    <t>Poznámka k položce:_x000d_
Diagnostika vozovky na ul. Československé armády_x000d_
Obsahem položky je monitoring všech příjezdových komunikací vedoucí na místo stavby, které budou zhotovitelem používány. U komunikací bude sledován jejich technický stav, tj. zda nedošlo během používání stavbou k jejich poškození. Monitoring bude prováděn měsíčně. Výstup bude dokládán v písemné a elektronické formě a bude obsahovat fotodokumentaci, která bude opatřena popisem a časovým údajem jejího pořízení. Nejzatíženější komunikací staveništní dopravou bude ul. Čs. Armády a dále část komunikace ul. Obránců míru od okružní křižovatky s u. Čs. Armády po hranici staveniště. Těmto komunikacím s ohledem na možné poškození doporučujeme věnovat v diagnostice výchozího stavu prioritní pozornost</t>
  </si>
  <si>
    <t>4</t>
  </si>
  <si>
    <t>012002000</t>
  </si>
  <si>
    <t>Geodetické práce</t>
  </si>
  <si>
    <t>-955234918</t>
  </si>
  <si>
    <t>Poznámka k položce:_x000d_
Vyhotovení zaměření skutečného provedení stavby</t>
  </si>
  <si>
    <t>012103000</t>
  </si>
  <si>
    <t>Geodetické práce před výstavbou</t>
  </si>
  <si>
    <t>-183372412</t>
  </si>
  <si>
    <t xml:space="preserve">Poznámka k položce:_x000d_
Náklady na vytýčení všech sítí technického vybavení na staveništi před zahájením stavebních prací  vč. kopaných sond. Zhotovitel v případě potřeby zajistí aktualizaci vyjádření majitelů všech stávajících sítí technického vybavení a následně zajistí jejich vytýčení na staveništi u jednotlivých správců a majitelů, včetně kopaných sond realizovaných v dostatečném časovém předstihu za účelem ověření hloubky a polohy podz. sítí při realizaci - sondy mimo kontrolní a montážní jámy</t>
  </si>
  <si>
    <t>6</t>
  </si>
  <si>
    <t>012203000</t>
  </si>
  <si>
    <t>Geodetické práce při provádění stavby</t>
  </si>
  <si>
    <t>793930732</t>
  </si>
  <si>
    <t>Poznámka k položce:_x000d_
měření po dobu stavby</t>
  </si>
  <si>
    <t>7</t>
  </si>
  <si>
    <t>012303000</t>
  </si>
  <si>
    <t>Geodetické práce po výstavbě</t>
  </si>
  <si>
    <t>-1733679112</t>
  </si>
  <si>
    <t>Poznámka k položce:_x000d_
zhotovení geometrického plánu</t>
  </si>
  <si>
    <t>9</t>
  </si>
  <si>
    <t>013203000R</t>
  </si>
  <si>
    <t>Výrobní a realizační dokumentace stavby</t>
  </si>
  <si>
    <t>-1571558958</t>
  </si>
  <si>
    <t xml:space="preserve">Poznámka k položce:_x000d_
Výrobní dokumentace stavby a vypracování RDS mimo objektů SO 001, SO 002, SO 003, SO 004, SO 361, SO 801, SO 901 (stavební část), SO 902 (stavební část), SO 903, SO 904_x000d_
</t>
  </si>
  <si>
    <t>10</t>
  </si>
  <si>
    <t>013254000</t>
  </si>
  <si>
    <t>Dokumentace skutečného provedení stavby</t>
  </si>
  <si>
    <t>-621932646</t>
  </si>
  <si>
    <t>11</t>
  </si>
  <si>
    <t>013294000</t>
  </si>
  <si>
    <t>Ostatní dokumentace</t>
  </si>
  <si>
    <t>1736954860</t>
  </si>
  <si>
    <t xml:space="preserve">Poznámka k položce:_x000d_
"mostní list, 1.HMP"_x000d_
"Vypracování projektové dokumentace pro postup odkrývání horkovodu" _x000d_
"Vypracování povodňových a havarijních plánů" 	_x000d_
"Zajištění vyřízení požadavků orgánů nutných před započetím stavby a v průběhu stavby" </t>
  </si>
  <si>
    <t>VRN3</t>
  </si>
  <si>
    <t>Zařízení staveniště</t>
  </si>
  <si>
    <t>12</t>
  </si>
  <si>
    <t>031002000</t>
  </si>
  <si>
    <t>Související práce pro zařízení staveniště</t>
  </si>
  <si>
    <t>-1140864732</t>
  </si>
  <si>
    <t>Poznámka k položce:_x000d_
Vybudování zařízení staveniště - Náklady spojedné s případným vypracováním projektové dokumentace, zřízením přípojek energií k objektům zařízení staveniště, vybudování případných měřících odběrných míst, případná příprava území pro objekty ZS a vlastní vybudování objektů ZS včetně oplocení</t>
  </si>
  <si>
    <t>13</t>
  </si>
  <si>
    <t>032002000</t>
  </si>
  <si>
    <t>Vybavení staveniště</t>
  </si>
  <si>
    <t>846486468</t>
  </si>
  <si>
    <t>Poznámka k položce:_x000d_
Náklady na vybavení objektů ZS, náklady na energie spotřebované dodavatelem v rámci provozu ZS, náklady na potřebný úklid v prostorách ZS, náklady na nutnou údržbu a opravy na objektech ZS a na přípojkách energií</t>
  </si>
  <si>
    <t>35</t>
  </si>
  <si>
    <t>032002000R</t>
  </si>
  <si>
    <t>Vybavení třídícího a recyklačního dvora</t>
  </si>
  <si>
    <t>2012841859</t>
  </si>
  <si>
    <t xml:space="preserve">Poznámka k položce:_x000d_
 - Mobilní váha _x000d_
 - Volně stojící mobilní recyklační linka stavebních odpadů_x000d_
 - Nezbytné základypro stroje_x000d_
 - Zřízení nezbytných dočasných přípojek elektro, voda, VO_x000d_
</t>
  </si>
  <si>
    <t>14</t>
  </si>
  <si>
    <t>032403000</t>
  </si>
  <si>
    <t>Provizorní komunikace</t>
  </si>
  <si>
    <t>587094370</t>
  </si>
  <si>
    <t>Poznámka k položce:_x000d_
Provizorní komunikace v prostoru stavby dle HMG zhotovitele v souladu s POV (příloha A08).</t>
  </si>
  <si>
    <t>032403000R</t>
  </si>
  <si>
    <t>Zajištění bezpečného průchodu chodců přes staveniště</t>
  </si>
  <si>
    <t>-333783228</t>
  </si>
  <si>
    <t xml:space="preserve">Poznámka k položce:_x000d_
Zajištění bezpečného průchodu chodců přes staveniště_x000d_
Případné provizorní lávky a zábrany  - montáž, údržba, demontáž_x000d_
Obsahem položky jsou náklady související se zřízením, provozem, přemístěním a odstraněním bezpečnostních průchodů, koridorů, lávek apod. zřízených pro bezpečný pohyb chodců přes staveniště. Dále zřízení, instalace a ukotvení provizorních ohrazení výkopů, vč. osvětlení po celou dobu realizace stavby. Stavba bude probíhat po etapách viz POV. Je nutné zachovat po celou dobu výstavby částečný průchod šířky min. 1,8 m náměstím pro matky s kočárky a osoby vč. vstupů do obchodů a provozoven. Způsob a míra zajištění průchodu a přístupu k prodejnám závisí na technologickém postupu a realizaci díla dodavatelem.</t>
  </si>
  <si>
    <t>33</t>
  </si>
  <si>
    <t>032503000R</t>
  </si>
  <si>
    <t>Třídicí a recyklační dvůr</t>
  </si>
  <si>
    <t>1611913927</t>
  </si>
  <si>
    <t xml:space="preserve">Poznámka k položce:_x000d_
vybudování dočasného provizorního třídícího dvora:_x000d_
 - zatravněná plocha umožňujícího uvedení pozemku do původního stavu, pojezdové plochy např. ze silničních panelů KZD, skladovací plochy z recyklovaného kameniva_x000d_
 - Zřízení dočasného sjezdu na MK_x000d_
 - Sociální buňka, _x000d_
Obsahem položky jsou náklady spojené s vybudováním oploceného (pro veřejnost uzavřeného) recyklačního centra (dvora) na části pozemku parc.č. 1925/6 o velikosti cca 73x27 m, na kterém bude prováděna recyklace vytěženého materiálu ze stavby (beton, asfalt apod.) a jeho dočasná mezideponie. Součástí položky je pronájem recyklačního zařízení, jeho provoz, dále zabezpečení recyklačního dvora proti hluku a prašnosti, vstupu nepovolaných osob (osvětlení, oplocení), provozní vybavení dvora vč. následného odstranění recyklačního dvora a uvedení místa do původního stavu. Objednatel nabízí pro vybudování dvora část výše uvedené parcely, je ale na zhotoviteli, zda tuto možnost využije. V případě, že zhotovitel disponuje lepším technickým zázemím pro provádění recyklace, netrvá objednatel na vybudování dvora na výše uvedené parcele._x000d_
</t>
  </si>
  <si>
    <t>16</t>
  </si>
  <si>
    <t>034103000</t>
  </si>
  <si>
    <t>Oplocení staveniště</t>
  </si>
  <si>
    <t>-920099875</t>
  </si>
  <si>
    <t>34</t>
  </si>
  <si>
    <t>034103000R</t>
  </si>
  <si>
    <t>Oplocení třídícího a recyklačního dvora</t>
  </si>
  <si>
    <t>-361668837</t>
  </si>
  <si>
    <t xml:space="preserve">Poznámka k položce:_x000d_
Dočasné oplocení areálu třídícího a separačního dvora v dl. 200m,  umístění min. 2x informačních tabulí na oplocení  _x000d_
</t>
  </si>
  <si>
    <t>17</t>
  </si>
  <si>
    <t>034403000R</t>
  </si>
  <si>
    <t>Zajištění provozu VO po dobu stavby</t>
  </si>
  <si>
    <t>778208255</t>
  </si>
  <si>
    <t>Poznámka k položce:_x000d_
Po celou dobu výstavby musí být veřejný prostor kolem stavby nasvětlen.</t>
  </si>
  <si>
    <t>18</t>
  </si>
  <si>
    <t>034503000</t>
  </si>
  <si>
    <t>Informační tabule na staveništi</t>
  </si>
  <si>
    <t>kus</t>
  </si>
  <si>
    <t>-2104665568</t>
  </si>
  <si>
    <t>19</t>
  </si>
  <si>
    <t>039002000</t>
  </si>
  <si>
    <t>Zrušení zařízení staveniště</t>
  </si>
  <si>
    <t>331797830</t>
  </si>
  <si>
    <t>Poznámka k položce:_x000d_
Odstranění objektů ZS, oplocení včetně přípojek energií a jejich odvoz. Položka zahrnuje i náklady na úpravu povrchů po odstranění staveniště a úklid ploch, na kterých bylo ZS provozováno</t>
  </si>
  <si>
    <t>36</t>
  </si>
  <si>
    <t>039002000R</t>
  </si>
  <si>
    <t>Zrušení třídícího a recyklačního dvora</t>
  </si>
  <si>
    <t>104595738</t>
  </si>
  <si>
    <t xml:space="preserve">Poznámka k položce:_x000d_
Zrušení třídícího a recyklačního dvora, uvedení pozemku do původního stavu – úprava terénu a zatravnění_x000d_
</t>
  </si>
  <si>
    <t>20</t>
  </si>
  <si>
    <t>091704000R</t>
  </si>
  <si>
    <t>Náklady na údržbu komunikací</t>
  </si>
  <si>
    <t>1881272275</t>
  </si>
  <si>
    <t>Poznámka k položce:_x000d_
Zajištění čištění komunikací po celou dobu realizace stavby v prostoru stavby a třídícího a recyklačního dvora</t>
  </si>
  <si>
    <t>R008</t>
  </si>
  <si>
    <t>Publicita - pamětní deska</t>
  </si>
  <si>
    <t>-682448904</t>
  </si>
  <si>
    <t xml:space="preserve">Poznámka k položce:_x000d_
Obsahem položky je výroba a instalace bronzové pamětní desky o velikosti 800 x 500 mm, která bude instalována na samostatně stojícím podkladu -  přírodní kámen (např.pískovec), který odsouhlasí architekt projektu. Na desce bude uvedena informace a letopočet realizace revitalizace centra</t>
  </si>
  <si>
    <t>VRN4</t>
  </si>
  <si>
    <t>Inženýrská činnost</t>
  </si>
  <si>
    <t>22</t>
  </si>
  <si>
    <t>04190300R</t>
  </si>
  <si>
    <t>Geotechnický dozor</t>
  </si>
  <si>
    <t>-449843904</t>
  </si>
  <si>
    <t>Poznámka k položce:_x000d_
Zhotovitel zajistí odpovědného geotechnika po dobu realizace stavby. Geotechnik vyhodnocuje vytěžené zeminy, rovněž zpracovává návrhy, v případě potřeby, na konkrétní operativní opatření. Účast na staveništi činí min. 1 hod. týdně po celou dobu realizace stavby.</t>
  </si>
  <si>
    <t>23</t>
  </si>
  <si>
    <t>043002000</t>
  </si>
  <si>
    <t>Zkoušky a ostatní měření</t>
  </si>
  <si>
    <t>-1490339234</t>
  </si>
  <si>
    <t xml:space="preserve">Poznámka k položce:_x000d_
"Zkoušení materiálů nezávislou zkušebnou" _x000d_
"Zkoušení materiálů zkušebnou zhotovitele"_x000d_
Zkoušky v souladu s TKP vydaných Ministerstvem dopravy, např.:_x000d_
Zkoušky materiálů - laboratorní rozbor + zatřídění zemin, příp. materiálu podkladních vrstev, který by se dal zpětně použít do k-ce zpevněných ploch, zkušební vzorky materiálů (výroba min.  3 vzorků litého betonu vč.protokolu ze zkušební laboratoře)_x000d_
</t>
  </si>
  <si>
    <t>24</t>
  </si>
  <si>
    <t>043194000</t>
  </si>
  <si>
    <t>Ostatní zkoušky</t>
  </si>
  <si>
    <t>-2106117154</t>
  </si>
  <si>
    <t>Poznámka k položce:_x000d_
"Zkoušení konstrukcí a prací zkušebnou zhotovitele"_x000d_
"Zkoušení konstrukcí a prací nezávislou zkušebnou" _x000d_
Zkoušky v souladu s TKP vydaných Ministerstvem dopravy, např.:_x000d_
zkoušky pevnosti betonů, zkoušky únosnosti pláně, konstrukčních vrstev</t>
  </si>
  <si>
    <t>25</t>
  </si>
  <si>
    <t>049103000</t>
  </si>
  <si>
    <t>Náklady vzniklé v souvislosti s realizací stavby</t>
  </si>
  <si>
    <t>-1710292715</t>
  </si>
  <si>
    <t xml:space="preserve">Poznámka k položce:_x000d_
"Zajištění vydání stanovení trvalého dopravního značení"_x000d_
"Zajištění vydání stanovení přechodného dopravního značení a vyjádření rozhodnutí o uzavírce"_x000d_
"Zajištění dokladů nezbytných k vydání kolaudačního souhlasu" </t>
  </si>
  <si>
    <t>VRN9</t>
  </si>
  <si>
    <t>Ostatní náklady</t>
  </si>
  <si>
    <t>28</t>
  </si>
  <si>
    <t>091002R</t>
  </si>
  <si>
    <t>Ochrana inženýrských sítí po dobu výstavby</t>
  </si>
  <si>
    <t>50300619</t>
  </si>
  <si>
    <t>Poznámka k položce:_x000d_
Ochrana všech inženýrských sítí dotčených stavbou, které nejsou překládany nebo chráněny v rámci jednotlivých SO._x000d_
Veškeré inženýrské sítě, které budou stavbu dotčeny (stávající, nově vybudované nebo překládané) musí být po celou dobu stavby chráněny, aby nedošlo k jejich poškození. Stávající sítě i nové sítě jsou vyznačeny v koordinační situaci stavby.</t>
  </si>
  <si>
    <t>29</t>
  </si>
  <si>
    <t>09100R</t>
  </si>
  <si>
    <t>Ochrana obnaženého potrubí horkovodu</t>
  </si>
  <si>
    <t>478746496</t>
  </si>
  <si>
    <t>Poznámka k položce:_x000d_
V rámci realizace jednotlivých SO dojde k dotčení stávajícího teplovodu (křížení, obnažení potrubí apod.). Je nutné zabezpečit jeho ochranu, v souladu s podmínkami, stanovenými správcem sítě - viz dokladová část.</t>
  </si>
  <si>
    <t>30</t>
  </si>
  <si>
    <t>091504000</t>
  </si>
  <si>
    <t>Náklady související s publikační činností</t>
  </si>
  <si>
    <t>1254222330</t>
  </si>
  <si>
    <t>Poznámka k položce:_x000d_
Fotodokumentace stavby</t>
  </si>
  <si>
    <t>31</t>
  </si>
  <si>
    <t>092002000</t>
  </si>
  <si>
    <t>Ostatní náklady související s provozem</t>
  </si>
  <si>
    <t>1240802884</t>
  </si>
  <si>
    <t xml:space="preserve">Poznámka k položce:_x000d_
Údržba provedených prací po dobu stavby._x000d_
Jedná se o udržovací práce již realizovaných objektů, u kterých ještě nedošlo ke kolaudaci a předání budoucímu správci a budou užívány po dobu realizace stavby, např. údržba provedených zpevněných ploch._x000d_
</t>
  </si>
  <si>
    <t>32</t>
  </si>
  <si>
    <t>092002000R</t>
  </si>
  <si>
    <t>Dopravně inženýrská opatření</t>
  </si>
  <si>
    <t>1682132852</t>
  </si>
  <si>
    <t>Poznámka k položce:_x000d_
POV - dopravně inženýrská opatření během stavby dle přílohy A08</t>
  </si>
  <si>
    <t>SO 001 - Příprava území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</si>
  <si>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</si>
  <si>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</si>
  <si>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</si>
  <si>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</si>
  <si>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</si>
  <si>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>PSV - PSV</t>
  </si>
  <si>
    <t xml:space="preserve">    733 - Ústřední vytápění - rozvodné potrubí</t>
  </si>
  <si>
    <t>HSV</t>
  </si>
  <si>
    <t>Práce a dodávky HSV</t>
  </si>
  <si>
    <t>Zemní práce</t>
  </si>
  <si>
    <t>111201101</t>
  </si>
  <si>
    <t>Odstranění křovin a stromů průměru kmene do 100 mm i s kořeny z celkové plochy do 1000 m2</t>
  </si>
  <si>
    <t>m2</t>
  </si>
  <si>
    <t>CS ÚRS 2019 01</t>
  </si>
  <si>
    <t>484654563</t>
  </si>
  <si>
    <t>Poznámka k položce:_x000d_
viz H02 Inventarizace kácené zeleně, mýcená plocha=273m2, plus průměr kmene do 10cm=9ks</t>
  </si>
  <si>
    <t>111251111</t>
  </si>
  <si>
    <t>Drcení ořezaných větví D do 100 mm s odvozem do 20 km</t>
  </si>
  <si>
    <t>m3</t>
  </si>
  <si>
    <t>1735996541</t>
  </si>
  <si>
    <t>111301111</t>
  </si>
  <si>
    <t>Sejmutí drnu tl do 100 mm s přemístěním do 50 m nebo naložením na dopravní prostředek</t>
  </si>
  <si>
    <t>-1082359974</t>
  </si>
  <si>
    <t>Poznámka k položce:_x000d_
planimetrováno programem Microstation z přílohy SO 001</t>
  </si>
  <si>
    <t>112101101</t>
  </si>
  <si>
    <t>Kácení stromů listnatých D kmene do 300 mm</t>
  </si>
  <si>
    <t>886159214</t>
  </si>
  <si>
    <t>Poznámka k položce:_x000d_
viz H02 Inventarizace kácené zeleně</t>
  </si>
  <si>
    <t>112101121</t>
  </si>
  <si>
    <t>Kácení stromů jehličnatých D kmene do 300 mm</t>
  </si>
  <si>
    <t>1588215111</t>
  </si>
  <si>
    <t>112101122</t>
  </si>
  <si>
    <t>Kácení stromů jehličnatých D kmene do 500 mm</t>
  </si>
  <si>
    <t>-1507089364</t>
  </si>
  <si>
    <t>Poznámka k položce:_x000d_
viz H02 Inventarizace kácené zeleně, č. 12, 16, 17, 18, 20</t>
  </si>
  <si>
    <t>112201101</t>
  </si>
  <si>
    <t>Odstranění pařezů D do 300 mm</t>
  </si>
  <si>
    <t>-1447033923</t>
  </si>
  <si>
    <t>Poznámka k položce:_x000d_
viz H02 Inventarizace kácené zeleně, 25+8</t>
  </si>
  <si>
    <t>8</t>
  </si>
  <si>
    <t>112201102</t>
  </si>
  <si>
    <t>Odstranění pařezů D do 500 mm</t>
  </si>
  <si>
    <t>-924212731</t>
  </si>
  <si>
    <t>113106121</t>
  </si>
  <si>
    <t>Rozebrání dlažeb komunikací pro pěší z betonových nebo kamenných dlaždic</t>
  </si>
  <si>
    <t>647260184</t>
  </si>
  <si>
    <t>Poznámka k položce:_x000d_
odstranění krytu dlážděných pochůzích ploch, planimetrováno programem Microstation z přílohy SO 001,_x000d_
bude uloženo na mezideponii města</t>
  </si>
  <si>
    <t>113106123</t>
  </si>
  <si>
    <t>Rozebrání dlažeb komunikací pro pěší ze zámkových dlaždic</t>
  </si>
  <si>
    <t>1830488537</t>
  </si>
  <si>
    <t>Poznámka k položce:_x000d_
odstranění krytu dlážděných pochůzích ploch, planimetrováno programem Microstation z přílohy SO 001,_x000d_
bude uloženo na deponii města</t>
  </si>
  <si>
    <t>113107222</t>
  </si>
  <si>
    <t>Odstranění podkladu z kameniva drceného tl 200 mm strojně pl přes 200 m2</t>
  </si>
  <si>
    <t>1636265636</t>
  </si>
  <si>
    <t>Poznámka k položce:_x000d_
podklad ploch živičných pochůzích, planimetrováno programem Microstation z přílohy SO 001</t>
  </si>
  <si>
    <t>VV</t>
  </si>
  <si>
    <t>1,2*5542+243,771</t>
  </si>
  <si>
    <t>113107223</t>
  </si>
  <si>
    <t>Odstranění podkladu pl přes 200 m2 z kameniva drceného tl 300 mm</t>
  </si>
  <si>
    <t>-1909517727</t>
  </si>
  <si>
    <t>Poznámka k položce:_x000d_
podklad ploch dlážděných betonových a dlážděných žulových, planimetrováno programem Microstation z přílohy SO 001_x000d_
1,2*(113106123+113106121)=1,2*(1179+106)</t>
  </si>
  <si>
    <t>1,2*(1179+106)</t>
  </si>
  <si>
    <t>113107225</t>
  </si>
  <si>
    <t>Odstranění podkladu z kameniva drceného tl 500 mm strojně pl přes 200 m2</t>
  </si>
  <si>
    <t>-872733713</t>
  </si>
  <si>
    <t>Poznámka k položce:_x000d_
podklad ploch živičných pojížděných, planimetrováno programem Microstation z přílohy SO 001, 1,2*113154364= 1,2*1210</t>
  </si>
  <si>
    <t>113107232</t>
  </si>
  <si>
    <t>Odstranění podkladu z betonu prostého tl 300 mm strojně pl přes 200 m2</t>
  </si>
  <si>
    <t>484245430</t>
  </si>
  <si>
    <t>Poznámka k položce:_x000d_
podklad asfaltových pochůzích ploch+podesty schodiště u wc, planimetrováno programem Microstation z přílohy SO 001</t>
  </si>
  <si>
    <t>"plochy živičné pochůzí" 5341</t>
  </si>
  <si>
    <t>"podesty schodišť" 10</t>
  </si>
  <si>
    <t>Součet</t>
  </si>
  <si>
    <t>63</t>
  </si>
  <si>
    <t>113107234</t>
  </si>
  <si>
    <t>Odstranění podkladu z betonu prostého tl 500 mm strojně pl přes 200 m2</t>
  </si>
  <si>
    <t>-1689540722</t>
  </si>
  <si>
    <t>Poznámka k položce:_x000d_
podklad asfaltových pochůzích ploch, planimetrováno programem Microstation z přílohy SO 001</t>
  </si>
  <si>
    <t>201</t>
  </si>
  <si>
    <t>113107242</t>
  </si>
  <si>
    <t>Odstranění podkladu pl přes 200 m2 živičných tl 100 mm</t>
  </si>
  <si>
    <t>398508941</t>
  </si>
  <si>
    <t xml:space="preserve">Poznámka k položce:_x000d_
odstranění pochůzího živičného krytu tl. 80mm,  planimetrováno programem Microstation z přílohy SO 001, úseky a plochy viz. výkres 02 situace objektu SO001</t>
  </si>
  <si>
    <t>5542+121,886</t>
  </si>
  <si>
    <t>113154364</t>
  </si>
  <si>
    <t>Frézování živičného krytu tl 100 mm pruh š 2 m pl do 10000 m2 s překážkami v trase</t>
  </si>
  <si>
    <t>482601510</t>
  </si>
  <si>
    <t>Poznámka k položce:_x000d_
frézování stávající vozovky, planimetrováno programem Microstation z přílohy SO 001,_x000d_
úseky a plochy viz. výkres 02 situace objektu SO001</t>
  </si>
  <si>
    <t>113202111</t>
  </si>
  <si>
    <t>Vytrhání obrub krajníků obrubníků stojatých</t>
  </si>
  <si>
    <t>m</t>
  </si>
  <si>
    <t>1920805395</t>
  </si>
  <si>
    <t>Poznámka k položce:_x000d_
změřeno programem Microstation z přílohy SO 001, bude uloženo na mezideponii města</t>
  </si>
  <si>
    <t>122101101</t>
  </si>
  <si>
    <t>Odkopávky a prokopávky nezapažené v hornině tř. 1 a 2 objem do 100 m3</t>
  </si>
  <si>
    <t>937582399</t>
  </si>
  <si>
    <t>Poznámka k položce:_x000d_
- odkopávky rubu zídek při jejich demolici, odvoz součástí SO102</t>
  </si>
  <si>
    <t>0,5*1,2*139</t>
  </si>
  <si>
    <t>122201109</t>
  </si>
  <si>
    <t>Příplatek za lepivost u odkopávek v hornině tř. 1 až 3</t>
  </si>
  <si>
    <t>915494894</t>
  </si>
  <si>
    <t>83,4*0,5 'Přepočtené koeficientem množství</t>
  </si>
  <si>
    <t>122201402</t>
  </si>
  <si>
    <t>Vykopávky v zemníku na suchu v hornině tř. 3 objem do 1000 m3</t>
  </si>
  <si>
    <t>-550805289</t>
  </si>
  <si>
    <t>Poznámka k položce:_x000d_
pro zásyp po demolici teplovodu</t>
  </si>
  <si>
    <t>2,4*(154+21+62)+0,7*(154+21+62)</t>
  </si>
  <si>
    <t>M</t>
  </si>
  <si>
    <t>583R</t>
  </si>
  <si>
    <t>zemina vhodná, zásyp po demolici teplovodu</t>
  </si>
  <si>
    <t>t</t>
  </si>
  <si>
    <t>2019876976</t>
  </si>
  <si>
    <t>Poznámka k položce:_x000d_
50% nákup materiálu, 50% zpětné použítí z výkopu z obj. SO201</t>
  </si>
  <si>
    <t>1,9*(2,4*(154+21+62)+0,7*(154+21+62))</t>
  </si>
  <si>
    <t>1395,93*0,5 'Přepočtené koeficientem množství</t>
  </si>
  <si>
    <t>132201202</t>
  </si>
  <si>
    <t>Hloubení rýh š do 2000 mm v hornině tř. 3 objemu do 1000 m3</t>
  </si>
  <si>
    <t>636811376</t>
  </si>
  <si>
    <t>"odkopávky při demolici teplovodu" 2,4*(154+21+62)</t>
  </si>
  <si>
    <t>162301401</t>
  </si>
  <si>
    <t>Vodorovné přemístění větví stromů listnatých do 5 km D kmene do 300 mm</t>
  </si>
  <si>
    <t>959092720</t>
  </si>
  <si>
    <t>Poznámka k položce:_x000d_
viz pol. 112101101</t>
  </si>
  <si>
    <t>162301405</t>
  </si>
  <si>
    <t>Vodorovné přemístění větví stromů jehličnatých do 5 km D kmene do 300 mm</t>
  </si>
  <si>
    <t>-1673954353</t>
  </si>
  <si>
    <t>Poznámka k položce:_x000d_
viz pol. 112101121</t>
  </si>
  <si>
    <t>162301406</t>
  </si>
  <si>
    <t>Vodorovné přemístění větví stromů jehličnatých do 5 km D kmene do 500 mm</t>
  </si>
  <si>
    <t>-10777385</t>
  </si>
  <si>
    <t>Poznámka k položce:_x000d_
viz pol. 112101122</t>
  </si>
  <si>
    <t>26</t>
  </si>
  <si>
    <t>162301411</t>
  </si>
  <si>
    <t>Vodorovné přemístění kmenů stromů listnatých do 5 km D kmene do 300 mm</t>
  </si>
  <si>
    <t>-1015632490</t>
  </si>
  <si>
    <t>27</t>
  </si>
  <si>
    <t>162301415</t>
  </si>
  <si>
    <t>Vodorovné přemístění kmenů stromů jehličnatých do 5 km D kmene do 300 mm</t>
  </si>
  <si>
    <t>-1485889220</t>
  </si>
  <si>
    <t>162301416</t>
  </si>
  <si>
    <t>Vodorovné přemístění kmenů stromů jehličnatých do 5 km D kmene do 500 mm</t>
  </si>
  <si>
    <t>-2136674352</t>
  </si>
  <si>
    <t>162301421</t>
  </si>
  <si>
    <t>Vodorovné přemístění pařezů do 5 km D do 300 mm</t>
  </si>
  <si>
    <t>-482678833</t>
  </si>
  <si>
    <t>Poznámka k položce:_x000d_
viz pol. 112101101+112101121</t>
  </si>
  <si>
    <t>162301501</t>
  </si>
  <si>
    <t>Vodorovné přemístění křovin do 5 km D kmene do 100 mm</t>
  </si>
  <si>
    <t>1195121681</t>
  </si>
  <si>
    <t>Poznámka k položce:_x000d_
viz pol.č.111201101</t>
  </si>
  <si>
    <t>162601102</t>
  </si>
  <si>
    <t>Vodorovné přemístění do 5000 m výkopku/sypaniny z horniny tř. 1 až 4</t>
  </si>
  <si>
    <t>-1999184391</t>
  </si>
  <si>
    <t>Poznámka k položce:_x000d_
- dovoz zeminy pro zásypy po demolici teplovodu_x000d_
- odvoz drnu_x000d_
- odvoz zeminy po demolici teplovodu</t>
  </si>
  <si>
    <t>"odvoz drnu" 6400*0,1</t>
  </si>
  <si>
    <t>"odvoz zeminy po demolici teplovodu" 568,8</t>
  </si>
  <si>
    <t>"dovoz zeminy pro zásypy po demolici teplovodu" 2,4*(154+21+62)+0,7*(154+21+62)</t>
  </si>
  <si>
    <t>171102112</t>
  </si>
  <si>
    <t>Uložení sypaniny z hornin nesoudržných a sypkých do násypů zhutněných mimo aktivní zónu</t>
  </si>
  <si>
    <t>-774994159</t>
  </si>
  <si>
    <t>Poznámka k položce:_x000d_
zásyp výkopů po demolici teplovodu</t>
  </si>
  <si>
    <t>184818231</t>
  </si>
  <si>
    <t>Ochrana kmene průměru do 300 mm bedněním výšky do 2 m</t>
  </si>
  <si>
    <t>-964281714</t>
  </si>
  <si>
    <t>Poznámka k položce:_x000d_
viz Dendrologický průzkum, č. 39</t>
  </si>
  <si>
    <t>184818232</t>
  </si>
  <si>
    <t>Ochrana kmene průměru přes 300 do 500 mm bedněním výšky do 2 m</t>
  </si>
  <si>
    <t>1159626847</t>
  </si>
  <si>
    <t>Poznámka k položce:_x000d_
viz Dendrologický průzkum, č. 1, 2, 3, 4, 52</t>
  </si>
  <si>
    <t>184818233</t>
  </si>
  <si>
    <t>Ochrana kmene průměru přes 500 do 700 mm bedněním výšky do 2 m</t>
  </si>
  <si>
    <t>-501240131</t>
  </si>
  <si>
    <t>Poznámka k položce:_x000d_
viz Dendrologický průzkum, č.36</t>
  </si>
  <si>
    <t>184818234</t>
  </si>
  <si>
    <t>Ochrana kmene průměru přes 700 do 900 mm bedněním výšky do 2 m</t>
  </si>
  <si>
    <t>-463490707</t>
  </si>
  <si>
    <t>Poznámka k položce:_x000d_
viz Dendrologický průzkum, č.5</t>
  </si>
  <si>
    <t>Zakládání</t>
  </si>
  <si>
    <t>37</t>
  </si>
  <si>
    <t>274322511</t>
  </si>
  <si>
    <t>Základové pasy ze ŽB se zvýšenými nároky na prostředí tř. C 25/30</t>
  </si>
  <si>
    <t>-314673826</t>
  </si>
  <si>
    <t>Poznámka k položce:_x000d_
uslepení rušeného teplovodního kanálu</t>
  </si>
  <si>
    <t>2,1*1*0,3*3</t>
  </si>
  <si>
    <t>38</t>
  </si>
  <si>
    <t>274354111</t>
  </si>
  <si>
    <t>Bednění základových pasů - zřízení</t>
  </si>
  <si>
    <t>-620276195</t>
  </si>
  <si>
    <t>3*(0,3*1*2+2,1*1)</t>
  </si>
  <si>
    <t>39</t>
  </si>
  <si>
    <t>274354211</t>
  </si>
  <si>
    <t>Bednění základových pasů - odstranění</t>
  </si>
  <si>
    <t>-452627115</t>
  </si>
  <si>
    <t>40</t>
  </si>
  <si>
    <t>274361412</t>
  </si>
  <si>
    <t>Výztuž základových pasů, prahů, věnců a ostruh ze svařovaných sítí do 6 kg/m2</t>
  </si>
  <si>
    <t>34217351</t>
  </si>
  <si>
    <t>3*(2*0,9*0,002)</t>
  </si>
  <si>
    <t>Ostatní konstrukce a práce, bourání</t>
  </si>
  <si>
    <t>41</t>
  </si>
  <si>
    <t>919735112</t>
  </si>
  <si>
    <t>Řezání stávajícího živičného krytu hl do 100 mm</t>
  </si>
  <si>
    <t>631092492</t>
  </si>
  <si>
    <t>Poznámka k položce:_x000d_
Řezání- 19+6+16+10m (na parkovišti), 40+5+40 (před KD při rekonstrukci zatrubnění), celkem= 136m</t>
  </si>
  <si>
    <t>42</t>
  </si>
  <si>
    <t>961043111</t>
  </si>
  <si>
    <t>Bourání základů z betonu proloženého kamenem</t>
  </si>
  <si>
    <t>-2073243561</t>
  </si>
  <si>
    <t xml:space="preserve">Poznámka k položce:_x000d_
dle TZ SO 001_x000d_
</t>
  </si>
  <si>
    <t>4*8*0,4*1,2 "žardiniéry stromů"</t>
  </si>
  <si>
    <t>43</t>
  </si>
  <si>
    <t>961055111</t>
  </si>
  <si>
    <t>Bourání základů ze ŽB</t>
  </si>
  <si>
    <t>-1861787348</t>
  </si>
  <si>
    <t>2*0,6*139 "terénní vyrovnávací zídky"</t>
  </si>
  <si>
    <t>4*(12*0,2*1,5+2*4*0,2) "květináče"</t>
  </si>
  <si>
    <t>3*0,5*86 "schodišťové zídky"</t>
  </si>
  <si>
    <t>1,5*1,5*1,5 "základ uličních hodin"</t>
  </si>
  <si>
    <t>0,70*(154+21+62) "demolice teplovodního kanálu"</t>
  </si>
  <si>
    <t>5*0,4*4,4*0,2+5*0,4*6,2*0,2+3*0,4*6,2*0,2+4*0,4*3,3*0,2+2*0,4*5,6*0,2+6*0,4*6,2*0,2+6*1,2*4,5*0,2 "terénní schodiště"</t>
  </si>
  <si>
    <t>44</t>
  </si>
  <si>
    <t>966001212</t>
  </si>
  <si>
    <t>Odstranění lavičky stabilní kotvené šrouby na pevný podklad</t>
  </si>
  <si>
    <t>-596005666</t>
  </si>
  <si>
    <t>Poznámka k položce:_x000d_
- bet kce=12ks_x000d_
- ocel kce=33ks_x000d_
odečteno z fotodokumentace, předání správci</t>
  </si>
  <si>
    <t>45</t>
  </si>
  <si>
    <t>966001312</t>
  </si>
  <si>
    <t>Odstranění odpadkového koše přichyceného páskováním nebo šrouby</t>
  </si>
  <si>
    <t>375949694</t>
  </si>
  <si>
    <t>Poznámka k položce:_x000d_
odečteno z fotodokumentace, předání správci</t>
  </si>
  <si>
    <t>46</t>
  </si>
  <si>
    <t>966001411</t>
  </si>
  <si>
    <t>Odstranění stojanu na kola kotveného šrouby</t>
  </si>
  <si>
    <t>191704897</t>
  </si>
  <si>
    <t>47</t>
  </si>
  <si>
    <t>966005111</t>
  </si>
  <si>
    <t>Rozebrání a odstranění silničního zábradlí se sloupky osazenými s betonovými patkami</t>
  </si>
  <si>
    <t>1952124306</t>
  </si>
  <si>
    <t>Poznámka k položce:_x000d_
zábradlí terénních schodišť, odečteno ze zaměření stavby a fotodokumentace, předání správci</t>
  </si>
  <si>
    <t>48</t>
  </si>
  <si>
    <t>966006132</t>
  </si>
  <si>
    <t>Odstranění značek dopravních nebo orientačních se sloupky s betonovými patkami</t>
  </si>
  <si>
    <t>504137530</t>
  </si>
  <si>
    <t>Poznámka k položce:_x000d_
odečteno z přílohy SO 101, včetně sloupku a základku, předání správci,_x000d_
vč. 3ks směrníku</t>
  </si>
  <si>
    <t>49</t>
  </si>
  <si>
    <t>966006231R</t>
  </si>
  <si>
    <t>Odstranění uličních hodin</t>
  </si>
  <si>
    <t>181726651</t>
  </si>
  <si>
    <t>Poznámka k položce:_x000d_
hodiny předány investorovi k renovaci, v rámci projektu nebudou znovu osazeny</t>
  </si>
  <si>
    <t>50</t>
  </si>
  <si>
    <t>966008222</t>
  </si>
  <si>
    <t>Bourání betonového nebo polymerbetonového odvodňovacího žlabu š přes 200 mm</t>
  </si>
  <si>
    <t>693646616</t>
  </si>
  <si>
    <t>Poznámka k položce:_x000d_
odstranění podélných odvodňovačů, odměřeno programem Microstation z přílohy SO 001</t>
  </si>
  <si>
    <t>51</t>
  </si>
  <si>
    <t>981011111</t>
  </si>
  <si>
    <t>Demolice budov dřevěných jednostranně obitých postupným rozebíráním</t>
  </si>
  <si>
    <t>-1984391916</t>
  </si>
  <si>
    <t xml:space="preserve">Poznámka k položce:_x000d_
dle TZ SO 001:_x000d_
- předzahrádka  (předána majiteli)15,21*6,39*3,4_x000d_
- mobilní prodejna (předána majiteli) 3,7*2*3</t>
  </si>
  <si>
    <t>52</t>
  </si>
  <si>
    <t>981011716R</t>
  </si>
  <si>
    <t>Demolice budov ze železobetonu postupným rozebíráním</t>
  </si>
  <si>
    <t>komplet</t>
  </si>
  <si>
    <t>-1024187615</t>
  </si>
  <si>
    <t>Poznámka k položce:_x000d_
dle TZ SO 001, přístřešek, plakátovací plocha a pergola</t>
  </si>
  <si>
    <t>997</t>
  </si>
  <si>
    <t>Přesun sutě</t>
  </si>
  <si>
    <t>53</t>
  </si>
  <si>
    <t>997013501</t>
  </si>
  <si>
    <t>Odvoz suti a vybouraných hmot na skládku nebo meziskládku do 1 km se složením</t>
  </si>
  <si>
    <t>1863454229</t>
  </si>
  <si>
    <t>Poznámka k položce:_x000d_
odvoz na mezideponii města, materiál bude tříděn při ukládání podle druhu odpadu</t>
  </si>
  <si>
    <t>"podkladní vrstvy z kameniva (pol.č. 113107223+113107225+113107222)" 678,48+907,500+1999,31</t>
  </si>
  <si>
    <t>"asfaltový materiál (pol.č. 113107242+113154364)"1246,055+309,76</t>
  </si>
  <si>
    <t xml:space="preserve">"základy z betonu proloženého kamenem  (pol.č. 961043111)" 33,792</t>
  </si>
  <si>
    <t>"objekty ze ŽB (pol.č. 981011716R)" 33,84</t>
  </si>
  <si>
    <t xml:space="preserve">"základy ze ŽB (pol.č. 961055111)" 1207,23 </t>
  </si>
  <si>
    <t>54</t>
  </si>
  <si>
    <t>997013509</t>
  </si>
  <si>
    <t>Příplatek k odvozu suti a vybouraných hmot na skládku ZKD 1 km přes 1 km</t>
  </si>
  <si>
    <t>1254553308</t>
  </si>
  <si>
    <t>Poznámka k položce:_x000d_
odvozní vzdálenost 5 km</t>
  </si>
  <si>
    <t>4*6415,967</t>
  </si>
  <si>
    <t>55</t>
  </si>
  <si>
    <t>997221561</t>
  </si>
  <si>
    <t>Vodorovná doprava suti z kusových materiálů do 1 km</t>
  </si>
  <si>
    <t>-1329052897</t>
  </si>
  <si>
    <t xml:space="preserve">"potrubí  (pol.č.733120839)" 18,75</t>
  </si>
  <si>
    <t xml:space="preserve">"podklady z betonu  (pol.č.113107234+113107232)" 225,12+3344,3753</t>
  </si>
  <si>
    <t>"obrubníky (pol.č.113202111)" 291,715</t>
  </si>
  <si>
    <t xml:space="preserve">"žlaby  (pol.č.966008222)" 86,1</t>
  </si>
  <si>
    <t>"dlažba (pol.č.113106121+113106123)"333,57</t>
  </si>
  <si>
    <t>56</t>
  </si>
  <si>
    <t>997221569</t>
  </si>
  <si>
    <t>Příplatek ZKD 1 km u vodorovné dopravy suti z kusových materiálů</t>
  </si>
  <si>
    <t>-686138508</t>
  </si>
  <si>
    <t>4*4299,63</t>
  </si>
  <si>
    <t>57</t>
  </si>
  <si>
    <t>997221815</t>
  </si>
  <si>
    <t>Poplatek za uložení betonového odpadu na skládce - NECENIT</t>
  </si>
  <si>
    <t>341118158</t>
  </si>
  <si>
    <t>Poznámka k položce:_x000d_
Bez poplatku, bude uloženo na mezideponii města, kde bude zhotovitelem recyklováno</t>
  </si>
  <si>
    <t>58</t>
  </si>
  <si>
    <t>997221845</t>
  </si>
  <si>
    <t xml:space="preserve">Poplatek za uložení odpadu z asfaltových povrchů na skládce (skládkovné)  - NECENIT</t>
  </si>
  <si>
    <t>-1377628523</t>
  </si>
  <si>
    <t>Poznámka k položce:_x000d_
Bez poplatku,bude uloženo na deponii města</t>
  </si>
  <si>
    <t>59</t>
  </si>
  <si>
    <t>997221855</t>
  </si>
  <si>
    <t xml:space="preserve">Poplatek za uložení odpadu z kameniva na skládce (skládkovné)  - NECENIT</t>
  </si>
  <si>
    <t>1825185296</t>
  </si>
  <si>
    <t>Poznámka k položce:_x000d_
Bez poplatku, bude uloženo na mezideponii města</t>
  </si>
  <si>
    <t>"zemina po demolici teplovodu (pol.č. 132201202) " 568,8*1,9</t>
  </si>
  <si>
    <t>"zemina z drnu (pol.č. 111301111)" 6400*0,1*1,9</t>
  </si>
  <si>
    <t>62</t>
  </si>
  <si>
    <t>997R</t>
  </si>
  <si>
    <t>Recyklace stavebního odpadu</t>
  </si>
  <si>
    <t>1557671269</t>
  </si>
  <si>
    <t>Poznámka k položce:_x000d_
recyklace na mezideponii města</t>
  </si>
  <si>
    <t>PSV</t>
  </si>
  <si>
    <t>733</t>
  </si>
  <si>
    <t>Ústřední vytápění - rozvodné potrubí</t>
  </si>
  <si>
    <t>60</t>
  </si>
  <si>
    <t>733120839</t>
  </si>
  <si>
    <t>Demontáž potrubí ocelového hladkého D 219</t>
  </si>
  <si>
    <t>775947077</t>
  </si>
  <si>
    <t>2*(154+21+62)</t>
  </si>
  <si>
    <t>61</t>
  </si>
  <si>
    <t>73312R</t>
  </si>
  <si>
    <t>Vrácení potrubí ocelového hladkého D 219 do kovošrotu</t>
  </si>
  <si>
    <t>kg</t>
  </si>
  <si>
    <t>1431381914</t>
  </si>
  <si>
    <t>474*33,05</t>
  </si>
  <si>
    <t>SO 002 - Odstranění zatrubnění Kopřivničky</t>
  </si>
  <si>
    <t>961041211</t>
  </si>
  <si>
    <t>Bourání mostních základů z betonu prostého</t>
  </si>
  <si>
    <t>-1946004372</t>
  </si>
  <si>
    <t>"vybourání podkladního betonu pod kamennou dlažbou na dně rámu v proměnné tl. 0,17-0,99 m"</t>
  </si>
  <si>
    <t>1,42"m2"*140,5</t>
  </si>
  <si>
    <t>962051111</t>
  </si>
  <si>
    <t>Bourání mostních zdí a pilířů z ŽB</t>
  </si>
  <si>
    <t>-67632973</t>
  </si>
  <si>
    <t>"vybourání stávajících monolitických čel a části opěrné zdi"</t>
  </si>
  <si>
    <t>"čelo na vtoku" 0,55*18,7"m2"</t>
  </si>
  <si>
    <t>"čelo na výtoku" 0,55*33,4"m2"</t>
  </si>
  <si>
    <t>"část opěrné zdi" 0,25*0,85*8,74</t>
  </si>
  <si>
    <t>"římsa na opěrné zdi"0,45*9,5*0,2</t>
  </si>
  <si>
    <t>963051111</t>
  </si>
  <si>
    <t>Bourání mostní nosné konstrukce z ŽB</t>
  </si>
  <si>
    <t>-318850955</t>
  </si>
  <si>
    <t>"vybourání železobetonové stropní desky rámu"</t>
  </si>
  <si>
    <t>(0,5*4+0,1*0,5*2)*140,5</t>
  </si>
  <si>
    <t>966075141</t>
  </si>
  <si>
    <t>Odstranění kovového zábradlí vcelku</t>
  </si>
  <si>
    <t>1188799272</t>
  </si>
  <si>
    <t>Poznámka k položce:_x000d_
bude odevzdáno správci</t>
  </si>
  <si>
    <t>8,6+17,7</t>
  </si>
  <si>
    <t>997211511</t>
  </si>
  <si>
    <t>Vodorovná doprava suti po suchu na vzdálenost do 1 km</t>
  </si>
  <si>
    <t>275716716</t>
  </si>
  <si>
    <t>Poznámka k položce:_x000d_
na pozemek města, materiál bude tříděn při ukládání podle druhu odpadu</t>
  </si>
  <si>
    <t>"vybouraný železobeton" 783,401</t>
  </si>
  <si>
    <t>"podkladní beton pod dlažbou" 517,013</t>
  </si>
  <si>
    <t>997211519</t>
  </si>
  <si>
    <t>Příplatek ZKD 1 km u vodorovné dopravy suti</t>
  </si>
  <si>
    <t>1662397136</t>
  </si>
  <si>
    <t>"vzdálenost 5 km"</t>
  </si>
  <si>
    <t>1300,414*4</t>
  </si>
  <si>
    <t>Poplatek za uložení na skládce (skládkovné) stavebního odpadu betonového kód odpadu 170 101 - NECENIT</t>
  </si>
  <si>
    <t>1381883533</t>
  </si>
  <si>
    <t>"podkladní beton pod dlažbou (2200 kg/m3)"</t>
  </si>
  <si>
    <t>"na dně rámu" 1,42*140,5*2,2</t>
  </si>
  <si>
    <t>"na vtoku a výtoku" (10,2*12,5+10,2*10,7)*0,15*2,2</t>
  </si>
  <si>
    <t>997221825</t>
  </si>
  <si>
    <t>Poplatek za uložení na skládce (skládkovné) stavebního odpadu železobetonového kód odpadu 170 101 - NECENIT</t>
  </si>
  <si>
    <t>-760978330</t>
  </si>
  <si>
    <t>Poznámka k položce:_x000d_
Bez poplatku, bude uloženo na deponii města</t>
  </si>
  <si>
    <t>"vybouraný železobeton (2400 kg/m3)"</t>
  </si>
  <si>
    <t>(31,367+295,05)*2,4</t>
  </si>
  <si>
    <t>425063203</t>
  </si>
  <si>
    <t>Poznámka k položce:_x000d_
viz.pol.č.997221815_x000d_
recyklace na mezideponii města</t>
  </si>
  <si>
    <t>517,013</t>
  </si>
  <si>
    <t>výkop</t>
  </si>
  <si>
    <t>179,95</t>
  </si>
  <si>
    <t>zásyp1</t>
  </si>
  <si>
    <t>387,5</t>
  </si>
  <si>
    <t>zásyp2</t>
  </si>
  <si>
    <t>152,502</t>
  </si>
  <si>
    <t>SO 003 - Odstranění mostu pod parkovištěm</t>
  </si>
  <si>
    <t>147032992</t>
  </si>
  <si>
    <t>131201102</t>
  </si>
  <si>
    <t>Hloubení jam nezapažených v hornině tř. 3 objemu do 1000 m3</t>
  </si>
  <si>
    <t>-1131610167</t>
  </si>
  <si>
    <t>"svahovaný výkop do hl. 1,5 m pod úroveň terénu"</t>
  </si>
  <si>
    <t>5,9*30,5</t>
  </si>
  <si>
    <t>131201109</t>
  </si>
  <si>
    <t>Příplatek za lepivost u hloubení jam nezapažených v hornině tř. 3</t>
  </si>
  <si>
    <t>-981690068</t>
  </si>
  <si>
    <t>"předpoklad 50%"</t>
  </si>
  <si>
    <t>0,5*výkop</t>
  </si>
  <si>
    <t>151101301</t>
  </si>
  <si>
    <t>Zřízení rozepření stěn při pažení příložném hl do 4 m</t>
  </si>
  <si>
    <t>28890942</t>
  </si>
  <si>
    <t>"rozepření stěn rozpěrami po odbourání nosné kostrukce"</t>
  </si>
  <si>
    <t>8,0*16</t>
  </si>
  <si>
    <t>162501102</t>
  </si>
  <si>
    <t>Vodorovné přemístění do 3000 m výkopku/sypaniny z horniny tř. 1 až 4</t>
  </si>
  <si>
    <t>-454588800</t>
  </si>
  <si>
    <t>"odvoz vykopané zeminy"</t>
  </si>
  <si>
    <t>"dovoz zásypového materiálu"</t>
  </si>
  <si>
    <t>zásyp1+zásyp2</t>
  </si>
  <si>
    <t>171101103</t>
  </si>
  <si>
    <t>Uložení sypaniny z hornin soudržných do násypů zhutněných do 100 % PS</t>
  </si>
  <si>
    <t>-2135430773</t>
  </si>
  <si>
    <t>"zásyp výkopu hutněnou zeminou"</t>
  </si>
  <si>
    <t>12,5*31</t>
  </si>
  <si>
    <t>12220140_R</t>
  </si>
  <si>
    <t>Nákup materiálu tř.3</t>
  </si>
  <si>
    <t>446449270</t>
  </si>
  <si>
    <t>Poznámka k položce:_x000d_
50% nákup materiálu, 50% z výkopů</t>
  </si>
  <si>
    <t>"nákup zeminy"</t>
  </si>
  <si>
    <t>387,5*0,5 'Přepočtené koeficientem množství</t>
  </si>
  <si>
    <t>174101102</t>
  </si>
  <si>
    <t>Zásyp v uzavřených prostorech sypaninou se zhutněním</t>
  </si>
  <si>
    <t>-1203532000</t>
  </si>
  <si>
    <t>"zásyp prostoru mezi opěrami hutněným zásypovým materiálem (betonový recyklát, štěrkovékamenivo apod.)"</t>
  </si>
  <si>
    <t>72,62*2,1</t>
  </si>
  <si>
    <t>58333690_R</t>
  </si>
  <si>
    <t>kamenivo těžené hrubé frakce 0-125</t>
  </si>
  <si>
    <t>-196641072</t>
  </si>
  <si>
    <t>Poznámka k položce:_x000d_
50% nákup materiálu, 50% z vhodného odstraněného materiálu obj. SO001</t>
  </si>
  <si>
    <t>zásyp2*1,9</t>
  </si>
  <si>
    <t>289,754*0,5 'Přepočtené koeficientem množství</t>
  </si>
  <si>
    <t>9167300_R</t>
  </si>
  <si>
    <t>Upevňovací konstrukce - ocelový stojan - dodávka, montáž, demontáž</t>
  </si>
  <si>
    <t>-309429822</t>
  </si>
  <si>
    <t xml:space="preserve">"ocelová konstrukce k vyvěšení plynovodu" </t>
  </si>
  <si>
    <t>"vč. PKO, systému zavěšení a podkladních panelů, vč. zpracování VTD"</t>
  </si>
  <si>
    <t>919726124</t>
  </si>
  <si>
    <t>Geotextilie pro ochranu, separaci a filtraci netkaná měrná hmotnost do 800 g/m2</t>
  </si>
  <si>
    <t>95281000</t>
  </si>
  <si>
    <t>"zakrytí dna objektu geotextilií"</t>
  </si>
  <si>
    <t>72,62</t>
  </si>
  <si>
    <t>962021112</t>
  </si>
  <si>
    <t>Bourání mostních zdí a pilířů z kamene nebo cihel</t>
  </si>
  <si>
    <t>-1870420289</t>
  </si>
  <si>
    <t>"vybourání stávající zděné vstupní šachy po úroveň dna výkopu"</t>
  </si>
  <si>
    <t>4,1*0,45*1,5</t>
  </si>
  <si>
    <t>"vybourání opěr a vstupní šachty po úroveň dna výkopu, lokálně po úroveň přeložky kanalizace"</t>
  </si>
  <si>
    <t>"opěry" (18,7+19,7)*0,75*0,72+2*1,0*0,75*1,2</t>
  </si>
  <si>
    <t>"šachta" 11,2*0,4*1,5</t>
  </si>
  <si>
    <t>"vybourání železobetonové nosné konstrukce"</t>
  </si>
  <si>
    <t>102,6*0,55</t>
  </si>
  <si>
    <t>976081111</t>
  </si>
  <si>
    <t>Vybourání pozedního madla zazděného</t>
  </si>
  <si>
    <t>-1096066891</t>
  </si>
  <si>
    <t>"likvidace je v režii zhotovitele stavby"</t>
  </si>
  <si>
    <t>0,5*3*2</t>
  </si>
  <si>
    <t>976085411</t>
  </si>
  <si>
    <t>Vybourání kanalizačních rámů včetně poklopů nebo mříží pl přes 0,6 m2</t>
  </si>
  <si>
    <t>13980416</t>
  </si>
  <si>
    <t>977131119</t>
  </si>
  <si>
    <t>Vrty příklepovými vrtáky D do 32 mm do cihelného zdiva nebo prostého betonu</t>
  </si>
  <si>
    <t>2040469189</t>
  </si>
  <si>
    <t>"rozrušení dna pro odvedení vody do podloží, průměr 32 mm, rozteč 1,0 m"</t>
  </si>
  <si>
    <t>0,3*70</t>
  </si>
  <si>
    <t>997013803</t>
  </si>
  <si>
    <t>Poplatek za uložení na skládce (skládkovné) stavebního odpadu cihelného kód odpadu 170 102 - NECENIT</t>
  </si>
  <si>
    <t>-73907054</t>
  </si>
  <si>
    <t>"vybourané zdivo (1900 kg/m3)"</t>
  </si>
  <si>
    <t>2,768*1,9</t>
  </si>
  <si>
    <t>-1919049162</t>
  </si>
  <si>
    <t>Poznámka k položce:_x000d_
viz.pol.č.997013803_x000d_
recyklace na mezideponii města</t>
  </si>
  <si>
    <t>Poznámka k položce:_x000d_
Na pozemek města, materiál bude tříděn při ukládání podle druhu odpadu</t>
  </si>
  <si>
    <t>"vybourané zdivo " 5,259</t>
  </si>
  <si>
    <t>"vybouraný železobeton" 205,939</t>
  </si>
  <si>
    <t>"předpoklad vzdálenosti 5 km"</t>
  </si>
  <si>
    <t>211,198*4</t>
  </si>
  <si>
    <t>Poznámka k položce:_x000d_
Bez poplatku, bude přetřízeno a uloženo na deponii města</t>
  </si>
  <si>
    <t>(29,256+56,43+3,14*0,075*0,075*6,9)*2,4</t>
  </si>
  <si>
    <t>Poplatek za uložení na skládce (skládkovné) zeminy a kameniva kód odpadu 170 504 - NECENIT</t>
  </si>
  <si>
    <t>-1596635400</t>
  </si>
  <si>
    <t>"zemina"</t>
  </si>
  <si>
    <t>výkop*2,0</t>
  </si>
  <si>
    <t>SO 004 - Odstranění fontány</t>
  </si>
  <si>
    <t xml:space="preserve">    8 - Trubní vedení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</si>
  <si>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</si>
  <si>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</si>
  <si>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</si>
  <si>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</si>
  <si>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>113107530</t>
  </si>
  <si>
    <t>Odstranění podkladu z betonu prostého tl 100 mm při překopech strojně pl přes 15 m2</t>
  </si>
  <si>
    <t>1961887822</t>
  </si>
  <si>
    <t>Poznámka k položce:_x000d_
Odstranění betonové přídlažby kolem fontány a uvnitř fontány uložené do betonového lože.</t>
  </si>
  <si>
    <t>113201112</t>
  </si>
  <si>
    <t>Vytrhání obrub silničních ležatých</t>
  </si>
  <si>
    <t>1668896785</t>
  </si>
  <si>
    <t>Poznámka k položce:_x000d_
Vytrhání obrub po obvodu fontány</t>
  </si>
  <si>
    <t>114203202</t>
  </si>
  <si>
    <t>Očištění lomového kamene nebo betonových tvárnic od malty</t>
  </si>
  <si>
    <t>-1302169326</t>
  </si>
  <si>
    <t>Poznámka k položce:_x000d_
Odstraněná žulová kostka bude očištěna a odvezena na meziskládku</t>
  </si>
  <si>
    <t>115101201</t>
  </si>
  <si>
    <t>Čerpání vody na dopravní výšku do 10 m průměrný přítok do 500 l/min</t>
  </si>
  <si>
    <t>hod</t>
  </si>
  <si>
    <t>1518914980</t>
  </si>
  <si>
    <t>Poznámka k položce:_x000d_
Odčerpání vody z akumulační nádrže pro fontánu, celkem 7050l</t>
  </si>
  <si>
    <t>130901123</t>
  </si>
  <si>
    <t>Bourání kcí v hloubených vykopávkách ze zdiva ze ŽB nebo předpjatého ručně</t>
  </si>
  <si>
    <t>317941372</t>
  </si>
  <si>
    <t>Poznámka k položce:_x000d_
Vybourání betonové konstrukce technického zázemí do hl. 1,5m pod povrchem. Zbytek stěn a dno budou rozrušeny, aby nedocházelo k zadržování vody._x000d_
V rámci bourání objektu dojde k odstranění všech armatur.</t>
  </si>
  <si>
    <t>161101151</t>
  </si>
  <si>
    <t>Svislé přemístění výkopku z horniny tř. 5 až 7 hl výkopu do 2,5 m</t>
  </si>
  <si>
    <t>-1925008040</t>
  </si>
  <si>
    <t>162301101</t>
  </si>
  <si>
    <t>Vodorovné přemístění do 500 m výkopku/sypaniny z horniny tř. 1 až 4</t>
  </si>
  <si>
    <t>127053749</t>
  </si>
  <si>
    <t xml:space="preserve">Poznámka k položce:_x000d_
Vodorová doprava zeminy pro zásyp z meziskládky k místu zásypu. </t>
  </si>
  <si>
    <t>167101101</t>
  </si>
  <si>
    <t>Nakládání výkopku z hornin tř. 1 až 4 do 100 m3</t>
  </si>
  <si>
    <t>-781851887</t>
  </si>
  <si>
    <t>Poznámka k položce:_x000d_
Naložení zeminy pro zásyp z meziskládky na dopravní prostředek</t>
  </si>
  <si>
    <t>174101101</t>
  </si>
  <si>
    <t>Zásyp jam, šachet rýh nebo kolem objektů sypaninou se zhutněním</t>
  </si>
  <si>
    <t>-270822520</t>
  </si>
  <si>
    <t>Poznámka k položce:_x000d_
Zásyp jámy po odstranění stěn stávající šachty zázemí fontány. Zásyp bude provedenou vhodnou zeminou z meziskládky (použito v rámci stavby z objektu SO201).</t>
  </si>
  <si>
    <t>Trubní vedení</t>
  </si>
  <si>
    <t>899102211</t>
  </si>
  <si>
    <t>Demontáž poklopů litinových nebo ocelových včetně rámů hmotnosti přes 50 do 100 kg</t>
  </si>
  <si>
    <t>1789742438</t>
  </si>
  <si>
    <t xml:space="preserve">Poznámka k položce:_x000d_
Odstranění poklopů, vč. rámu umožňujících přístup do technického zázemí fontány_x000d_
Vč. odvozu na skládku_x000d_
</t>
  </si>
  <si>
    <t>969011121R</t>
  </si>
  <si>
    <t>Vybourání vodovodního nebo plynového vedení DN do 52</t>
  </si>
  <si>
    <t>1036349184</t>
  </si>
  <si>
    <t xml:space="preserve">Poznámka k položce:_x000d_
Zrušení vodovodní přípojky k fontáně, DN 25 - 1´´ IPE_x000d_
včetně demontáže technologie_x000d_
</t>
  </si>
  <si>
    <t>981513116</t>
  </si>
  <si>
    <t>Demolice konstrukcí objektů z betonu prostého těžkou mechanizací</t>
  </si>
  <si>
    <t>-1959668540</t>
  </si>
  <si>
    <t>Poznámka k položce:_x000d_
Bourání betonu fontány vč. základu.</t>
  </si>
  <si>
    <t>981513117</t>
  </si>
  <si>
    <t>Demolice konstrukcí objektů zděných z kamene na sucho těžkou mechanizací</t>
  </si>
  <si>
    <t>-409623276</t>
  </si>
  <si>
    <t>Poznámka k položce:_x000d_
Odstranění a separace žulových kostek</t>
  </si>
  <si>
    <t>1175132934</t>
  </si>
  <si>
    <t>150,36-27,225</t>
  </si>
  <si>
    <t>1710082984</t>
  </si>
  <si>
    <t>Poznámka k položce:_x000d_
na skládku 30km</t>
  </si>
  <si>
    <t>123,135*29</t>
  </si>
  <si>
    <t>997013801</t>
  </si>
  <si>
    <t>Poplatek za uložení na skládce (skládkovné) stavebního odpadu betonového kód odpadu 170 101</t>
  </si>
  <si>
    <t>1006728451</t>
  </si>
  <si>
    <t>12+9,28+101,2</t>
  </si>
  <si>
    <t>997013802</t>
  </si>
  <si>
    <t>Poplatek za uložení na skládce (skládkovné) stavebního odpadu železobetonového kód odpadu 170 101</t>
  </si>
  <si>
    <t>849110525</t>
  </si>
  <si>
    <t>26,3*2,4</t>
  </si>
  <si>
    <t>997013831</t>
  </si>
  <si>
    <t>Poplatek za uložení na skládce (skládkovné) stavebního odpadu směsného kód odpadu 170 904</t>
  </si>
  <si>
    <t>1900847000</t>
  </si>
  <si>
    <t>0,455</t>
  </si>
  <si>
    <t>Práce a dodávky PSV</t>
  </si>
  <si>
    <t>741</t>
  </si>
  <si>
    <t>Elektroinstalace - silnoproud</t>
  </si>
  <si>
    <t>741213811</t>
  </si>
  <si>
    <t>Demontáž kabelu silového z rozvodnice průřezu žil do 4 mm2 bez zachování funkčnosti</t>
  </si>
  <si>
    <t>-468716188</t>
  </si>
  <si>
    <t>Poznámka k položce:_x000d_
Odstranění vedení NN k fontáně</t>
  </si>
  <si>
    <t>Práce a dodávky M</t>
  </si>
  <si>
    <t>21-M</t>
  </si>
  <si>
    <t>Elektromontáže</t>
  </si>
  <si>
    <t>210900601-D</t>
  </si>
  <si>
    <t>Demontáž vodičů Al izolovaných plných a laněných žíla 16 až 35 mm2 uložených volně (AY, AYY)</t>
  </si>
  <si>
    <t>64</t>
  </si>
  <si>
    <t>-404491919</t>
  </si>
  <si>
    <t>SO 101 - Místní komunikace a parkoviště</t>
  </si>
  <si>
    <t>Soupis:</t>
  </si>
  <si>
    <t>101a - část komunikace</t>
  </si>
  <si>
    <t xml:space="preserve">    5 - Komunikace pozemní</t>
  </si>
  <si>
    <t xml:space="preserve">    998 - Přesun hmot</t>
  </si>
  <si>
    <t>122201103</t>
  </si>
  <si>
    <t>Odkopávky a prokopávky nezapažené v hornině tř. 3 objem do 5000 m3</t>
  </si>
  <si>
    <t>625452017</t>
  </si>
  <si>
    <t xml:space="preserve">Poznámka k položce:_x000d_
- odkop pro aktivní zónu, planimetrováno programem microstation z přílohy SO101_02 Situace, 05 Vzorové příčné řezy a 06 Příčné řezy_x000d_
</t>
  </si>
  <si>
    <t>"odkop provizorního zpevnění po výstavbě mostu" 335*0,6</t>
  </si>
  <si>
    <t>"odkop provizorního zpevnění po přeložce ČEZ" 28*0,8*0,6</t>
  </si>
  <si>
    <t>"odkop pro AZ parkoviště" 1362,443</t>
  </si>
  <si>
    <t>1258589153</t>
  </si>
  <si>
    <t>Poznámka k položce:_x000d_
viz. pol.č. 122201103</t>
  </si>
  <si>
    <t>1576,883*0,5 'Přepočtené koeficientem množství</t>
  </si>
  <si>
    <t>122201403</t>
  </si>
  <si>
    <t>Vykopávky v zemníku na suchu v hornině tř. 3 objem do 5000 m3</t>
  </si>
  <si>
    <t>-1718587776</t>
  </si>
  <si>
    <t>Poznámka k položce:_x000d_
pro aktivní zónu, viz pol.č. 181951102*0,5_x000d_
pro zřízení krajnic, viz pol.č. 569903311</t>
  </si>
  <si>
    <t>17,1</t>
  </si>
  <si>
    <t>2543,04*0,5</t>
  </si>
  <si>
    <t>materiál do aktivní zóny</t>
  </si>
  <si>
    <t>-418498139</t>
  </si>
  <si>
    <t>Poznámka k položce:_x000d_
1271,52*1.9</t>
  </si>
  <si>
    <t>583R1</t>
  </si>
  <si>
    <t>zemina pro zřízení zemních krajnic</t>
  </si>
  <si>
    <t>355445069</t>
  </si>
  <si>
    <t xml:space="preserve">Poznámka k položce:_x000d_
materiál musí splňovat ČSN 736133_x000d_
</t>
  </si>
  <si>
    <t>17,1*1.9</t>
  </si>
  <si>
    <t>122201409</t>
  </si>
  <si>
    <t>Příplatek za lepivost u vykopávek v zemníku na suchu v hornině tř. 3</t>
  </si>
  <si>
    <t>1650155295</t>
  </si>
  <si>
    <t xml:space="preserve">Poznámka k položce:_x000d_
viz. pol.č. 122201403_x000d_
</t>
  </si>
  <si>
    <t>1288,62*0,5 'Přepočtené koeficientem množství</t>
  </si>
  <si>
    <t>132201101</t>
  </si>
  <si>
    <t>Hloubení rýh š do 600 mm v hornině tř. 3 objemu do 100 m3</t>
  </si>
  <si>
    <t>270215552</t>
  </si>
  <si>
    <t>Poznámka k položce:_x000d_
pro drenáže, změřeno programem microstation ze situace SO 101, 170*0.5*0.40</t>
  </si>
  <si>
    <t>132201109</t>
  </si>
  <si>
    <t>Příplatek za lepivost k hloubení rýh š do 600 mm v hornině tř. 3</t>
  </si>
  <si>
    <t>600643947</t>
  </si>
  <si>
    <t>Poznámka k položce:_x000d_
viz. pol.č.132201102</t>
  </si>
  <si>
    <t>34*0,5 'Přepočtené koeficientem množství</t>
  </si>
  <si>
    <t>384805018</t>
  </si>
  <si>
    <t>Poznámka k položce:_x000d_
viz. pol.č. 122201103+122201403+132201101</t>
  </si>
  <si>
    <t>1576,883+1288,62+34</t>
  </si>
  <si>
    <t>171102111</t>
  </si>
  <si>
    <t>Uložení sypaniny z hornin nesoudržných a sypkých do násypů zhutněných v aktivní zóně</t>
  </si>
  <si>
    <t>-218661072</t>
  </si>
  <si>
    <t>171201201</t>
  </si>
  <si>
    <t>Uložení sypaniny na skládky</t>
  </si>
  <si>
    <t>-872512033</t>
  </si>
  <si>
    <t>Poznámka k položce:_x000d_
viz. pol.č. 122201103+132201101</t>
  </si>
  <si>
    <t>1576,883+34</t>
  </si>
  <si>
    <t>171201211</t>
  </si>
  <si>
    <t>Poplatek za uložení odpadu ze sypaniny na skládce (skládkovné) - NECENIT</t>
  </si>
  <si>
    <t>-467317867</t>
  </si>
  <si>
    <t xml:space="preserve">Poznámka k položce:_x000d_
viz. pol .č. 162501102 *1,9_x000d_
Bez poplatku,bude uloženo na mezideponii města,  materiál bude tříděn při ukládání podle druhu odpadu</t>
  </si>
  <si>
    <t>2899,503*1,9</t>
  </si>
  <si>
    <t>181951102</t>
  </si>
  <si>
    <t>Úprava pláně v hornině tř. 1 až 4 se zhutněním</t>
  </si>
  <si>
    <t>931290237</t>
  </si>
  <si>
    <t>Poznámka k položce:_x000d_
viz plochy pol.č. (564861111+564871111)</t>
  </si>
  <si>
    <t>1657,44+885,6</t>
  </si>
  <si>
    <t>211531111</t>
  </si>
  <si>
    <t>Výplň odvodňovacích žeber nebo trativodů kamenivem hrubým drceným frakce 16 až 63 mm</t>
  </si>
  <si>
    <t>2099699761</t>
  </si>
  <si>
    <t>211971121</t>
  </si>
  <si>
    <t>Zřízení opláštění žeber nebo trativodů geotextilií v rýze nebo zářezu sklonu přes 1:2 š do 2,5 m</t>
  </si>
  <si>
    <t>1759631745</t>
  </si>
  <si>
    <t>1,8*170*1,3</t>
  </si>
  <si>
    <t>69311006</t>
  </si>
  <si>
    <t>geotextilie tkaná PP 15kN/m</t>
  </si>
  <si>
    <t>-1713578733</t>
  </si>
  <si>
    <t>212752212</t>
  </si>
  <si>
    <t>Trativod z drenážních trubek plastových flexibilních D do 100 mm včetně lože otevřený výkop</t>
  </si>
  <si>
    <t>-1757401855</t>
  </si>
  <si>
    <t xml:space="preserve">Poznámka k položce:_x000d_
změřeno programem microstation ze situace SO 101, z trubky PVC DN100, lože z kameniva 0-32 tl. 100mm, obsyp ŠP 8/32, obaleno filtrační netkanou geotextilií </t>
  </si>
  <si>
    <t>213141112</t>
  </si>
  <si>
    <t>Zřízení vrstvy z geotextilie v rovině nebo ve sklonu do 1:5 š do 6 m</t>
  </si>
  <si>
    <t>-1262451744</t>
  </si>
  <si>
    <t>Poznámka k položce:_x000d_
viz pol.č. 564861111+564871111= 1,2*(885,6+1657,4)</t>
  </si>
  <si>
    <t>69311226</t>
  </si>
  <si>
    <t>geotextilie netkaná PES 150 g/m2</t>
  </si>
  <si>
    <t>-428140436</t>
  </si>
  <si>
    <t>Poznámka k položce:_x000d_
CBR&gt; 3kN, odolnost proti proražení&lt;10 mm, tažnost &gt;50% , koef.1,3</t>
  </si>
  <si>
    <t>Komunikace pozemní</t>
  </si>
  <si>
    <t>564851111</t>
  </si>
  <si>
    <t>Podklad ze štěrkodrtě ŠD tl 150 mm</t>
  </si>
  <si>
    <t>-1183456144</t>
  </si>
  <si>
    <t>Poznámka k položce:_x000d_
ŠDb 0/32</t>
  </si>
  <si>
    <t>1,2*1151</t>
  </si>
  <si>
    <t>-820380723</t>
  </si>
  <si>
    <t>Poznámka k položce:_x000d_
ŠDa 0/32</t>
  </si>
  <si>
    <t>1,07*1151</t>
  </si>
  <si>
    <t>564861111</t>
  </si>
  <si>
    <t>Podklad ze štěrkodrtě ŠD tl 200 mm</t>
  </si>
  <si>
    <t>1660061959</t>
  </si>
  <si>
    <t>Poznámka k položce:_x000d_
planimetrováno programem Microstation z přílohy SO 101_02 Situace, ŠDA 16/32 Ge</t>
  </si>
  <si>
    <t>1,07*615</t>
  </si>
  <si>
    <t>564871111</t>
  </si>
  <si>
    <t>Podklad ze štěrkodrtě ŠD tl 250 mm</t>
  </si>
  <si>
    <t>-949148073</t>
  </si>
  <si>
    <t>Poznámka k položce:_x000d_
planimetrováno programem Microstation z přílohy SO 101_02 Situace, ŠDA 0/63 Ge</t>
  </si>
  <si>
    <t>1,2*615</t>
  </si>
  <si>
    <t>565155121</t>
  </si>
  <si>
    <t>Asfaltový beton vrstva podkladní ACP 16 (obalované kamenivo OKS) tl 70 mm š přes 3 m</t>
  </si>
  <si>
    <t>323302696</t>
  </si>
  <si>
    <t>Poznámka k položce:_x000d_
planimetrováno programem Microstation z přílohy SO 102.1_02 Situace, ACP 16 base 50/70</t>
  </si>
  <si>
    <t>0,97*31+1151*1,02</t>
  </si>
  <si>
    <t>569903311</t>
  </si>
  <si>
    <t>Zřízení zemních krajnic se zhutněním</t>
  </si>
  <si>
    <t>70292289</t>
  </si>
  <si>
    <t>Poznámka k položce:_x000d_
materiálem min. podmínečně vhodným</t>
  </si>
  <si>
    <t>0,18*95</t>
  </si>
  <si>
    <t>573191111</t>
  </si>
  <si>
    <t>Postřik infiltrační kationaktivní emulzí v množství 1 kg/m2</t>
  </si>
  <si>
    <t>-1514466813</t>
  </si>
  <si>
    <t>573211109</t>
  </si>
  <si>
    <t>Postřik živičný spojovací z asfaltu v množství 0,50 kg/m2</t>
  </si>
  <si>
    <t>-978102723</t>
  </si>
  <si>
    <t>573231107</t>
  </si>
  <si>
    <t>Postřik živičný spojovací ze silniční emulze v množství 0,40 kg/m2</t>
  </si>
  <si>
    <t>-215246949</t>
  </si>
  <si>
    <t>Poznámka k položce:_x000d_
planimetrováno programem Microstation z přílohy SO 101_02 Situace, PS-C, 0,35kg/m2, viz pol.565155121</t>
  </si>
  <si>
    <t>31+30,07</t>
  </si>
  <si>
    <t>577134111</t>
  </si>
  <si>
    <t>Asfaltový beton vrstva obrusná ACO 11 (ABS) tř. I tl 40 mm š do 3 m z nemodifikovaného asfaltu</t>
  </si>
  <si>
    <t>576641048</t>
  </si>
  <si>
    <t>577144141</t>
  </si>
  <si>
    <t>Asfaltový beton vrstva obrusná ACO 11 (ABS) tř. I tl 50 mm š přes 3 m z modifikovaného asfaltu</t>
  </si>
  <si>
    <t>-921535879</t>
  </si>
  <si>
    <t xml:space="preserve">Poznámka k položce:_x000d_
planimetrováno programem Microstation z přílohy SO 101_02 Situace, AC 11 surf 50/70 </t>
  </si>
  <si>
    <t>591211111</t>
  </si>
  <si>
    <t>Kladení dlažby z kostek drobných z kamene do lože z kameniva těženého tl 50 mm</t>
  </si>
  <si>
    <t>-930374919</t>
  </si>
  <si>
    <t>Poznámka k položce:_x000d_
kladení dlažby do obrazce, finální podoba provedení bude upřesněna s Autorským dozorem architekta</t>
  </si>
  <si>
    <t>58381007</t>
  </si>
  <si>
    <t>kostka dlažební žula drobná 8/10</t>
  </si>
  <si>
    <t>739406499</t>
  </si>
  <si>
    <t>Poznámka k položce:_x000d_
štípaná</t>
  </si>
  <si>
    <t>591411111</t>
  </si>
  <si>
    <t>Kladení dlažby z mozaiky jednobarevné komunikací pro pěší lože z kameniva</t>
  </si>
  <si>
    <t>-440814778</t>
  </si>
  <si>
    <t>Poznámka k položce:_x000d_
místo pro přecházení, kříže na plochách, parkování, piktogramy</t>
  </si>
  <si>
    <t>58381005</t>
  </si>
  <si>
    <t>kostka dlažební mozaika žula 4/6 šedá</t>
  </si>
  <si>
    <t>817986955</t>
  </si>
  <si>
    <t>894812611</t>
  </si>
  <si>
    <t>Vyříznutí a utěsnění otvoru ve stěně šachty DN 110</t>
  </si>
  <si>
    <t>-885174734</t>
  </si>
  <si>
    <t>Poznámka k položce:_x000d_
zaústění drenáže do uv</t>
  </si>
  <si>
    <t>899231111</t>
  </si>
  <si>
    <t>Výšková úprava uličního vstupu nebo vpusti do 200 mm zvýšením mříže</t>
  </si>
  <si>
    <t>-174929034</t>
  </si>
  <si>
    <t>916241113</t>
  </si>
  <si>
    <t>Osazení obrubníku kamenného ležatého s boční opěrou do lože z betonu prostého</t>
  </si>
  <si>
    <t>-1926650019</t>
  </si>
  <si>
    <t>58380002</t>
  </si>
  <si>
    <t>obrubník kamenný přímý, žula 32x24</t>
  </si>
  <si>
    <t>-1397192893</t>
  </si>
  <si>
    <t>58380420</t>
  </si>
  <si>
    <t>obrubník kamenný obloukový , žula, r=1÷3 m 32x24</t>
  </si>
  <si>
    <t>33924168</t>
  </si>
  <si>
    <t>58380430</t>
  </si>
  <si>
    <t>obrubník kamenný obloukový , žula, r=3÷5 m 32x24</t>
  </si>
  <si>
    <t>-1680375708</t>
  </si>
  <si>
    <t>919122112</t>
  </si>
  <si>
    <t>Těsnění spár zálivkou za tepla pro komůrky š 10 mm hl 25 mm s těsnicím profilem</t>
  </si>
  <si>
    <t>-1111193926</t>
  </si>
  <si>
    <t>Poznámka k položce:_x000d_
odměřeno programem Microstation z přílohy SO 101_02 Situace, styk nové asf plochy se starou</t>
  </si>
  <si>
    <t>-1338361390</t>
  </si>
  <si>
    <t>Poznámka k položce:_x000d_
řezání stávajícího krytu</t>
  </si>
  <si>
    <t>17+6</t>
  </si>
  <si>
    <t>935114112R</t>
  </si>
  <si>
    <t>Štěrbinový žlab s nerezovou štěrbinou se základem</t>
  </si>
  <si>
    <t>-1235030642</t>
  </si>
  <si>
    <t xml:space="preserve">Poznámka k položce:_x000d_
odměřeno programem Microstation z přílohy SO 101_02 Situace, odvodňovací žlab, včetně 4ks čelní stěny, 3ks adaptér, 4ks vpustí, 7ks revizních dílů, 84ks žlabových dílů, osazení a zapojení, včetně dopravy_x000d_
</t>
  </si>
  <si>
    <t>998</t>
  </si>
  <si>
    <t>Přesun hmot</t>
  </si>
  <si>
    <t>998223011</t>
  </si>
  <si>
    <t>Přesun hmot pro pozemní komunikace s krytem dlážděným</t>
  </si>
  <si>
    <t>-1699169382</t>
  </si>
  <si>
    <t>101b - část kontejnerové stání</t>
  </si>
  <si>
    <t xml:space="preserve">    3 - Svislé a kompletní konstrukce</t>
  </si>
  <si>
    <t>122201101</t>
  </si>
  <si>
    <t>Odkopávky a prokopávky nezapažené v hornině tř. 3 objem do 100 m3</t>
  </si>
  <si>
    <t>-487588455</t>
  </si>
  <si>
    <t>22.85*1,2*(0,59+1)</t>
  </si>
  <si>
    <t>-1431198515</t>
  </si>
  <si>
    <t>43,598*0,5 'Přepočtené koeficientem množství</t>
  </si>
  <si>
    <t>122201401</t>
  </si>
  <si>
    <t>Vykopávky v zemníku na suchu v hornině tř. 3 objem do 100 m3</t>
  </si>
  <si>
    <t>-1830470703</t>
  </si>
  <si>
    <t>Poznámka k položce:_x000d_
pro aktivní zónu</t>
  </si>
  <si>
    <t>22,85*1,2*0,5</t>
  </si>
  <si>
    <t>687328832</t>
  </si>
  <si>
    <t>Poznámka k položce:_x000d_
viz. pol.č. 122201401</t>
  </si>
  <si>
    <t>13,71*0,5 'Přepočtené koeficientem množství</t>
  </si>
  <si>
    <t>131201101</t>
  </si>
  <si>
    <t>Hloubení jam nezapažených v hornině tř. 3 objemu do 100 m3</t>
  </si>
  <si>
    <t>455417013</t>
  </si>
  <si>
    <t>Poznámka k položce:_x000d_
9x(3,14*0,125*0,125*0,6)</t>
  </si>
  <si>
    <t>1928935355</t>
  </si>
  <si>
    <t>Poznámka k položce:_x000d_
viz pol. 131201101</t>
  </si>
  <si>
    <t>0,3*0,5 'Přepočtené koeficientem množství</t>
  </si>
  <si>
    <t>359782763</t>
  </si>
  <si>
    <t>Poznámka k položce:_x000d_
viz. pol.č. 122201101+122201401+131201101= 43,598+13,71+0,3</t>
  </si>
  <si>
    <t>1424406970</t>
  </si>
  <si>
    <t>1129839399</t>
  </si>
  <si>
    <t>Poznámka k položce:_x000d_
viz. pol.č. 122201101+131201101</t>
  </si>
  <si>
    <t>1760350015</t>
  </si>
  <si>
    <t>Poznámka k položce:_x000d_
viz. pol .č. 171201201 *1,9_x000d_
Bez poplatku, bude uloženo na mezideponii města</t>
  </si>
  <si>
    <t>1357695855</t>
  </si>
  <si>
    <t>22,85*1,2</t>
  </si>
  <si>
    <t>-1510975498</t>
  </si>
  <si>
    <t>Poznámka k položce:_x000d_
viz pol.č. 181951102</t>
  </si>
  <si>
    <t>69311059</t>
  </si>
  <si>
    <t>geotextilie netkaná PP 150g/m2</t>
  </si>
  <si>
    <t>34758421</t>
  </si>
  <si>
    <t>27,42*1,3</t>
  </si>
  <si>
    <t>Svislé a kompletní konstrukce</t>
  </si>
  <si>
    <t>338171113</t>
  </si>
  <si>
    <t>Osazování sloupků a vzpěr plotových ocelových v 2,00 m se zabetonováním</t>
  </si>
  <si>
    <t>1321612974</t>
  </si>
  <si>
    <t>Poznámka k položce:_x000d_
odečteno z přílohy SO 101</t>
  </si>
  <si>
    <t>553422520R</t>
  </si>
  <si>
    <t>sloupek plotový průběžný pozinkovaný a komaxitový 1800/48 mm</t>
  </si>
  <si>
    <t>84334473</t>
  </si>
  <si>
    <t>348171130</t>
  </si>
  <si>
    <t>Montáž rámového oplocení výšky přes 1,5 do 2 m</t>
  </si>
  <si>
    <t>726168200</t>
  </si>
  <si>
    <t>Poznámka k položce:_x000d_
odměřeno z přílohy SO 101</t>
  </si>
  <si>
    <t>553R3</t>
  </si>
  <si>
    <t>ocelový rám s výplní z tahokovu (30)</t>
  </si>
  <si>
    <t>-1662233270</t>
  </si>
  <si>
    <t>Poznámka k položce:_x000d_
odečteno z přílohy SO 101, včetně lemovacího profilu</t>
  </si>
  <si>
    <t>-336066810</t>
  </si>
  <si>
    <t>1389007076</t>
  </si>
  <si>
    <t>-1816713961</t>
  </si>
  <si>
    <t>-1749848430</t>
  </si>
  <si>
    <t>596211110</t>
  </si>
  <si>
    <t>Kladení zámkové dlažby komunikací pro pěší tl 60 mm skupiny A pl do 50 m2</t>
  </si>
  <si>
    <t>-1938875530</t>
  </si>
  <si>
    <t>Poznámka k položce:_x000d_
varovný pás u sníženého obrubníku, odměřeno z přílohy SO 101</t>
  </si>
  <si>
    <t>59245006</t>
  </si>
  <si>
    <t>dlažba skladebná betonová základní pro nevidomé 20 x 10 x 6 cm barevná</t>
  </si>
  <si>
    <t>-1183187462</t>
  </si>
  <si>
    <t>916231213</t>
  </si>
  <si>
    <t>Osazení chodníkového obrubníku betonového stojatého s boční opěrou do lože z betonu prostého</t>
  </si>
  <si>
    <t>-168806313</t>
  </si>
  <si>
    <t>59217017</t>
  </si>
  <si>
    <t>obrubník betonový chodníkový 1000x100x250mm</t>
  </si>
  <si>
    <t>1036053410</t>
  </si>
  <si>
    <t>Poznámka k položce:_x000d_
betonový obrubník 100/10/25 do bet lože tl min 100mm</t>
  </si>
  <si>
    <t>-916351431</t>
  </si>
  <si>
    <t>101c - část dopravní značení</t>
  </si>
  <si>
    <t>-68374634</t>
  </si>
  <si>
    <t>Poznámka k položce:_x000d_
26x(3,14*0,2*0,2*0,5)</t>
  </si>
  <si>
    <t>-2093618113</t>
  </si>
  <si>
    <t>1,64*0,5 'Přepočtené koeficientem množství</t>
  </si>
  <si>
    <t>-1728495392</t>
  </si>
  <si>
    <t>-1667627499</t>
  </si>
  <si>
    <t>-1854279758</t>
  </si>
  <si>
    <t>Poznámka k položce:_x000d_
viz pol. 131201101*1,9_x000d_
Bez poplatku, bude uloženo na mezideponii města</t>
  </si>
  <si>
    <t>914111111</t>
  </si>
  <si>
    <t>Montáž svislé dopravní značky do velikosti 1 m2 objímkami na sloupek nebo konzolu</t>
  </si>
  <si>
    <t>1848650214</t>
  </si>
  <si>
    <t>40445478</t>
  </si>
  <si>
    <t>značka dopravní svislá retroreflexní fólie tř 1 FeZn prolis D 700mm</t>
  </si>
  <si>
    <t>128</t>
  </si>
  <si>
    <t>-1035731328</t>
  </si>
  <si>
    <t>Poznámka k položce:_x000d_
1x C9a, 1x C9b, 1x B11, retroreflexní RA1, odečteno z přílohy SO 101</t>
  </si>
  <si>
    <t>40445492</t>
  </si>
  <si>
    <t>značka dopravní svislá retroreflexní fólie tř 1 FeZn prolis 500x300mm</t>
  </si>
  <si>
    <t>1956707969</t>
  </si>
  <si>
    <t>Poznámka k položce:_x000d_
1x E1, 1x E13, retroreflexní RA1, odečteno z přílohy SO 101</t>
  </si>
  <si>
    <t>40445480</t>
  </si>
  <si>
    <t>značka dopravní svislá retroreflexní fólie tř 1 FeZn prolis 500x700mm</t>
  </si>
  <si>
    <t>305172207</t>
  </si>
  <si>
    <t>Poznámka k položce:_x000d_
1x IP12, 4x IP11b, retroreflexní RA1, odečteno z přílohy SO 101</t>
  </si>
  <si>
    <t>40445475</t>
  </si>
  <si>
    <t>značka dopravní svislá retroreflexní fólie tř 1 FeZn prolis trojúhelník 900mm</t>
  </si>
  <si>
    <t>1097722835</t>
  </si>
  <si>
    <t>Poznámka k položce:_x000d_
4x A7b, retroreflexní RA1, odečteno z přílohy SO 101</t>
  </si>
  <si>
    <t>914111121</t>
  </si>
  <si>
    <t>Montáž svislé dopravní značky do velikosti 2 m2 objímkami na sloupek nebo konzolu</t>
  </si>
  <si>
    <t>1223360959</t>
  </si>
  <si>
    <t>40444270</t>
  </si>
  <si>
    <t>značka dopravní svislá FeZn NK 1000x1500mm</t>
  </si>
  <si>
    <t>888089297</t>
  </si>
  <si>
    <t>Poznámka k položce:_x000d_
5xIZ6a, 5xIZ6b, retroreflexní RA1, odečteno z přílohy SO 101</t>
  </si>
  <si>
    <t>914511112</t>
  </si>
  <si>
    <t>Montáž sloupku dopravních značek délky do 3,5 m s betonovým základem a patkou</t>
  </si>
  <si>
    <t>-1365414061</t>
  </si>
  <si>
    <t>40445225</t>
  </si>
  <si>
    <t>sloupek Zn pro dopravní značku D 60mm v 350mm</t>
  </si>
  <si>
    <t>-972715588</t>
  </si>
  <si>
    <t>Poznámka k položce:_x000d_
viz.pol.č.914511112</t>
  </si>
  <si>
    <t>-912131662</t>
  </si>
  <si>
    <t>SO 102 - Zpevněné plochy</t>
  </si>
  <si>
    <t xml:space="preserve">    4 - Vodorovné konstrukce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</si>
  <si>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</si>
  <si>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</si>
  <si>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</si>
  <si>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</si>
  <si>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767 - Konstrukce zámečnické</t>
  </si>
  <si>
    <t xml:space="preserve">    46-M - Zemní práce při extr.mont.pracích</t>
  </si>
  <si>
    <t>120901123</t>
  </si>
  <si>
    <t>Bourání zdiva z ŽB nebo předpjatého betonu v odkopávkách nebo prokopávkách ručně</t>
  </si>
  <si>
    <t>1404525224</t>
  </si>
  <si>
    <t>Poznámka k položce:_x000d_
Odbourání části zdi u schodiště před obchodním domem, viz. výkres č. 11</t>
  </si>
  <si>
    <t>1,1*1,1*3,05</t>
  </si>
  <si>
    <t>122201104</t>
  </si>
  <si>
    <t>Odkopávky a prokopávky nezapažené v hornině tř. 3 objem přes 5000 m3</t>
  </si>
  <si>
    <t>367015830</t>
  </si>
  <si>
    <t>Poznámka k položce:_x000d_
výkopy, planimetrováno z příčných řezů a situace</t>
  </si>
  <si>
    <t>104525496</t>
  </si>
  <si>
    <t>Poznámka k položce:_x000d_
viz.pol.č.122201104</t>
  </si>
  <si>
    <t>6060*0,5 'Přepočtené koeficientem množství</t>
  </si>
  <si>
    <t>122201404</t>
  </si>
  <si>
    <t>Vykopávky v zemníku na suchu v hornině tř. 3 objem přes 5000 m3</t>
  </si>
  <si>
    <t>-465410604</t>
  </si>
  <si>
    <t>Poznámka k položce:_x000d_
materiál vhodný do aktivní zóny, planimetrováno z příčných řezů a situace</t>
  </si>
  <si>
    <t>2005954049</t>
  </si>
  <si>
    <t>Poznámka k položce:_x000d_
viz.pol.č.122201404</t>
  </si>
  <si>
    <t>5700*0,5 'Přepočtené koeficientem množství</t>
  </si>
  <si>
    <t>131201202</t>
  </si>
  <si>
    <t>Hloubení jam zapažených v hornině tř. 3 objemu do 1000 m3</t>
  </si>
  <si>
    <t>1030615185</t>
  </si>
  <si>
    <t>Poznámka k položce:_x000d_
Změřeno a planimetrováno ze situace a řezů</t>
  </si>
  <si>
    <t>"zeď u schodiště u pavilonu" 6,5</t>
  </si>
  <si>
    <t>"zeď u schodiště u obch domu" 34,5</t>
  </si>
  <si>
    <t>"zeď u schodiště u WC" 54,1</t>
  </si>
  <si>
    <t>"základová patka pro vánoční strom" 7,5</t>
  </si>
  <si>
    <t>"základová patka pro provizorní pódium" 8,8</t>
  </si>
  <si>
    <t>193</t>
  </si>
  <si>
    <t>-2025281309</t>
  </si>
  <si>
    <t>132201102</t>
  </si>
  <si>
    <t>Hloubení rýh š do 600 mm v hornině tř. 3 objemu přes 100 m3</t>
  </si>
  <si>
    <t>648520304</t>
  </si>
  <si>
    <t>"základová konstrukce pro pódium před cukrárnou" 53,7</t>
  </si>
  <si>
    <t>"základová konstrukce pro pódium k sezení" 126,4</t>
  </si>
  <si>
    <t>"základové pásy podium před cukrárnou" 12*0,5*0,6*3</t>
  </si>
  <si>
    <t>"patky schodiště před pavilonem" 21,9</t>
  </si>
  <si>
    <t>"patky schodiště u obch.domu" 15,2</t>
  </si>
  <si>
    <t>"patky schodiště u pavilonu" 7,8</t>
  </si>
  <si>
    <t>"patky schodiště u přístřešku" 51,2</t>
  </si>
  <si>
    <t>"patky schodiště u WC" 9,8</t>
  </si>
  <si>
    <t>"rýha pro drenáže" 464</t>
  </si>
  <si>
    <t>-1550517528</t>
  </si>
  <si>
    <t>Poznámka k položce:_x000d_
viz.pol.č.732201102</t>
  </si>
  <si>
    <t>760,8*0,5 'Přepočtené koeficientem množství</t>
  </si>
  <si>
    <t>132201201</t>
  </si>
  <si>
    <t>Hloubení rýh š do 2000 mm v hornině tř. 3 objemu do 100 m3</t>
  </si>
  <si>
    <t>-1875377185</t>
  </si>
  <si>
    <t>"květináč" 2*0,6*10*2</t>
  </si>
  <si>
    <t>132201209</t>
  </si>
  <si>
    <t>Příplatek za lepivost k hloubení rýh š do 2000 mm v hornině tř. 3</t>
  </si>
  <si>
    <t>-575832902</t>
  </si>
  <si>
    <t>Poznámka k položce:_x000d_
viz.pol.č.132201201</t>
  </si>
  <si>
    <t>24*0,5 'Přepočtené koeficientem množství</t>
  </si>
  <si>
    <t>133201101</t>
  </si>
  <si>
    <t>Hloubení šachet v hornině tř. 3 objemu do 100 m3</t>
  </si>
  <si>
    <t>-2079072559</t>
  </si>
  <si>
    <t>"pro drenážní šachty" 18</t>
  </si>
  <si>
    <t>"šachta u pódia před cukrárnou" 1</t>
  </si>
  <si>
    <t>133201109</t>
  </si>
  <si>
    <t>Příplatek za lepivost u hloubení šachet v hornině tř. 3</t>
  </si>
  <si>
    <t>318677243</t>
  </si>
  <si>
    <t>Poznámka k položce:_x000d_
viz.pol.č.133201101</t>
  </si>
  <si>
    <t>19*0,5 'Přepočtené koeficientem množství</t>
  </si>
  <si>
    <t>151101103</t>
  </si>
  <si>
    <t>Zřízení příložného pažení a rozepření stěn rýh hl do 8 m</t>
  </si>
  <si>
    <t>1176924458</t>
  </si>
  <si>
    <t>"zeď u schodiště u obch domu" 50</t>
  </si>
  <si>
    <t>"zeď u schodiště u WC" 59</t>
  </si>
  <si>
    <t>151101113</t>
  </si>
  <si>
    <t>Odstranění příložného pažení a rozepření stěn rýh hl do 8 m</t>
  </si>
  <si>
    <t>1943052613</t>
  </si>
  <si>
    <t>Poznámka k položce:_x000d_
viz.pol.č.151101103</t>
  </si>
  <si>
    <t>161101101</t>
  </si>
  <si>
    <t>Svislé přemístění výkopku z horniny tř. 1 až 4 hl výkopu do 2,5 m</t>
  </si>
  <si>
    <t>1143895727</t>
  </si>
  <si>
    <t>Poznámka k položce:_x000d_
viz.pol.č.131201202</t>
  </si>
  <si>
    <t>187</t>
  </si>
  <si>
    <t>1481768272</t>
  </si>
  <si>
    <t>Poznámka k položce:_x000d_
odvoz zeminy na skládku a dovoz zeminy ze zemníku</t>
  </si>
  <si>
    <t>6060+5700+111,4+760,8+24+19</t>
  </si>
  <si>
    <t>171101111</t>
  </si>
  <si>
    <t>Uložení sypaniny z hornin nesoudržných sypkých s vlhkostí l(d) 0,9 v aktivní zóně</t>
  </si>
  <si>
    <t>-589627395</t>
  </si>
  <si>
    <t>58344197R</t>
  </si>
  <si>
    <t>materiál vhodný do aktivní zóny</t>
  </si>
  <si>
    <t>694432277</t>
  </si>
  <si>
    <t>Poznámka k položce:_x000d_
viz.pol.č.171101111</t>
  </si>
  <si>
    <t>5700*1,9</t>
  </si>
  <si>
    <t>-351323853</t>
  </si>
  <si>
    <t>Poznámka k položce:_x000d_
uložení zeminy z výkopů a hloubení rýh a jam</t>
  </si>
  <si>
    <t>6060+111,4+760,8+24+19</t>
  </si>
  <si>
    <t>Poplatek za uložení stavebního odpadu - zeminy a kameniva na skládce - NECENIT</t>
  </si>
  <si>
    <t>-817029021</t>
  </si>
  <si>
    <t>Poznámka k položce:_x000d_
viz.pol.č.171201201_x000d_
Bez poplatku,bude uloženo na mezideponii města</t>
  </si>
  <si>
    <t>6975,2*2,2</t>
  </si>
  <si>
    <t>1853900677</t>
  </si>
  <si>
    <t>Poznámka k položce:_x000d_
planimetrováno z příčných řezů</t>
  </si>
  <si>
    <t>"zásyp u základové konstrukce pro pódium před cukrárnou" 3,6</t>
  </si>
  <si>
    <t>"zásyp u květináčů" 0,2*50</t>
  </si>
  <si>
    <t>"ochraný zásyp štěrkopískem u zdi u pavilonu+WC+OD" 1,65+8,45+1,94</t>
  </si>
  <si>
    <t>58331200R</t>
  </si>
  <si>
    <t>zásypový materiál</t>
  </si>
  <si>
    <t>504151054</t>
  </si>
  <si>
    <t>Poznámka k položce:_x000d_
viz. pol.č.174101101, vhodná zemina do zásypu</t>
  </si>
  <si>
    <t>"zásyp u základové konstrukce pro pódium před cukrárnou" 3,6*2,1</t>
  </si>
  <si>
    <t>"zásyp u květináčů" 10*2,1</t>
  </si>
  <si>
    <t>190</t>
  </si>
  <si>
    <t>58337344</t>
  </si>
  <si>
    <t>štěrkopísek frakce 0/32</t>
  </si>
  <si>
    <t>-1981232747</t>
  </si>
  <si>
    <t>Poznámka k položce:_x000d_
viz. pol.č.174101101, ochranný zásyp štěrkopískem u zdí</t>
  </si>
  <si>
    <t>12,04*2,1</t>
  </si>
  <si>
    <t>174201101</t>
  </si>
  <si>
    <t>Zásyp jam, šachet rýh nebo kolem objektů sypaninou bez zhutnění</t>
  </si>
  <si>
    <t>-1757457376</t>
  </si>
  <si>
    <t>Poznámka k položce:_x000d_
Zásyp štěrkem pod pódiem pro školy a k sezení do úrovně okolního terénu, planimetrováno z příčných řezů</t>
  </si>
  <si>
    <t>"pod pódiem pro školy" 66</t>
  </si>
  <si>
    <t>"pod pódiem k sezení" 149,5</t>
  </si>
  <si>
    <t>58331200</t>
  </si>
  <si>
    <t>štěrkopísek netříděný zásypový materiál</t>
  </si>
  <si>
    <t>1331154093</t>
  </si>
  <si>
    <t>Poznámka k položce:_x000d_
viz. pol.č.174201101</t>
  </si>
  <si>
    <t>215,5*2,1</t>
  </si>
  <si>
    <t>-901520770</t>
  </si>
  <si>
    <t>Poznámka k položce:_x000d_
planimetrováno z příčných řezů a situace</t>
  </si>
  <si>
    <t>183901118R</t>
  </si>
  <si>
    <t>Příprava nádob pro vysazování rostlin s naplněním zeminou</t>
  </si>
  <si>
    <t>2079183305</t>
  </si>
  <si>
    <t>Poznámka k položce:_x000d_
Osázení květináče a zásyp humózní zeminou, vč. vrstvy tl.100mm z keramzitu a filtračněseparační GTX, viz. výkres č.06</t>
  </si>
  <si>
    <t>184911431</t>
  </si>
  <si>
    <t>Mulčování rostlin kůrou tl. do 0,15 m v rovině a svahu do 1:5</t>
  </si>
  <si>
    <t>-2134231675</t>
  </si>
  <si>
    <t>Poznámka k položce:_x000d_
kolem stromů ve zborcených plochách</t>
  </si>
  <si>
    <t>12*1,5*1,5</t>
  </si>
  <si>
    <t>10391100</t>
  </si>
  <si>
    <t>kůra mulčovací VL</t>
  </si>
  <si>
    <t>679808207</t>
  </si>
  <si>
    <t>27*0,153 'Přepočtené koeficientem množství</t>
  </si>
  <si>
    <t>211571111</t>
  </si>
  <si>
    <t>Výplň odvodňovacích žeber nebo trativodů štěrkopískem tříděným</t>
  </si>
  <si>
    <t>39530464</t>
  </si>
  <si>
    <t>Poznámka k položce:_x000d_
obsyp trativodů nad rámec pol.č.21275231, planimetrováno z příčných řezů a situace</t>
  </si>
  <si>
    <t>0,35*814</t>
  </si>
  <si>
    <t>211971110</t>
  </si>
  <si>
    <t>Zřízení opláštění žeber nebo trativodů geotextilií v rýze nebo zářezu sklonu do 1:2</t>
  </si>
  <si>
    <t>-2113975021</t>
  </si>
  <si>
    <t>2,5*814</t>
  </si>
  <si>
    <t>69311088R</t>
  </si>
  <si>
    <t>filtrační geotextilie netkaná</t>
  </si>
  <si>
    <t>-1558080777</t>
  </si>
  <si>
    <t>Poznámka k položce:_x000d_
viz. pol.č.211971110,Tažnost min 2,5kN/m</t>
  </si>
  <si>
    <t>212341111</t>
  </si>
  <si>
    <t>Obetonování drenážních trub mezerovitým betonem</t>
  </si>
  <si>
    <t>1656732302</t>
  </si>
  <si>
    <t>Poznámka k položce:_x000d_
u zdí schodišť u pavilonu, WC a OD, planimetrováno z příčných řezů a situace</t>
  </si>
  <si>
    <t>0,213+0,845+0,137</t>
  </si>
  <si>
    <t>686510207</t>
  </si>
  <si>
    <t>Poznámka k položce:_x000d_
změřeno ze situace</t>
  </si>
  <si>
    <t>212752312</t>
  </si>
  <si>
    <t>Trativod z drenážních trubek plastových tuhých DN 150 mm včetně lože otevřený výkop</t>
  </si>
  <si>
    <t>-618264207</t>
  </si>
  <si>
    <t>Poznámka k položce:_x000d_
odvodnění u rubu zdí a květináčů, změřeno ze situace</t>
  </si>
  <si>
    <t>550506554</t>
  </si>
  <si>
    <t>11499,5</t>
  </si>
  <si>
    <t>69311083R</t>
  </si>
  <si>
    <t>separační geotextilie</t>
  </si>
  <si>
    <t>-1541755227</t>
  </si>
  <si>
    <t xml:space="preserve">Poznámka k položce:_x000d_
CBR &gt;3kN, ODOLNOST PROTI PRORAŽENÍ &lt;10mm, TAŽNOST &gt;50%, viz.pol.č.213141112_x000d_
</t>
  </si>
  <si>
    <t>11499,5*1,15 'Přepočtené koeficientem množství</t>
  </si>
  <si>
    <t>273311123</t>
  </si>
  <si>
    <t>Základové desky z betonu prostého C 8/10</t>
  </si>
  <si>
    <t>-1212507828</t>
  </si>
  <si>
    <t>"pod konstrukcí u zdí u pódia pro školy" 0,87*0,1*61</t>
  </si>
  <si>
    <t>"pod konstrukcí patky pro vánoční strom u pódia k sezení" 2,2*2,2*0,1</t>
  </si>
  <si>
    <t>"pod konstrukcí zdi u schodiště u pavilonu" 0,493</t>
  </si>
  <si>
    <t>"pod konstrukcí zdi u schodiště u OD" 0,844</t>
  </si>
  <si>
    <t>"pod konstrukcí zdi u schodiště u WC" 2,238</t>
  </si>
  <si>
    <t>"pod konstrukcí prov.patek" 8*0,15</t>
  </si>
  <si>
    <t>273354111</t>
  </si>
  <si>
    <t>Bednění základových desek - zřízení</t>
  </si>
  <si>
    <t>336963617</t>
  </si>
  <si>
    <t>"pod konstrukcí u zdí u pódia pro školy" 0,1*125</t>
  </si>
  <si>
    <t>"pod konstrukcí patky pro vánoční strom u pódia k sezení" 8,8*0,1</t>
  </si>
  <si>
    <t>"pod konstrukcí zdi u schodiště u pavilonu" 8*0,1</t>
  </si>
  <si>
    <t>"pod konstrukcí zdi u schodiště u OD" 13*0,1</t>
  </si>
  <si>
    <t>"pod konstrukcí zdi u schodiště u WC" (14,5*2)*0,1</t>
  </si>
  <si>
    <t>"pod konstrukcí prov.patek" 8*0,5</t>
  </si>
  <si>
    <t>273354211</t>
  </si>
  <si>
    <t>Bednění základových desek - odstranění</t>
  </si>
  <si>
    <t>-1347750592</t>
  </si>
  <si>
    <t>Poznámka k položce:_x000d_
viz.pol.č.273354111</t>
  </si>
  <si>
    <t>274311125</t>
  </si>
  <si>
    <t>Základové pasy, prahy, věnce a ostruhy z betonu prostého C 16/20</t>
  </si>
  <si>
    <t>-1998089388</t>
  </si>
  <si>
    <t>Poznámka k položce:_x000d_
Základový pás pod podiem před cukrárnou a podiem k sezeni, planimetrováno z příčných řezů a situace</t>
  </si>
  <si>
    <t>"podium před cukrárnou" 3*12*0,3*0,8</t>
  </si>
  <si>
    <t>"podium k sezení" 2*3,1*0,3*0,8+0,3*0,8*4,5</t>
  </si>
  <si>
    <t>274311126</t>
  </si>
  <si>
    <t>Základové pasy, prahy, věnce a ostruhy z betonu prostého C 20/25</t>
  </si>
  <si>
    <t>934034602</t>
  </si>
  <si>
    <t>"podkladní beton pod schody u pavilonu" 0,83*17,6</t>
  </si>
  <si>
    <t>"podkladní beton pod schody u OD" 1,64*12,15</t>
  </si>
  <si>
    <t>"podkladní beton pod schody u Tatrovanky" 5,47*4+13,5*0,3</t>
  </si>
  <si>
    <t>"podkladní beton pod schody u přístřešku" 1,21*45</t>
  </si>
  <si>
    <t>"podkladní beton pod schody u WC" 1,1*7,9</t>
  </si>
  <si>
    <t>274321117</t>
  </si>
  <si>
    <t>Základové pasy, prahy, věnce a ostruhy ze ŽB C 25/30</t>
  </si>
  <si>
    <t>1082206507</t>
  </si>
  <si>
    <t>"květináč" 2*(3,3*1,2+1,47*8,8)</t>
  </si>
  <si>
    <t>"pódium pro školy" 0,48*4,3+0,57*4,3+0,61*4,3+0,61*4,4+0,97*6,8+1,1*6,9+1,2*6,7</t>
  </si>
  <si>
    <t>"pódium k sezení" 5,7+0,52*12,4+0,63*20,15+0,52*11,8+0,52*21,6+0,52*25,2</t>
  </si>
  <si>
    <t>-1674119890</t>
  </si>
  <si>
    <t>"květináč" 2*78</t>
  </si>
  <si>
    <t>"patky pro provizorní podium" 8*4,4</t>
  </si>
  <si>
    <t>"pódium pro školy" 172,9</t>
  </si>
  <si>
    <t>"pódium k sezení" 314,8</t>
  </si>
  <si>
    <t>610429480</t>
  </si>
  <si>
    <t>Poznámka k položce:_x000d_
viz.pol.č.274354111</t>
  </si>
  <si>
    <t>275311127</t>
  </si>
  <si>
    <t>Základové patky a bloky z betonu prostého C 25/30</t>
  </si>
  <si>
    <t>1586096554</t>
  </si>
  <si>
    <t>"patky pro provizorní podium" 8*0,98</t>
  </si>
  <si>
    <t>275361821</t>
  </si>
  <si>
    <t>Výztuž základových patek betonářskou ocelí 10 505 (R)</t>
  </si>
  <si>
    <t>-55852382</t>
  </si>
  <si>
    <t>Poznámka k položce:_x000d_
výztuž 130kg/m3</t>
  </si>
  <si>
    <t>"květináč" 33,8*0,13</t>
  </si>
  <si>
    <t>275362021</t>
  </si>
  <si>
    <t>Výztuž základových patek svařovanými sítěmi Kari</t>
  </si>
  <si>
    <t>727844353</t>
  </si>
  <si>
    <t>Poznámka k položce:_x000d_
výztuž 60kg/m3</t>
  </si>
  <si>
    <t>"pódium pro školy" 4,2*0,06</t>
  </si>
  <si>
    <t>"pódium k sezení" 7,2*0,06</t>
  </si>
  <si>
    <t>279322511</t>
  </si>
  <si>
    <t>Základová zeď ze ŽB odolného proti agresivnímu prostředí tř. C 25/30 bez výztuže</t>
  </si>
  <si>
    <t>733213387</t>
  </si>
  <si>
    <t>"zed u WC" 7,02</t>
  </si>
  <si>
    <t>"zed u pavilonu" 1,17</t>
  </si>
  <si>
    <t>"zed u OD" 2,99</t>
  </si>
  <si>
    <t>279351121</t>
  </si>
  <si>
    <t>Zřízení oboustranného bednění základových zdí</t>
  </si>
  <si>
    <t>-921633217</t>
  </si>
  <si>
    <t>"zed u WC" 21,64+21,32</t>
  </si>
  <si>
    <t>"zed u pavilonu" 10,44</t>
  </si>
  <si>
    <t>"zed u OD" 19,65</t>
  </si>
  <si>
    <t>279351122</t>
  </si>
  <si>
    <t>Odstranění oboustranného bednění základových zdí</t>
  </si>
  <si>
    <t>1920026053</t>
  </si>
  <si>
    <t>Poznámka k položce:_x000d_
viz.pol.č.279351121</t>
  </si>
  <si>
    <t>279361821</t>
  </si>
  <si>
    <t>Výztuž základových zdí nosných betonářskou ocelí 10 505</t>
  </si>
  <si>
    <t>824318543</t>
  </si>
  <si>
    <t>"zed u WC" 7,02*0,13</t>
  </si>
  <si>
    <t>"zed u pavilonu" 1,17*0,13</t>
  </si>
  <si>
    <t>"zed u OD" 2,99*0,13</t>
  </si>
  <si>
    <t>27R</t>
  </si>
  <si>
    <t>Ocelové oko tl. 20mm pro patku pro provizorní pódium</t>
  </si>
  <si>
    <t>-1216812752</t>
  </si>
  <si>
    <t>Poznámka k položce:_x000d_
viz. výkres č.15</t>
  </si>
  <si>
    <t>1,7*8</t>
  </si>
  <si>
    <t>311321814</t>
  </si>
  <si>
    <t>Nosná zeď ze ŽB pohledového tř. C 25/30 bez výztuže</t>
  </si>
  <si>
    <t>1512694538</t>
  </si>
  <si>
    <t>"zed u pavilonu" 1,31</t>
  </si>
  <si>
    <t>"zed u WC" 8,1</t>
  </si>
  <si>
    <t>"zed u OD" 5,73</t>
  </si>
  <si>
    <t>311351121</t>
  </si>
  <si>
    <t>Zřízení oboustranného bednění nosných nadzákladových zdí</t>
  </si>
  <si>
    <t>1722981562</t>
  </si>
  <si>
    <t>"zed u pavilonu" 3,43</t>
  </si>
  <si>
    <t>"zed u WC" 15,9</t>
  </si>
  <si>
    <t>"zed u OD" 15,8</t>
  </si>
  <si>
    <t>311351122</t>
  </si>
  <si>
    <t>Odstranění oboustranného bednění nosných nadzákladových zdí</t>
  </si>
  <si>
    <t>1924250198</t>
  </si>
  <si>
    <t>Poznámka k položce:_x000d_
viz.pol.č.311351121</t>
  </si>
  <si>
    <t>311351911</t>
  </si>
  <si>
    <t>Příplatek k cenám bednění nosných nadzákladových zdí za pohledový beton</t>
  </si>
  <si>
    <t>896676828</t>
  </si>
  <si>
    <t>311361821</t>
  </si>
  <si>
    <t>Výztuž nosných zdí betonářskou ocelí 10 505</t>
  </si>
  <si>
    <t>1533899045</t>
  </si>
  <si>
    <t>Poznámka k položce:_x000d_
výztuž 150kg/m3</t>
  </si>
  <si>
    <t>35,13*0,15</t>
  </si>
  <si>
    <t>313321814</t>
  </si>
  <si>
    <t>Obkladová zeď ze ŽB pohledového tř. C 25/30 bez výztuže</t>
  </si>
  <si>
    <t>822534925</t>
  </si>
  <si>
    <t>"zídka u tatrovanky" 3,8</t>
  </si>
  <si>
    <t>313351121</t>
  </si>
  <si>
    <t>Zřízení oboustranného bednění obkladových nadzákladových zdí</t>
  </si>
  <si>
    <t>-1927029000</t>
  </si>
  <si>
    <t>"zídka u tatrovanky" 42,04</t>
  </si>
  <si>
    <t>313351122</t>
  </si>
  <si>
    <t>Odstranění oboustranného bednění obkladových nadzákladových zdí</t>
  </si>
  <si>
    <t>371498019</t>
  </si>
  <si>
    <t>Poznámka k položce:_x000d_
viz.pol.č.313351121</t>
  </si>
  <si>
    <t>313351911</t>
  </si>
  <si>
    <t>Příplatek k cenám bednění obkladových nadzákladových zdí za pohledový beton</t>
  </si>
  <si>
    <t>1458454674</t>
  </si>
  <si>
    <t>313361821</t>
  </si>
  <si>
    <t>Výztuž obkladových zdí betonářskou ocelí 10 505</t>
  </si>
  <si>
    <t>382957072</t>
  </si>
  <si>
    <t>Poznámka k položce:_x000d_
výztuž 1,21kg/m</t>
  </si>
  <si>
    <t>"zídka u tatrovanky" 84*1,21/1000</t>
  </si>
  <si>
    <t>65</t>
  </si>
  <si>
    <t>317941123</t>
  </si>
  <si>
    <t>Osazování ocelových válcovaných nosníků na zdivu I, IE, U, UE nebo L do č 22</t>
  </si>
  <si>
    <t>-180312049</t>
  </si>
  <si>
    <t>Poznámka k položce:_x000d_
viz.pol.č.13010976+13010972+13010528</t>
  </si>
  <si>
    <t>21,307+2,849+1,288</t>
  </si>
  <si>
    <t>66</t>
  </si>
  <si>
    <t>13010976</t>
  </si>
  <si>
    <t>ocel profilová HE-B 160 jakost 11 375</t>
  </si>
  <si>
    <t>-1195918395</t>
  </si>
  <si>
    <t>"podium pro školy" 175,5*0,043</t>
  </si>
  <si>
    <t>"podium k sezeni" 320*0,043</t>
  </si>
  <si>
    <t>67</t>
  </si>
  <si>
    <t>13010972</t>
  </si>
  <si>
    <t>ocel profilová HE-B 120 jakost 11 375</t>
  </si>
  <si>
    <t>691395874</t>
  </si>
  <si>
    <t>"podium pro školy" 52,5*0,027</t>
  </si>
  <si>
    <t>"podium k sezeni" 53*0,027</t>
  </si>
  <si>
    <t>68</t>
  </si>
  <si>
    <t>13010528</t>
  </si>
  <si>
    <t>úhelník ocelový nerovnostranný jakost 11 375 120x80x8mm</t>
  </si>
  <si>
    <t>-1360978334</t>
  </si>
  <si>
    <t>"podium pro školy" 52,5*0,0122</t>
  </si>
  <si>
    <t>"podium k sezeni" 53*0,0122</t>
  </si>
  <si>
    <t>69</t>
  </si>
  <si>
    <t>334R</t>
  </si>
  <si>
    <t>Zkosení hrany betonové konstrukce květináče</t>
  </si>
  <si>
    <t>-1530489215</t>
  </si>
  <si>
    <t>Poznámka k položce:_x000d_
vč. lišty do hran, změřeno z výkresu č.06</t>
  </si>
  <si>
    <t>70</t>
  </si>
  <si>
    <t>339921112</t>
  </si>
  <si>
    <t>Osazování betonových palisád do betonového základu jednotlivě výšky prvku přes 0,5 do 1 m</t>
  </si>
  <si>
    <t>1750911002</t>
  </si>
  <si>
    <t>Poznámka k položce:_x000d_
Změřeno ze situace</t>
  </si>
  <si>
    <t>71</t>
  </si>
  <si>
    <t>59228408</t>
  </si>
  <si>
    <t>palisáda tyčová hranatá betonová přírodní 11x11x60 cm</t>
  </si>
  <si>
    <t>397591537</t>
  </si>
  <si>
    <t>Poznámka k položce:_x000d_
viz.pol.č.339921112</t>
  </si>
  <si>
    <t>Vodorovné konstrukce</t>
  </si>
  <si>
    <t>72</t>
  </si>
  <si>
    <t>435R</t>
  </si>
  <si>
    <t>Montáž schodišťových stupňů do bet.lože</t>
  </si>
  <si>
    <t>138230846</t>
  </si>
  <si>
    <t>Poznámka k položce:_x000d_
bet.lože C20/25 nXF3 tl. 100mm,_x000d_
na vrchní hraně prvního a posledního schodu reflexní pás š. 100mm</t>
  </si>
  <si>
    <t>"schody u pavilonu" 108</t>
  </si>
  <si>
    <t>"schody u OD" 180</t>
  </si>
  <si>
    <t>"schody u Tatrovanky" 100</t>
  </si>
  <si>
    <t>"schody u přístřešku" 184</t>
  </si>
  <si>
    <t>"schody u WC" 72</t>
  </si>
  <si>
    <t>73</t>
  </si>
  <si>
    <t>5937R1</t>
  </si>
  <si>
    <t>Betonový schodišťový stupeň 160/850/1000 C25/30 XF2</t>
  </si>
  <si>
    <t>272687598</t>
  </si>
  <si>
    <t>Poznámka k položce:_x000d_
Změřeno ze situace a příčných řezů, šedý odstín, nativo, hodnota protiskluzu R-WERT 13, hodnota SRT 60</t>
  </si>
  <si>
    <t>"schody u pavilonu" 144</t>
  </si>
  <si>
    <t>74</t>
  </si>
  <si>
    <t>5937R2</t>
  </si>
  <si>
    <t>Betonový schodišťový stupeň 160/650/1000 C25/30 XF2</t>
  </si>
  <si>
    <t>-1472933108</t>
  </si>
  <si>
    <t>"schody u pavilonu" 40</t>
  </si>
  <si>
    <t>75</t>
  </si>
  <si>
    <t>5937R3</t>
  </si>
  <si>
    <t>Betonový schodišťový stupeň 150/400/1000</t>
  </si>
  <si>
    <t>-946117477</t>
  </si>
  <si>
    <t>76</t>
  </si>
  <si>
    <t>5937R5</t>
  </si>
  <si>
    <t>Betonový schodišťový stupeň 1000/1000/120</t>
  </si>
  <si>
    <t>1292957475</t>
  </si>
  <si>
    <t>77</t>
  </si>
  <si>
    <t>451577777</t>
  </si>
  <si>
    <t>Podklad nebo lože pod dlažbu vodorovný nebo do sklonu 1:5 z kameniva těženého tl do 100 mm</t>
  </si>
  <si>
    <t>178055163</t>
  </si>
  <si>
    <t>Poznámka k položce:_x000d_
lože z drti 4/8 tl. 4mm pod podiem, planimetrováno ze situace a řezů</t>
  </si>
  <si>
    <t>"pod podiem před cukrárnou" 165</t>
  </si>
  <si>
    <t>"pod podiem k sezení" 109</t>
  </si>
  <si>
    <t>78</t>
  </si>
  <si>
    <t>458501111</t>
  </si>
  <si>
    <t>Výplňové klíny za opěrou z kameniva těženého hutněného po vrstvách</t>
  </si>
  <si>
    <t>-2053545250</t>
  </si>
  <si>
    <t>"zásyp zdi u pavilonu+WC+OD" 3,31+0,74+10,134+3,94+2,83+0,68</t>
  </si>
  <si>
    <t>79</t>
  </si>
  <si>
    <t>564251111</t>
  </si>
  <si>
    <t>Podklad nebo podsyp ze štěrkopísku ŠP tl 150 mm</t>
  </si>
  <si>
    <t>225125723</t>
  </si>
  <si>
    <t>"zed u WC" 15,32*2</t>
  </si>
  <si>
    <t>"zed u pavilonu" 4,01*2</t>
  </si>
  <si>
    <t>"zed u OD" 2,76*2</t>
  </si>
  <si>
    <t>80</t>
  </si>
  <si>
    <t>564261111</t>
  </si>
  <si>
    <t>Podklad nebo podsyp ze štěrkopísku ŠP tl 200 mm</t>
  </si>
  <si>
    <t>-1640890707</t>
  </si>
  <si>
    <t>"pod květináčem" 2*9,5*2,5</t>
  </si>
  <si>
    <t>"pod podiem pro školy" 22*4,9</t>
  </si>
  <si>
    <t>"pod podiem k sezeni" 174</t>
  </si>
  <si>
    <t>81</t>
  </si>
  <si>
    <t>564831111</t>
  </si>
  <si>
    <t>Podklad ze štěrkodrtě ŠD tl 100 mm</t>
  </si>
  <si>
    <t>-1717820003</t>
  </si>
  <si>
    <t>Poznámka k položce:_x000d_
dosypání plochy mezi obrubami pod pódiem, planimetrováno ze situace a řezů</t>
  </si>
  <si>
    <t>"podium před cukrárnou" 120</t>
  </si>
  <si>
    <t>"podium k sezení" 73</t>
  </si>
  <si>
    <t>82</t>
  </si>
  <si>
    <t>-663801341</t>
  </si>
  <si>
    <t>Poznámka k položce:_x000d_
planimetrováno ze situace a řezů</t>
  </si>
  <si>
    <t>"pod zámkovou dlažbou" 340</t>
  </si>
  <si>
    <t>"pod červeným štěrkem" 310</t>
  </si>
  <si>
    <t>83</t>
  </si>
  <si>
    <t>-1959575746</t>
  </si>
  <si>
    <t>"pod velkoformátovou dlažbou" 2*(1155+1850+2720)</t>
  </si>
  <si>
    <t>"pod litým betonem" 2*1315</t>
  </si>
  <si>
    <t>"dlažba z žulových kostek" 1090+68</t>
  </si>
  <si>
    <t>84</t>
  </si>
  <si>
    <t>567941111</t>
  </si>
  <si>
    <t>Podklad z mezerovitého betonu MCB tl 250 mm</t>
  </si>
  <si>
    <t>1184424316</t>
  </si>
  <si>
    <t>"pod liniovým odvodňovačem" 264*0,75</t>
  </si>
  <si>
    <t>85</t>
  </si>
  <si>
    <t>5719081R</t>
  </si>
  <si>
    <t>Kryt z červeného drceného štěrku tl 50 mm</t>
  </si>
  <si>
    <t>455406221</t>
  </si>
  <si>
    <t>Poznámka k položce:_x000d_
planimetrováno ze situace</t>
  </si>
  <si>
    <t>86</t>
  </si>
  <si>
    <t>572404111</t>
  </si>
  <si>
    <t>Posyp živičného podkladu nebo krytu drobným kamenivem v množství 5 kg/m2</t>
  </si>
  <si>
    <t>-237915199</t>
  </si>
  <si>
    <t>Poznámka k položce:_x000d_
viz.pol.č.573191111</t>
  </si>
  <si>
    <t>87</t>
  </si>
  <si>
    <t>557911628</t>
  </si>
  <si>
    <t>Poznámka k položce:_x000d_
planimetrováno ze situace, postřik v místě konstrukce z litého betonu</t>
  </si>
  <si>
    <t>88</t>
  </si>
  <si>
    <t>581141212</t>
  </si>
  <si>
    <t>Kryt cementobetonový vozovek skupiny CB II tl 210 mm</t>
  </si>
  <si>
    <t>-1856290790</t>
  </si>
  <si>
    <t>Poznámka k položce:_x000d_
planimetrováno ze situace, konstrukce z litého betonu, kryt dvouvrstvý, vrchní vrstva bílá (vápencová drť Štramberk)</t>
  </si>
  <si>
    <t>89</t>
  </si>
  <si>
    <t>581141216</t>
  </si>
  <si>
    <t>Kryt cementobetonový vozovek skupiny CB II tl 250 mm</t>
  </si>
  <si>
    <t>1691155983</t>
  </si>
  <si>
    <t>Poznámka k položce:_x000d_
Pojezdový beton C30/37 v místě osazení liniového odvodňovače</t>
  </si>
  <si>
    <t>"v místě litého betonu" 0,6*28</t>
  </si>
  <si>
    <t>"v místě pásu ze žul.kostek" 0,4*111</t>
  </si>
  <si>
    <t>90</t>
  </si>
  <si>
    <t>5849211R</t>
  </si>
  <si>
    <t>Osazení velkoformátové dlažby 0,8x0,8m do lože z kameniva těženého tl 50 m</t>
  </si>
  <si>
    <t>1731835012</t>
  </si>
  <si>
    <t>Poznámka k položce:_x000d_
planimetrováno ze situace, pokládka strojní</t>
  </si>
  <si>
    <t>2720+1850+1155</t>
  </si>
  <si>
    <t>91</t>
  </si>
  <si>
    <t>593R1</t>
  </si>
  <si>
    <t>Velkoformátová betonová dlažba 800x800x160</t>
  </si>
  <si>
    <t>629818571</t>
  </si>
  <si>
    <t>Poznámka k položce:_x000d_
planimetrováno ze situace, šedý odstín_x000d_
Dlažba bude splňovat požadavky stanovené normami ČSN 6131, ČSN EN 1339. Beton velkoformátové dlažby bude splňovat stupeň vlivu prostředí proti působení mrazu a rozmrazování s rozmrazovacími prostředky nebo bez nich XF4.</t>
  </si>
  <si>
    <t>2720*1,56</t>
  </si>
  <si>
    <t>4243,2*1,03 'Přepočtené koeficientem množství</t>
  </si>
  <si>
    <t>93</t>
  </si>
  <si>
    <t>593R3</t>
  </si>
  <si>
    <t>Velkoformátová betonová dlažba 800x800x80</t>
  </si>
  <si>
    <t>-996541448</t>
  </si>
  <si>
    <t>(1155+1850)*1,56</t>
  </si>
  <si>
    <t>4687,8*1,03 'Přepočtené koeficientem množství</t>
  </si>
  <si>
    <t>94</t>
  </si>
  <si>
    <t>591111111</t>
  </si>
  <si>
    <t>Kladení dlažby z kostek velkých z kamene do lože z kameniva těženého tl 50 mm</t>
  </si>
  <si>
    <t>332695893</t>
  </si>
  <si>
    <t>Poznámka k položce:_x000d_
kostky 15x17, planimetrováno ze situace</t>
  </si>
  <si>
    <t>191</t>
  </si>
  <si>
    <t>58381008</t>
  </si>
  <si>
    <t>kostka dlažební žula velká 15/17</t>
  </si>
  <si>
    <t>-33245622</t>
  </si>
  <si>
    <t>95</t>
  </si>
  <si>
    <t>1174493550</t>
  </si>
  <si>
    <t>192</t>
  </si>
  <si>
    <t>-2084177226</t>
  </si>
  <si>
    <t>97</t>
  </si>
  <si>
    <t>593235121R</t>
  </si>
  <si>
    <t>Vrstva z pryže tl 30 mm</t>
  </si>
  <si>
    <t>-436522041</t>
  </si>
  <si>
    <t>Poznámka k položce:_x000d_
Na patkách pro provizorní podium, planimetrováno ze situace a řezu</t>
  </si>
  <si>
    <t>8*1*0,8</t>
  </si>
  <si>
    <t>98</t>
  </si>
  <si>
    <t>-1066452474</t>
  </si>
  <si>
    <t>199+126+15</t>
  </si>
  <si>
    <t>99</t>
  </si>
  <si>
    <t>59245016</t>
  </si>
  <si>
    <t>dlažba skladebná betonová 10x10x6 cm přírodní</t>
  </si>
  <si>
    <t>-1358240469</t>
  </si>
  <si>
    <t>199*1,02 'Přepočtené koeficientem množství</t>
  </si>
  <si>
    <t>100</t>
  </si>
  <si>
    <t>-704776300</t>
  </si>
  <si>
    <t>Poznámka k položce:_x000d_
planimetrováno ze situace_x000d_
"povrch s nezaměnitelnou strukturou odlišující se od okolí, vnímatelný bílou holí a nášlapem. Dle TZÚS 12.03.04-07"</t>
  </si>
  <si>
    <t>126*1,02 'Přepočtené koeficientem množství</t>
  </si>
  <si>
    <t>101</t>
  </si>
  <si>
    <t>59245R</t>
  </si>
  <si>
    <t>dlažba s vodící drážkou pro nevidomé</t>
  </si>
  <si>
    <t>-1009840932</t>
  </si>
  <si>
    <t>15*1,03 'Přepočtené koeficientem množství</t>
  </si>
  <si>
    <t>102</t>
  </si>
  <si>
    <t>596841220</t>
  </si>
  <si>
    <t>Kladení betonové dlažby komunikací pro pěší do lože z cement malty vel do 0,25 m2 plochy do 50 m2</t>
  </si>
  <si>
    <t>-91614698</t>
  </si>
  <si>
    <t>3*0,9*0,3</t>
  </si>
  <si>
    <t>103</t>
  </si>
  <si>
    <t>59248005R</t>
  </si>
  <si>
    <t>dlažba skladebná betonová 30x30x8cm přírodní</t>
  </si>
  <si>
    <t>1437227207</t>
  </si>
  <si>
    <t>Poznámka k položce:_x000d_
viz.pol.č.596841220</t>
  </si>
  <si>
    <t>0,81*1,03 'Přepočtené koeficientem množství</t>
  </si>
  <si>
    <t>Úpravy povrchů, podlahy a osazování výplní</t>
  </si>
  <si>
    <t>104</t>
  </si>
  <si>
    <t>644941111</t>
  </si>
  <si>
    <t>Osazování ventilačních mřížek velikosti do 150 x 200 mm</t>
  </si>
  <si>
    <t>351165862</t>
  </si>
  <si>
    <t>Poznámka k položce:_x000d_
odvětrávání prostoru pod podiem pro školy</t>
  </si>
  <si>
    <t>105</t>
  </si>
  <si>
    <t>55341431R</t>
  </si>
  <si>
    <t>mřížka větrací 100x100</t>
  </si>
  <si>
    <t>-326998545</t>
  </si>
  <si>
    <t>Poznámka k položce:_x000d_
viz.pol.č.644941111</t>
  </si>
  <si>
    <t>106</t>
  </si>
  <si>
    <t>866R</t>
  </si>
  <si>
    <t xml:space="preserve">Montáž ocelové ochranné skruže DN 500  do patky pro vánoční strom</t>
  </si>
  <si>
    <t>940601714</t>
  </si>
  <si>
    <t>Poznámka k položce:_x000d_
viz. výkres 08 vč. upevnění</t>
  </si>
  <si>
    <t>107</t>
  </si>
  <si>
    <t>592R</t>
  </si>
  <si>
    <t>skruž ocelová</t>
  </si>
  <si>
    <t>104457568</t>
  </si>
  <si>
    <t>Poznámka k položce:_x000d_
viz.pol.č.866R</t>
  </si>
  <si>
    <t>108</t>
  </si>
  <si>
    <t>894812438R</t>
  </si>
  <si>
    <t>Vodotěsná komora HDPE DN 800 světlé hloubky 1000 mm</t>
  </si>
  <si>
    <t>1024320728</t>
  </si>
  <si>
    <t>Poznámka k položce:_x000d_
Pro ukložení elektroinstalace pergoly, vč. poklopu z tropického dřeva_x000d_
viz. výkres č.07</t>
  </si>
  <si>
    <t>109</t>
  </si>
  <si>
    <t>895170201</t>
  </si>
  <si>
    <t>Drenážní šachta z PP šachtové dno DN 400 usazovací prostor 35 l</t>
  </si>
  <si>
    <t>311088408</t>
  </si>
  <si>
    <t>110</t>
  </si>
  <si>
    <t>911121111</t>
  </si>
  <si>
    <t>Montáž zábradlí ocelového přichyceného vruty do betonového podkladu</t>
  </si>
  <si>
    <t>238902916</t>
  </si>
  <si>
    <t>Poznámka k položce:_x000d_
viz. výkresy schodiště č. 10,11,14</t>
  </si>
  <si>
    <t>12+20,4</t>
  </si>
  <si>
    <t>111</t>
  </si>
  <si>
    <t>553R1</t>
  </si>
  <si>
    <t>Ocelové ochranné zábradlí v. 1,1m</t>
  </si>
  <si>
    <t>72092810</t>
  </si>
  <si>
    <t xml:space="preserve">Poznámka k položce:_x000d_
Z PROFILŮ JEKL, NA PATNÍ DESKU 90x90x12mm_x000d_
KOTVENO ŠROUBY MIN. 4xM10 S PODLOŽKOU_x000d_
povrchová úprava: _x000d_
 - metalizace Zn ponorem 70 μm_x000d_
 - vrstva epoxidové pryskyřice 100 μm_x000d_
 - PU nátěr 50 μm_x000d_
 - odstín vrchní vrstvy antracit_x000d_
</t>
  </si>
  <si>
    <t>"schodiště u pavilonu" 3</t>
  </si>
  <si>
    <t>"schodiště u OD" 6,8</t>
  </si>
  <si>
    <t>"schodiště u WC" 5,2+5,4</t>
  </si>
  <si>
    <t>112</t>
  </si>
  <si>
    <t>553R2</t>
  </si>
  <si>
    <t>Ocelové schodišťové zábradlí v. 0,9m</t>
  </si>
  <si>
    <t>1141280332</t>
  </si>
  <si>
    <t xml:space="preserve">Poznámka k položce:_x000d_
Z PROFILŮ JEKL, NA PATNÍ DESKU 90x90x12mm_x000d_
KOTVENO ŠROUBY MIN. 4xM10 S PODLOŽKOU, povrchová úprava: _x000d_
 - metalizace Zn ponorem 70 μm_x000d_
 - vrstva epoxidové pryskyřice 100 μm_x000d_
 - PU nátěr 50 μm_x000d_
 - odstín vrchní vrstvy antracit_x000d_
</t>
  </si>
  <si>
    <t>"schodiště u pavilonu" 2*2</t>
  </si>
  <si>
    <t>"schodiště u OD" 5</t>
  </si>
  <si>
    <t>"schodiště u WC" 3</t>
  </si>
  <si>
    <t>113</t>
  </si>
  <si>
    <t>9111R</t>
  </si>
  <si>
    <t>Montáž kotvení stromu</t>
  </si>
  <si>
    <t>1882669605</t>
  </si>
  <si>
    <t>Poznámka k položce:_x000d_
viz.výkres podia č. 08</t>
  </si>
  <si>
    <t>114</t>
  </si>
  <si>
    <t>314R</t>
  </si>
  <si>
    <t xml:space="preserve">lano kotevní </t>
  </si>
  <si>
    <t>117876143</t>
  </si>
  <si>
    <t>5,5*4</t>
  </si>
  <si>
    <t>115</t>
  </si>
  <si>
    <t>162R</t>
  </si>
  <si>
    <t>kotevní objímka lana</t>
  </si>
  <si>
    <t>-952444269</t>
  </si>
  <si>
    <t>116</t>
  </si>
  <si>
    <t>130R</t>
  </si>
  <si>
    <t>tyč celozávitová s okem</t>
  </si>
  <si>
    <t>965267160</t>
  </si>
  <si>
    <t>117</t>
  </si>
  <si>
    <t>916111122</t>
  </si>
  <si>
    <t>Osazení obruby z drobných kostek bez boční opěry do lože z betonu prostého</t>
  </si>
  <si>
    <t>427626251</t>
  </si>
  <si>
    <t>Poznámka k položce:_x000d_
změřeno ze situace, 2. a další řádek kostek</t>
  </si>
  <si>
    <t>"pás ze žulových kostek 8/6" 5*(60+35+285+28,2*5)</t>
  </si>
  <si>
    <t>"okraje pásu kostek ve zborcených plochách 10/8" 208+226+49</t>
  </si>
  <si>
    <t>"urovnání řádku kostek kolem obruby na ul.Štefánikova" 104</t>
  </si>
  <si>
    <t>118</t>
  </si>
  <si>
    <t>916111123</t>
  </si>
  <si>
    <t>Osazení obruby z drobných kostek s boční opěrou do lože z betonu prostého</t>
  </si>
  <si>
    <t>1056948047</t>
  </si>
  <si>
    <t>Poznámka k položce:_x000d_
změřeno ze situace. 1 řádek kostek</t>
  </si>
  <si>
    <t>"pás ze žulových kostek 8/6" 60+35+285+28,2*5</t>
  </si>
  <si>
    <t>119</t>
  </si>
  <si>
    <t>5838012R</t>
  </si>
  <si>
    <t>kostka dlažební žula drobná štípaná 6/8</t>
  </si>
  <si>
    <t>1303259360</t>
  </si>
  <si>
    <t xml:space="preserve">Poznámka k položce:_x000d_
planimetrováno ze situace, pásy žulových kostek_x000d_
</t>
  </si>
  <si>
    <t>282/6</t>
  </si>
  <si>
    <t>120</t>
  </si>
  <si>
    <t>916131111</t>
  </si>
  <si>
    <t>Osazení silničního obrubníku betonového ležatého bez boční opěry do lože z kameniva těženého</t>
  </si>
  <si>
    <t>-5151560</t>
  </si>
  <si>
    <t>Poznámka k položce:_x000d_
pod pódium, změřeno z výkresu pódií</t>
  </si>
  <si>
    <t>"podium před cukrárnou" 136</t>
  </si>
  <si>
    <t>"podium k sezení" 105</t>
  </si>
  <si>
    <t>121</t>
  </si>
  <si>
    <t>59217034</t>
  </si>
  <si>
    <t>obrubník betonový silniční 100x15x30 cm</t>
  </si>
  <si>
    <t>1272199326</t>
  </si>
  <si>
    <t>Poznámka k položce:_x000d_
viz.pol.č.916131111</t>
  </si>
  <si>
    <t>122</t>
  </si>
  <si>
    <t>916131213</t>
  </si>
  <si>
    <t>Osazení silničního obrubníku betonového stojatého s boční opěrou do lože z betonu prostého</t>
  </si>
  <si>
    <t>-816475090</t>
  </si>
  <si>
    <t>"obrubník na ul.Štefánikova" 104</t>
  </si>
  <si>
    <t>123</t>
  </si>
  <si>
    <t>59217031</t>
  </si>
  <si>
    <t>obrubník betonový silniční 100 x 15 x 25 cm</t>
  </si>
  <si>
    <t>-43095085</t>
  </si>
  <si>
    <t>Poznámka k položce:_x000d_
viz.pol.č.916131213</t>
  </si>
  <si>
    <t>124</t>
  </si>
  <si>
    <t>474561328</t>
  </si>
  <si>
    <t>125</t>
  </si>
  <si>
    <t>obrubník betonový chodníkový 100x10x25 cm</t>
  </si>
  <si>
    <t>1407124694</t>
  </si>
  <si>
    <t>Poznámka k položce:_x000d_
viz.pol.č.916231213</t>
  </si>
  <si>
    <t>126</t>
  </si>
  <si>
    <t>9163712R</t>
  </si>
  <si>
    <t>Osazení skrytého ocelového zahradního obrubníku</t>
  </si>
  <si>
    <t>1452656108</t>
  </si>
  <si>
    <t>Poznámka k položce:_x000d_
vč. upevňovacího materiálu, změřeno ze situace</t>
  </si>
  <si>
    <t>"kolem stromů ve zborcených plochách" 12*4*1,5</t>
  </si>
  <si>
    <t>"na patkách pro provizorní podium" 3*2*(0,3+0,9)</t>
  </si>
  <si>
    <t>127</t>
  </si>
  <si>
    <t>272451R</t>
  </si>
  <si>
    <t>obrubník ocelový skrytý</t>
  </si>
  <si>
    <t>1756683434</t>
  </si>
  <si>
    <t>Poznámka k položce:_x000d_
viz.pol.č.9163712R</t>
  </si>
  <si>
    <t>919111114</t>
  </si>
  <si>
    <t>Řezání dilatačních spár š 4 mm hl do 100 mm příčných nebo podélných v čerstvém CB krytu</t>
  </si>
  <si>
    <t>-267855304</t>
  </si>
  <si>
    <t>129</t>
  </si>
  <si>
    <t>919111213</t>
  </si>
  <si>
    <t>Řezání spár pro vytvoření komůrky š 10 mm hl 25 mm pro těsnící zálivku v CB krytu</t>
  </si>
  <si>
    <t>677046608</t>
  </si>
  <si>
    <t>Poznámka k položce:_x000d_
viz.pol.č.919111114</t>
  </si>
  <si>
    <t>130</t>
  </si>
  <si>
    <t>1162647711</t>
  </si>
  <si>
    <t>131</t>
  </si>
  <si>
    <t>919131212</t>
  </si>
  <si>
    <t>Vyztužení dilatačních spár kotvami D 20 mm dl 800 mm v CB krytu</t>
  </si>
  <si>
    <t>-535606127</t>
  </si>
  <si>
    <t>Poznámka k položce:_x000d_
5ks kotev do spáry mezi deskami</t>
  </si>
  <si>
    <t>132</t>
  </si>
  <si>
    <t>919131311</t>
  </si>
  <si>
    <t>Vyztužení dilatačních spár - filigrán (distanční žebříček) pro uchycení trnů nebo kotev v CB krytu</t>
  </si>
  <si>
    <t>1584953936</t>
  </si>
  <si>
    <t>133</t>
  </si>
  <si>
    <t>-1226654582</t>
  </si>
  <si>
    <t>"zed u WC" 75,22</t>
  </si>
  <si>
    <t>"zed u pavilonu" 77,47</t>
  </si>
  <si>
    <t>"zed u OD" 21,24</t>
  </si>
  <si>
    <t>"zed u Tatrovanky" 38</t>
  </si>
  <si>
    <t>"kvetináč" 69,4</t>
  </si>
  <si>
    <t>"patky pro provizorní pódium" 32</t>
  </si>
  <si>
    <t>"základové pasy podia před cukrárnou" 48</t>
  </si>
  <si>
    <t>"základová konstrukce podia pro školy" 152</t>
  </si>
  <si>
    <t>"základová konstrukce podia k sezení" 280</t>
  </si>
  <si>
    <t>"základová patka pro vánoční strom" 12</t>
  </si>
  <si>
    <t>134</t>
  </si>
  <si>
    <t>931994142</t>
  </si>
  <si>
    <t>Těsnění dilatační spáry betonové konstrukce polyuretanovým tmelem do pl 4,0 cm2</t>
  </si>
  <si>
    <t>1679514546</t>
  </si>
  <si>
    <t>Poznámka k položce:_x000d_
změřeno ze situace a řezů</t>
  </si>
  <si>
    <t>"sanace dilatačních spár stávající zdi u OD" 19</t>
  </si>
  <si>
    <t>"těsnění spáryzdi u Tatrovanky" 21</t>
  </si>
  <si>
    <t>135</t>
  </si>
  <si>
    <t>935113111R</t>
  </si>
  <si>
    <t>Osazení odvodňovacího polymerbetonového žlabu šířky do 200 mm se štěrbinovým ocelovým nástavcem</t>
  </si>
  <si>
    <t>-637230719</t>
  </si>
  <si>
    <t>136</t>
  </si>
  <si>
    <t>59227006R</t>
  </si>
  <si>
    <t>žlab odvodňovací polymerbetonový DN100 se štěrbinovým nástavcem v. 150mm, š.10mm</t>
  </si>
  <si>
    <t>1322869481</t>
  </si>
  <si>
    <t>Poznámka k položce:_x000d_
vč. čistících kusů a vpusťových dílů, změřeno ze situace</t>
  </si>
  <si>
    <t>137</t>
  </si>
  <si>
    <t>967032974</t>
  </si>
  <si>
    <t>Odsekání plošných fasádních prvků předsazených před líc zdiva 80 mm</t>
  </si>
  <si>
    <t>-1617092355</t>
  </si>
  <si>
    <t>Poznámka k položce:_x000d_
sanace zídky u Tatrovanky, planimetrováno ze situace a řezů</t>
  </si>
  <si>
    <t>138</t>
  </si>
  <si>
    <t>981511114</t>
  </si>
  <si>
    <t>Demolice konstrukcí objektů z betonu železového postupným rozebíráním</t>
  </si>
  <si>
    <t>-1583880901</t>
  </si>
  <si>
    <t>Poznámka k položce:_x000d_
Odbourání stávající zdi u obchodního domu, změřeno ze situace a řezů</t>
  </si>
  <si>
    <t>139</t>
  </si>
  <si>
    <t>985121123</t>
  </si>
  <si>
    <t>Tryskání degradovaného betonu stěn a rubu kleneb vodou pod tlakem do 2500 barů</t>
  </si>
  <si>
    <t>-938629174</t>
  </si>
  <si>
    <t>"sanace zídky u Tatrovanky" 19</t>
  </si>
  <si>
    <t>"sanace zídky u OD" 21</t>
  </si>
  <si>
    <t>140</t>
  </si>
  <si>
    <t>985131221</t>
  </si>
  <si>
    <t>Očištění ploch stěn, rubu kleneb a podlah nesušeným křemičitým pískem (metodou torbo)</t>
  </si>
  <si>
    <t>-397092003</t>
  </si>
  <si>
    <t>Poznámka k položce:_x000d_
viz.pol.č.985121123</t>
  </si>
  <si>
    <t>141</t>
  </si>
  <si>
    <t>985131311</t>
  </si>
  <si>
    <t>Ruční dočištění ploch stěn, rubu kleneb a podlah ocelových kartáči</t>
  </si>
  <si>
    <t>1592395464</t>
  </si>
  <si>
    <t>142</t>
  </si>
  <si>
    <t>985311112</t>
  </si>
  <si>
    <t>Reprofilace stěn cementovými sanačními maltami tl 20 mm</t>
  </si>
  <si>
    <t>799924133</t>
  </si>
  <si>
    <t>Poznámka k položce:_x000d_
viz.pol.č.985121123, 35% plochy</t>
  </si>
  <si>
    <t>0,35*40</t>
  </si>
  <si>
    <t>143</t>
  </si>
  <si>
    <t>985311115</t>
  </si>
  <si>
    <t>Reprofilace stěn cementovými sanačními maltami tl 50 mm</t>
  </si>
  <si>
    <t>-823348722</t>
  </si>
  <si>
    <t>Poznámka k položce:_x000d_
viz.pol.č.985121123, 25% plochy</t>
  </si>
  <si>
    <t>0,25*40</t>
  </si>
  <si>
    <t>144</t>
  </si>
  <si>
    <t>985312114</t>
  </si>
  <si>
    <t>Stěrka k vyrovnání betonových ploch stěn tl 5 mm</t>
  </si>
  <si>
    <t>-1426430140</t>
  </si>
  <si>
    <t>145</t>
  </si>
  <si>
    <t>985321211</t>
  </si>
  <si>
    <t>Ochranný nátěr výztuže na epoxidové bázi stěn, líce kleneb a podhledů 1 vrstva tl 1 mm</t>
  </si>
  <si>
    <t>799367002</t>
  </si>
  <si>
    <t>146</t>
  </si>
  <si>
    <t>985324211</t>
  </si>
  <si>
    <t>Ochranný akrylátový nátěr betonu dvojnásobný s impregnací (OS-B)</t>
  </si>
  <si>
    <t>1583782911</t>
  </si>
  <si>
    <t>147</t>
  </si>
  <si>
    <t>985331217</t>
  </si>
  <si>
    <t>Dodatečné vlepování betonářské výztuže D 20 mm do chemické malty včetně vyvrtání otvoru</t>
  </si>
  <si>
    <t>393765094</t>
  </si>
  <si>
    <t>Poznámka k položce:_x000d_
kotvení k stávající zdi u OD, změřeno z řezu</t>
  </si>
  <si>
    <t>0,4*7</t>
  </si>
  <si>
    <t>148</t>
  </si>
  <si>
    <t>548R</t>
  </si>
  <si>
    <t>trn D 20mm dl 400mm</t>
  </si>
  <si>
    <t>399795685</t>
  </si>
  <si>
    <t>Poznámka k položce:_x000d_
viz. pol.č.985331217</t>
  </si>
  <si>
    <t>149</t>
  </si>
  <si>
    <t>-891669155</t>
  </si>
  <si>
    <t>Poznámka k položce:_x000d_
vypočteno automaticky programem Kros</t>
  </si>
  <si>
    <t>150</t>
  </si>
  <si>
    <t>-244701125</t>
  </si>
  <si>
    <t>Poznámka k položce:_x000d_
odvoz 5km</t>
  </si>
  <si>
    <t>13,931*4 'Přepočtené koeficientem množství</t>
  </si>
  <si>
    <t>151</t>
  </si>
  <si>
    <t>-1053439872</t>
  </si>
  <si>
    <t>Poznámka k položce:_x000d_
viz.pol.č.997013501_x000d_
NECENIT, bude uloženo na deponii města, materiál bude tříděn při ukládání podle druhu odpadu</t>
  </si>
  <si>
    <t>186</t>
  </si>
  <si>
    <t>-790540485</t>
  </si>
  <si>
    <t>711</t>
  </si>
  <si>
    <t>Izolace proti vodě, vlhkosti a plynům</t>
  </si>
  <si>
    <t>154</t>
  </si>
  <si>
    <t>711112001</t>
  </si>
  <si>
    <t>Provedení izolace proti zemní vlhkosti svislé za studena nátěrem penetračním</t>
  </si>
  <si>
    <t>68296145</t>
  </si>
  <si>
    <t>"zed u WC" 44,59</t>
  </si>
  <si>
    <t>"zed u pavilonu" 9,66</t>
  </si>
  <si>
    <t>"zed u OD" 15,72</t>
  </si>
  <si>
    <t>155</t>
  </si>
  <si>
    <t>11163150</t>
  </si>
  <si>
    <t>lak asfaltový penetrační</t>
  </si>
  <si>
    <t>-1695728293</t>
  </si>
  <si>
    <t>Poznámka k položce:_x000d_
viz.pol.č.711112001</t>
  </si>
  <si>
    <t>701,37*0,00035 'Přepočtené koeficientem množství</t>
  </si>
  <si>
    <t>156</t>
  </si>
  <si>
    <t>711112002</t>
  </si>
  <si>
    <t>Provedení izolace proti zemní vlhkosti svislé za studena lakem asfaltovým</t>
  </si>
  <si>
    <t>-1542179528</t>
  </si>
  <si>
    <t>"zed u WC" 44,59*2</t>
  </si>
  <si>
    <t>"zed u pavilonu" 9,66*2</t>
  </si>
  <si>
    <t>"zed u OD" 15,72*2</t>
  </si>
  <si>
    <t>"zed u Tatrovanky" 38*2</t>
  </si>
  <si>
    <t>"kvetináč" 69,4*2</t>
  </si>
  <si>
    <t>"patky pro provizorní pódium" 32*2</t>
  </si>
  <si>
    <t>"základové pasy podia před cukrárnou" 48*2</t>
  </si>
  <si>
    <t>"základová konstrukce podia pro školy" 152*2</t>
  </si>
  <si>
    <t>"základová konstrukce podia k sezení" 280*2</t>
  </si>
  <si>
    <t>"základová patka pro vánoční strom" 12*2</t>
  </si>
  <si>
    <t>157</t>
  </si>
  <si>
    <t>11163152</t>
  </si>
  <si>
    <t>lak asfaltový izolační</t>
  </si>
  <si>
    <t>-672941742</t>
  </si>
  <si>
    <t>Poznámka k položce:_x000d_
viz.pol.č.711112002</t>
  </si>
  <si>
    <t>1402,74*0,00045 'Přepočtené koeficientem množství</t>
  </si>
  <si>
    <t>158</t>
  </si>
  <si>
    <t>711442559</t>
  </si>
  <si>
    <t>Provedení izolace proti tlakové vodě svislé přitavením pásu NAIP</t>
  </si>
  <si>
    <t>-441634944</t>
  </si>
  <si>
    <t>"Zed u tatrovanky" 1,82*21</t>
  </si>
  <si>
    <t>159</t>
  </si>
  <si>
    <t>62855002</t>
  </si>
  <si>
    <t>pás asfaltový natavitelný modifikovaný SBS tl 5mm s vložkou z polyesterové rohože a spalitelnou PE fólií nebo jemnozrnný minerálním posypem na horním povrchu</t>
  </si>
  <si>
    <t>-1648164325</t>
  </si>
  <si>
    <t>Poznámka k položce:_x000d_
viz.pol.č.711442559</t>
  </si>
  <si>
    <t>38,22*1,2 'Přepočtené koeficientem množství</t>
  </si>
  <si>
    <t>160</t>
  </si>
  <si>
    <t>711461103</t>
  </si>
  <si>
    <t>Provedení izolace proti tlakové vodě vodorovné fólií přilepenou v plné ploše</t>
  </si>
  <si>
    <t>-997249641</t>
  </si>
  <si>
    <t>"zed u WC" 15,32</t>
  </si>
  <si>
    <t>"zed u pavilonu" 4,01</t>
  </si>
  <si>
    <t>"zed u OD" 2,76</t>
  </si>
  <si>
    <t>161</t>
  </si>
  <si>
    <t>28323111</t>
  </si>
  <si>
    <t>fólie PE hydroizolační (ojemová hmotnost 950 kg/m3), š. 1,4 m, tl. 1,0 mm</t>
  </si>
  <si>
    <t>12068248</t>
  </si>
  <si>
    <t>Poznámka k položce:_x000d_
viz.pol.č.711461103</t>
  </si>
  <si>
    <t>22,09*1,15 'Přepočtené koeficientem množství</t>
  </si>
  <si>
    <t>713</t>
  </si>
  <si>
    <t>Izolace tepelné</t>
  </si>
  <si>
    <t>162</t>
  </si>
  <si>
    <t>713131141</t>
  </si>
  <si>
    <t>Montáž izolace tepelné stěn a základů lepením celoplošně rohoží, pásů, dílců, desek</t>
  </si>
  <si>
    <t>-845368900</t>
  </si>
  <si>
    <t>Poznámka k položce:_x000d_
viz. pol.č. 28376010+28376366</t>
  </si>
  <si>
    <t>38+58</t>
  </si>
  <si>
    <t>163</t>
  </si>
  <si>
    <t>28376010</t>
  </si>
  <si>
    <t xml:space="preserve">deska fasádní polystyrénová soklová  tl 20mm</t>
  </si>
  <si>
    <t>-2048277934</t>
  </si>
  <si>
    <t>Poznámka k položce:_x000d_
Izolace mezi budovou Tatrovanky a schodištěm, viz. výkres č.12</t>
  </si>
  <si>
    <t>38*1,02 'Přepočtené koeficientem množství</t>
  </si>
  <si>
    <t>164</t>
  </si>
  <si>
    <t>28376366</t>
  </si>
  <si>
    <t>deska XPS hladký povrch λ=0,034 tl 50mm</t>
  </si>
  <si>
    <t>-356161663</t>
  </si>
  <si>
    <t>Poznámka k položce:_x000d_
Zateplení květináč, viz. výkres č.06</t>
  </si>
  <si>
    <t>762</t>
  </si>
  <si>
    <t>Konstrukce tesařské</t>
  </si>
  <si>
    <t>165</t>
  </si>
  <si>
    <t>762512245R</t>
  </si>
  <si>
    <t>Montáž sedáku z tropického dřeva</t>
  </si>
  <si>
    <t>557891659</t>
  </si>
  <si>
    <t>Poznámka k položce:_x000d_
změřeno z výkresu 06 květináč</t>
  </si>
  <si>
    <t>14,1*2</t>
  </si>
  <si>
    <t>185</t>
  </si>
  <si>
    <t>61198133</t>
  </si>
  <si>
    <t>terasový profil MASSARANDUBA - hrubá drážka 25x145</t>
  </si>
  <si>
    <t>1132013218</t>
  </si>
  <si>
    <t>Poznámka k položce:_x000d_
viz.pol.č.762512245R, vč. materiálu pro upevnění</t>
  </si>
  <si>
    <t>28,2*1,08 'Přepočtené koeficientem množství</t>
  </si>
  <si>
    <t>167</t>
  </si>
  <si>
    <t>762951003</t>
  </si>
  <si>
    <t>Montáž podkladního roštu terasy z plných profilů osové vzdálenosti podpěr přes 420 do 550 mm</t>
  </si>
  <si>
    <t>-468040262</t>
  </si>
  <si>
    <t>Poznámka k položce:_x000d_
Planimetrováno ze situace a řezů</t>
  </si>
  <si>
    <t>"podium před cukrárnou" 164</t>
  </si>
  <si>
    <t>"podium pro školy" 102</t>
  </si>
  <si>
    <t>"podium k sezeni" 174+104</t>
  </si>
  <si>
    <t>168</t>
  </si>
  <si>
    <t>61198142</t>
  </si>
  <si>
    <t>terasový hranol exotická dřevina 45x70</t>
  </si>
  <si>
    <t>-2136183176</t>
  </si>
  <si>
    <t>Poznámka k položce:_x000d_
hranol 42x70, vč. materiálu pro upevnění</t>
  </si>
  <si>
    <t>"podium před cukrárnou" 335</t>
  </si>
  <si>
    <t>"podium pro školy" 168</t>
  </si>
  <si>
    <t>"podium k sezeni" 320+224</t>
  </si>
  <si>
    <t>169</t>
  </si>
  <si>
    <t>605R3</t>
  </si>
  <si>
    <t>terasový hranol exotická dřevina 42x170mm</t>
  </si>
  <si>
    <t>81627902</t>
  </si>
  <si>
    <t>Poznámka k položce:_x000d_
vč. materiálu pro upevnění</t>
  </si>
  <si>
    <t>"podium pro školy" 52,5</t>
  </si>
  <si>
    <t>"podium k sezeni" 53</t>
  </si>
  <si>
    <t>170</t>
  </si>
  <si>
    <t>605R4</t>
  </si>
  <si>
    <t>terasový hranol exotická dřevina 52x70mm</t>
  </si>
  <si>
    <t>105353571</t>
  </si>
  <si>
    <t>171</t>
  </si>
  <si>
    <t>762952012</t>
  </si>
  <si>
    <t>Montáž teras z prken š do 120 mm z dřevin tvrdých šroubovaných broušených bez povrchové úpravy</t>
  </si>
  <si>
    <t>-141038464</t>
  </si>
  <si>
    <t>Poznámka k položce:_x000d_
Kladení formou nekonečných spojů, Planimetrováno ze situace a řezů</t>
  </si>
  <si>
    <t>172</t>
  </si>
  <si>
    <t>61198132</t>
  </si>
  <si>
    <t>terasový profil MASSARANDUBA - jemná drážka 21x145 (140)</t>
  </si>
  <si>
    <t>-261278960</t>
  </si>
  <si>
    <t>Poznámka k položce:_x000d_
21x120mm, vč. materiálu pro upevnění</t>
  </si>
  <si>
    <t>544*1,08 'Přepočtené koeficientem množství</t>
  </si>
  <si>
    <t>173</t>
  </si>
  <si>
    <t>605R1</t>
  </si>
  <si>
    <t>Poklop z tropického dřeva</t>
  </si>
  <si>
    <t>883955895</t>
  </si>
  <si>
    <t>"poklop pro patku vánočního stromu" 0,6</t>
  </si>
  <si>
    <t>"poklop pro šachty elektroinstalace" 0,8</t>
  </si>
  <si>
    <t>174</t>
  </si>
  <si>
    <t>762953001</t>
  </si>
  <si>
    <t>Nátěr dřevěných teras olejový jednonásobný s očištěním</t>
  </si>
  <si>
    <t>-1339294585</t>
  </si>
  <si>
    <t>Poznámka k položce:_x000d_
viz.pol.č.762952012, nátěr teakovým olejem</t>
  </si>
  <si>
    <t>767</t>
  </si>
  <si>
    <t>Konstrukce zámečnické</t>
  </si>
  <si>
    <t>175</t>
  </si>
  <si>
    <t>767995111</t>
  </si>
  <si>
    <t>Montáž atypických zámečnických konstrukcí hmotnosti do 5 kg</t>
  </si>
  <si>
    <t>-271673055</t>
  </si>
  <si>
    <t>Poznámka k položce:_x000d_
profil JEKL 1,8kg/m pod sedák na květináči, vč. upevňovacího materiálu</t>
  </si>
  <si>
    <t>0,9*48*2</t>
  </si>
  <si>
    <t>176</t>
  </si>
  <si>
    <t>14550122</t>
  </si>
  <si>
    <t>profil ocelový obdélníkový svařovaný 40x20x2mm</t>
  </si>
  <si>
    <t>1649289476</t>
  </si>
  <si>
    <t>Poznámka k položce:_x000d_
viz.pol.č.767995111</t>
  </si>
  <si>
    <t>0,0864</t>
  </si>
  <si>
    <t>177</t>
  </si>
  <si>
    <t>767995112</t>
  </si>
  <si>
    <t>Montáž atypických zámečnických konstrukcí hmotnosti do 10 kg</t>
  </si>
  <si>
    <t>21593821</t>
  </si>
  <si>
    <t>Poznámka k položce:_x000d_
Konstrukce z jekl profilu 2,4kg/m pod podium a poklop z tropického dřeva na patce pro vánoční strom, vč. upevňovacího materiálu</t>
  </si>
  <si>
    <t>2,4*(3,5+2,5)</t>
  </si>
  <si>
    <t>178</t>
  </si>
  <si>
    <t>14550136</t>
  </si>
  <si>
    <t>profil ocelový obdélníkový svařovaný 50x30x2mm</t>
  </si>
  <si>
    <t>-1409529551</t>
  </si>
  <si>
    <t>Poznámka k položce:_x000d_
viz.pol.č.767995112</t>
  </si>
  <si>
    <t>0,0144</t>
  </si>
  <si>
    <t>46-M</t>
  </si>
  <si>
    <t>Zemní práce při extr.mont.pracích</t>
  </si>
  <si>
    <t>179</t>
  </si>
  <si>
    <t>460470011</t>
  </si>
  <si>
    <t>Provizorní zajištění kabelů ve výkopech při jejich křížení</t>
  </si>
  <si>
    <t>2112037269</t>
  </si>
  <si>
    <t>180</t>
  </si>
  <si>
    <t>460490014</t>
  </si>
  <si>
    <t>Krytí kabelů výstražnou fólií šířky 40 cm</t>
  </si>
  <si>
    <t>-411533901</t>
  </si>
  <si>
    <t>Poznámka k položce:_x000d_
změřeno ze situace, položení fólie na odkryté kabely</t>
  </si>
  <si>
    <t>40+100+442</t>
  </si>
  <si>
    <t>181</t>
  </si>
  <si>
    <t>460520174</t>
  </si>
  <si>
    <t>Montáž trubek ochranných plastových ohebných do 110 mm uložených do rýhy</t>
  </si>
  <si>
    <t>-576434252</t>
  </si>
  <si>
    <t>Poznámka k položce:_x000d_
ochrana stávajících podzemních kabelů ČD Telematika</t>
  </si>
  <si>
    <t>182</t>
  </si>
  <si>
    <t>34571358R</t>
  </si>
  <si>
    <t>chránička půlená</t>
  </si>
  <si>
    <t>-1308479964</t>
  </si>
  <si>
    <t>Poznámka k položce:_x000d_
viz.pol.č.460520174</t>
  </si>
  <si>
    <t>bed1</t>
  </si>
  <si>
    <t>169,712</t>
  </si>
  <si>
    <t>bed2</t>
  </si>
  <si>
    <t>9,1</t>
  </si>
  <si>
    <t>bed3</t>
  </si>
  <si>
    <t>15,283</t>
  </si>
  <si>
    <t>dlažba</t>
  </si>
  <si>
    <t>885,75</t>
  </si>
  <si>
    <t>odk</t>
  </si>
  <si>
    <t>48,546</t>
  </si>
  <si>
    <t>vrt1</t>
  </si>
  <si>
    <t>vrt2</t>
  </si>
  <si>
    <t>SO 201 - Zatrubnění Kopřivničky</t>
  </si>
  <si>
    <t>vrty</t>
  </si>
  <si>
    <t>5,77</t>
  </si>
  <si>
    <t>výk</t>
  </si>
  <si>
    <t>3105</t>
  </si>
  <si>
    <t>zás1</t>
  </si>
  <si>
    <t>2899,68</t>
  </si>
  <si>
    <t>zás2</t>
  </si>
  <si>
    <t>218,218</t>
  </si>
  <si>
    <t>zás3</t>
  </si>
  <si>
    <t>229,152</t>
  </si>
  <si>
    <t>zh</t>
  </si>
  <si>
    <t>56,8</t>
  </si>
  <si>
    <t>113105113</t>
  </si>
  <si>
    <t>Rozebrání dlažeb z lomového kamene kladených na MC vyspárované MC</t>
  </si>
  <si>
    <t>-1660962946</t>
  </si>
  <si>
    <t>Poznámka k položce:_x000d_
Rozebraná dlažba bude očištěna a odvezena na pozemek města</t>
  </si>
  <si>
    <t>"vybourání stávajícího odláždění lomovým kamenem na dně rámu a v korytě před a za mostem"</t>
  </si>
  <si>
    <t>"dno rámu" 4,62*140,5</t>
  </si>
  <si>
    <t>"koryto na vtoku" 10,2*12,5</t>
  </si>
  <si>
    <t>"koryto na výtoku" 10,2*10,7</t>
  </si>
  <si>
    <t>1263062120</t>
  </si>
  <si>
    <t>Poznámka k položce:_x000d_
Odstranění vrstvy ŠD tl. 150mm, viz. pol.č.564851111, odstranění provizorního zpevnění</t>
  </si>
  <si>
    <t>Odstranění podkladu živičného tl 100 mm strojně pl přes 200 m2</t>
  </si>
  <si>
    <t>391862408</t>
  </si>
  <si>
    <t>Poznámka k položce:_x000d_
Odstranění asfaltového recyklátu tl. 100mm viz. pol.č. 564931412, , odstranění provizorního zpevnění a odvoz na meziskládku</t>
  </si>
  <si>
    <t>113107332</t>
  </si>
  <si>
    <t>Odstranění podkladu z betonu prostého tl 300 mm strojně pl do 50 m2</t>
  </si>
  <si>
    <t>2036680455</t>
  </si>
  <si>
    <t>Poznámka k položce:_x000d_
ručně v blízkosti stávajících sítí</t>
  </si>
  <si>
    <t>"vybourání podkladního betonu pod kamennou dlažbou v korytě toku před a za mostem"</t>
  </si>
  <si>
    <t>10,2*12,5+10,2*10,7</t>
  </si>
  <si>
    <t>92</t>
  </si>
  <si>
    <t>-1177961991</t>
  </si>
  <si>
    <t>885,750*0,15</t>
  </si>
  <si>
    <t>115001105</t>
  </si>
  <si>
    <t>Převedení vody potrubím DN do 600</t>
  </si>
  <si>
    <t>1086909444</t>
  </si>
  <si>
    <t>"betonová trouba DN 400 pro převedení toku během výstavby"</t>
  </si>
  <si>
    <t>(149+2*1,5)*2</t>
  </si>
  <si>
    <t>115101202</t>
  </si>
  <si>
    <t>Čerpání vody na dopravní výšku do 10 m průměrný přítok do 1000 l/min</t>
  </si>
  <si>
    <t>-590443428</t>
  </si>
  <si>
    <t>115101302</t>
  </si>
  <si>
    <t>Pohotovost čerpací soupravy pro dopravní výšku do 10 m přítok do 1000 l/min</t>
  </si>
  <si>
    <t>den</t>
  </si>
  <si>
    <t>99679487</t>
  </si>
  <si>
    <t>122201102</t>
  </si>
  <si>
    <t>Odkopávky a prokopávky nezapažené v hornině tř. 3 objem do 1000 m3</t>
  </si>
  <si>
    <t>-2038814885</t>
  </si>
  <si>
    <t>Poznámka k položce:_x000d_
s naložením na dopravní prostředek</t>
  </si>
  <si>
    <t>"odkopávky pro novou dlažbu mimo stávající odláždění" 0,4*1,35*(43,2+46,7)</t>
  </si>
  <si>
    <t>13120110_R</t>
  </si>
  <si>
    <t>Hloubení jam pažených i nepažených v hornině tř. 3 vč. ručních výkopů v místě sítí</t>
  </si>
  <si>
    <t xml:space="preserve">"svahovaný výkop 1:1, vč. ručních výkopů v blízkosti stávajících sítí" </t>
  </si>
  <si>
    <t>28*9,42+120,8*23,05</t>
  </si>
  <si>
    <t>"zrušení zemních hrázek" 2*2*(6,2+8)</t>
  </si>
  <si>
    <t>0,5*(odk+výk)</t>
  </si>
  <si>
    <t>151711111</t>
  </si>
  <si>
    <t>Osazení zápor ocelových dl do 8 m</t>
  </si>
  <si>
    <t>-1132707230</t>
  </si>
  <si>
    <t>"záporové pažení výkopu"</t>
  </si>
  <si>
    <t>2*(2+5+5+7+7)+2*(2+2+5+5+7+7)+6*7</t>
  </si>
  <si>
    <t>13010756</t>
  </si>
  <si>
    <t>ocel profilová IPE 240 jakost 11 375</t>
  </si>
  <si>
    <t>1738037203</t>
  </si>
  <si>
    <t>0,0315*(4*7)</t>
  </si>
  <si>
    <t>13010748</t>
  </si>
  <si>
    <t>ocel profilová IPE 160 jakost 11 375</t>
  </si>
  <si>
    <t>239167466</t>
  </si>
  <si>
    <t>122*0,0162</t>
  </si>
  <si>
    <t>151711131</t>
  </si>
  <si>
    <t>Vytažení zápor ocelových dl do 8 m</t>
  </si>
  <si>
    <t>-1471340257</t>
  </si>
  <si>
    <t>151712111</t>
  </si>
  <si>
    <t>Převázka ocelová zdvojená pro kotvení záporového pažení</t>
  </si>
  <si>
    <t>-1396670976</t>
  </si>
  <si>
    <t>6,4</t>
  </si>
  <si>
    <t>151712121</t>
  </si>
  <si>
    <t>Odstranění ocelové převázky zdvojené pro kotvení záporového pažení</t>
  </si>
  <si>
    <t>1062347643</t>
  </si>
  <si>
    <t>151721111</t>
  </si>
  <si>
    <t>Zřízení pažení do ocelových zápor hl výkopu do 4 m s jeho následným odstraněním</t>
  </si>
  <si>
    <t>-552675636</t>
  </si>
  <si>
    <t>"výdřeva záporového pažení"</t>
  </si>
  <si>
    <t>11,89+20,98+4,5</t>
  </si>
  <si>
    <t>-377801130</t>
  </si>
  <si>
    <t>"včetně složení materiálu"</t>
  </si>
  <si>
    <t>odk+výk</t>
  </si>
  <si>
    <t>zás1+zás2+zás3+zh</t>
  </si>
  <si>
    <t>"odvoz zeminy z vrtů"</t>
  </si>
  <si>
    <t>vrt1*0,071+vrt2*0,031</t>
  </si>
  <si>
    <t>1139962530</t>
  </si>
  <si>
    <t>"zásyp konstrukce hutněný po vrstvách max. 300 mm dle ČSN 73 6244"</t>
  </si>
  <si>
    <t>28*8,43+120,8*22,05</t>
  </si>
  <si>
    <t>5833730_R</t>
  </si>
  <si>
    <t>Nákup materiálu tř. 3</t>
  </si>
  <si>
    <t>-302527790</t>
  </si>
  <si>
    <t>Poznámka k položce:_x000d_
50% nákup materiálu, 50% vhodný materiál z výkopů</t>
  </si>
  <si>
    <t>"materiál pro zásyp konstrukce"</t>
  </si>
  <si>
    <t>2899,68*0,5 'Přepočtené koeficientem množství</t>
  </si>
  <si>
    <t>171101112</t>
  </si>
  <si>
    <t>Uložení sypaniny z hornin nesoudržných sypkých s vlhkostí l(d) pod 0,9 mimo aktivní zónu</t>
  </si>
  <si>
    <t>-1631967049</t>
  </si>
  <si>
    <t>"ochranný obsyp konstrukce ŠP fr. 0-16"</t>
  </si>
  <si>
    <t>1,54*141,7</t>
  </si>
  <si>
    <t>58337302</t>
  </si>
  <si>
    <t>štěrkopísek frakce 0/16</t>
  </si>
  <si>
    <t>-1415641307</t>
  </si>
  <si>
    <t>"materiál pro ochranný obsyp"</t>
  </si>
  <si>
    <t>218,218*2,1 'Přepočtené koeficientem množství</t>
  </si>
  <si>
    <t>17110310_R</t>
  </si>
  <si>
    <t>Zemní hrázky melioračních kanálů z horniny tř. 1 až 4 - včetně materiálu</t>
  </si>
  <si>
    <t>1814596754</t>
  </si>
  <si>
    <t>2*2*(6,2+8)</t>
  </si>
  <si>
    <t>-2038304156</t>
  </si>
  <si>
    <t xml:space="preserve">Poznámka k položce:_x000d_
Bez poplatku, bude uloženo na mezideponii města, materiál bude tříděn při ukládání podle druhu odpadu_x000d_
</t>
  </si>
  <si>
    <t>"skládkovné za zeminu z výkopů a odkopů" výk+odk+vrty</t>
  </si>
  <si>
    <t>539459415</t>
  </si>
  <si>
    <t>"štěrkopískové lože fr. 0-20"</t>
  </si>
  <si>
    <t>148,8*1,54</t>
  </si>
  <si>
    <t>58337331</t>
  </si>
  <si>
    <t>štěrkopísek frakce 0/22</t>
  </si>
  <si>
    <t>505115704</t>
  </si>
  <si>
    <t>"materiál pro lože" zás3</t>
  </si>
  <si>
    <t>229,152*2,1 'Přepočtené koeficientem množství</t>
  </si>
  <si>
    <t>11315111_R</t>
  </si>
  <si>
    <t>Rozebrání zpevněných ploch ze silničních dílců - včetně odvozu na sklad</t>
  </si>
  <si>
    <t>-1901400321</t>
  </si>
  <si>
    <t>"zrušení provizorního zpevnění pro převedení dopravy"</t>
  </si>
  <si>
    <t>463,75+225,04</t>
  </si>
  <si>
    <t>22551111_R</t>
  </si>
  <si>
    <t>Vrty maloprofilové jádrové D do 300 mm úklon do 45° hl do 25 m hor. I a II</t>
  </si>
  <si>
    <t>-1884028655</t>
  </si>
  <si>
    <t>"vrty pro zápory IPE 240, pr. 300 mm"</t>
  </si>
  <si>
    <t>225511112</t>
  </si>
  <si>
    <t>Vrty maloprofilové jádrové D do 245 mm úklon do 45° hl do 25 m hor. I a II</t>
  </si>
  <si>
    <t>1131064222</t>
  </si>
  <si>
    <t>"vrty pro zápory IPE 160, pr. 200 mm"</t>
  </si>
  <si>
    <t>24511110_R</t>
  </si>
  <si>
    <t>Osazení krycí desky</t>
  </si>
  <si>
    <t>-241881208</t>
  </si>
  <si>
    <t>"prefabrikovaná krycí deska odvzdušňovací šachty s otvorem 600x600 mm"</t>
  </si>
  <si>
    <t>((1*1-0,6*0,6)*0,14+0,06*0,06*4)*2,4</t>
  </si>
  <si>
    <t>59224364_R</t>
  </si>
  <si>
    <t xml:space="preserve">deska betonová zákrytová šachetní čtvercová  100 x 100 x 14 cm</t>
  </si>
  <si>
    <t>-112993282</t>
  </si>
  <si>
    <t>274311124</t>
  </si>
  <si>
    <t>Základové pasy, prahy, věnce a ostruhy z betonu prostého C 12/15</t>
  </si>
  <si>
    <t>467995933</t>
  </si>
  <si>
    <t>"podklad z prostého betonu C12/15 - X0 pod provizorním převedením toku"</t>
  </si>
  <si>
    <t>0,7*0,4*140,5*2</t>
  </si>
  <si>
    <t>274311127</t>
  </si>
  <si>
    <t>Základové pasy, prahy, věnce a ostruhy z betonu prostého C 25/30</t>
  </si>
  <si>
    <t>-294180017</t>
  </si>
  <si>
    <t>"příčné betonové prahy pro stabilizaci dlažby z prostého betonu C25/30 - XF3"</t>
  </si>
  <si>
    <t>0,5*0,8*(3,8+3,8)+0,5*0,6*(2,05*2+2,4*2)+0,5*0,6*1,2*(3,45+3,15+6,95+6,59)</t>
  </si>
  <si>
    <t>377537333</t>
  </si>
  <si>
    <t>"bednění podkladních prahů pod převedením toku"</t>
  </si>
  <si>
    <t>2*0,278*2+0,6*140,5*2</t>
  </si>
  <si>
    <t>-339089941</t>
  </si>
  <si>
    <t>1235083212</t>
  </si>
  <si>
    <t>"beton C 25/30 - XF3, betonové patky pro kotvení zábradlí"</t>
  </si>
  <si>
    <t>0,4*0,4*0,8*(8+8)</t>
  </si>
  <si>
    <t>285393_R</t>
  </si>
  <si>
    <t xml:space="preserve">Dodatečné kotvení vlepením betonářské výztuže pr. do 20 mm do vrtů </t>
  </si>
  <si>
    <t>-567899565</t>
  </si>
  <si>
    <t xml:space="preserve">"ocelové spřahující trny délky 380 mm  pro kotvení nadbetonávky opěrné zdi"</t>
  </si>
  <si>
    <t>"vč. provedení vrtu hl. 250 mm, osazení a zainjektování"</t>
  </si>
  <si>
    <t>30*2</t>
  </si>
  <si>
    <t>291211111</t>
  </si>
  <si>
    <t>Zřízení plochy ze silničních panelů do lože tl 50 mm z kameniva</t>
  </si>
  <si>
    <t>-94776367</t>
  </si>
  <si>
    <t>"provizorní zpevnění pro převedení dopravy"</t>
  </si>
  <si>
    <t>5938100_R</t>
  </si>
  <si>
    <t>panel silniční 300x120x21,5 cm - pronájem, včetně dovozu na místo uložení</t>
  </si>
  <si>
    <t>-1720405587</t>
  </si>
  <si>
    <t>317171126</t>
  </si>
  <si>
    <t>Kotvení monolitického betonu římsy do mostovky kotvou do vývrtu</t>
  </si>
  <si>
    <t>-1786664049</t>
  </si>
  <si>
    <t>"kotva římsy opěrné zdi" 9</t>
  </si>
  <si>
    <t>54879202</t>
  </si>
  <si>
    <t xml:space="preserve">kotva do vývrtu pro kotvení mostní  římsy</t>
  </si>
  <si>
    <t>1400314039</t>
  </si>
  <si>
    <t>317321018</t>
  </si>
  <si>
    <t>Římsy opěrných zdí a valů ze ŽB tř. C 30/37</t>
  </si>
  <si>
    <t>2115614877</t>
  </si>
  <si>
    <t>"beton C30/37 - XF4" 0,175*8,75</t>
  </si>
  <si>
    <t>317353111</t>
  </si>
  <si>
    <t>Bednění říms opěrných zdí a valů přímých, zalomených nebo zakřivených zřízení</t>
  </si>
  <si>
    <t>-2047103372</t>
  </si>
  <si>
    <t>2*0,175+(0,75+0,25)*8,75</t>
  </si>
  <si>
    <t>317353112</t>
  </si>
  <si>
    <t>Bednění říms opěrných zdí a valů přímých, zalomených nebo zakřivených odstranění</t>
  </si>
  <si>
    <t>2088614709</t>
  </si>
  <si>
    <t>317361016</t>
  </si>
  <si>
    <t>Výztuž říms opěrných zdí a valů z betonářské oceli 10 505</t>
  </si>
  <si>
    <t>-855398352</t>
  </si>
  <si>
    <t>"předpoklad 150 kg/m3" 1,531*0,15</t>
  </si>
  <si>
    <t>327323127</t>
  </si>
  <si>
    <t>Opěrné zdi a valy ze ŽB tř. C 25/30</t>
  </si>
  <si>
    <t>1814541741</t>
  </si>
  <si>
    <t>"dřík opěrné zdi C25/30 XF2"</t>
  </si>
  <si>
    <t>0,25*0,85*8,74</t>
  </si>
  <si>
    <t>327351211</t>
  </si>
  <si>
    <t>Bednění opěrných zdí a valů svislých i skloněných zřízení</t>
  </si>
  <si>
    <t>1127268473</t>
  </si>
  <si>
    <t>0,25*(1,0+0,7)+2*0,85*8,74</t>
  </si>
  <si>
    <t>327351221</t>
  </si>
  <si>
    <t>Bednění opěrných zdí a valů svislých i skloněných odstranění</t>
  </si>
  <si>
    <t>955771083</t>
  </si>
  <si>
    <t>327361006</t>
  </si>
  <si>
    <t>Výztuž opěrných zdí a valů D 12 mm z betonářské oceli 10 505</t>
  </si>
  <si>
    <t>-1527635969</t>
  </si>
  <si>
    <t>"předpoklad 150 kg/m3" 1,857*0,15</t>
  </si>
  <si>
    <t>348171111</t>
  </si>
  <si>
    <t>Osazení mostního ocelového zábradlí nesnímatelného do betonu říms přímo</t>
  </si>
  <si>
    <t>1197882282</t>
  </si>
  <si>
    <t>"ocelové mostní zábradlí do betonových patek" 14+14</t>
  </si>
  <si>
    <t>553912_R_A</t>
  </si>
  <si>
    <t xml:space="preserve">Zábradlí mostní ocelové se svislou výplní osazené do betonu </t>
  </si>
  <si>
    <t>-1437907082</t>
  </si>
  <si>
    <t>"včetně PKO"</t>
  </si>
  <si>
    <t>348171111_R</t>
  </si>
  <si>
    <t xml:space="preserve">Osazení mostního ocelového zábradlí  přes patní desky</t>
  </si>
  <si>
    <t>-843756171</t>
  </si>
  <si>
    <t>"osazení zábradlí na římse opěrné zdi do dodatečně vrtaných otvorů"</t>
  </si>
  <si>
    <t>"vč. provedení vrtů a zainjektování"</t>
  </si>
  <si>
    <t>9,06</t>
  </si>
  <si>
    <t>553912_R</t>
  </si>
  <si>
    <t xml:space="preserve">Zábradlí mostní ocelové se svislou výplní s patními deskami  </t>
  </si>
  <si>
    <t>-667836483</t>
  </si>
  <si>
    <t>"ocelové mostní zábradlí na římse, vč. patních desek, kotevních prvků a PKO"</t>
  </si>
  <si>
    <t>42317671_R</t>
  </si>
  <si>
    <t>Montáž atypické OK š přes 4,2 m, v přes 3,6 m most o 1 poli rozpětí do 13 m</t>
  </si>
  <si>
    <t>159573941</t>
  </si>
  <si>
    <t>"světlé rozpětí 3,67 m, světlá výška 2,61 m, hmotnost celkem 55,47 t"</t>
  </si>
  <si>
    <t>"spodní délka v ose 149,06 m, spodní délka celková 150,26 m"</t>
  </si>
  <si>
    <t>"tl. plechu 3,5 mm, typ vlny 125 x 26 mm"</t>
  </si>
  <si>
    <t>"zešikmení na vtoku 1:2, na výtoku 1:1,2, koncové seříznutí výšky 0,3 m"</t>
  </si>
  <si>
    <t>"včetně vybudování dřevěné zavážecí dráhy pro podsouvání trub pod stávající inž. sítě"</t>
  </si>
  <si>
    <t>"montáž včetně dopravy kamionem k místu určení"</t>
  </si>
  <si>
    <t>55314541_R</t>
  </si>
  <si>
    <t>Ocelová flexibilní konstrukce žárově zinkovaná ponorem dle ČSN EN ISO 1461</t>
  </si>
  <si>
    <t>-388783200</t>
  </si>
  <si>
    <t xml:space="preserve">Poznámka k položce:_x000d_
polyetylenová folie tl. 250 µm nalaminovaná oboustranně plní funkci ochrany konstrukce a je nezbytná vzhledem k tomu, že nebude provedeno zpevnění dna odlážděním. Zvyšuje životnost konstrukce a zajišťuje dostatečné proudění vody v konstrukci. </t>
  </si>
  <si>
    <t>"tl. plechu 3,5 mm, typ vlny 125 x 26 mm, ocel S250"</t>
  </si>
  <si>
    <t>"vrstva žárového zinku tl. 42 µm nanášená ponorem"</t>
  </si>
  <si>
    <t>"polyetylenová folie tl. 250 µm nalaminovaná oboustranně"</t>
  </si>
  <si>
    <t>"včetně pískotěsných spojek - 19 ks"</t>
  </si>
  <si>
    <t>"včetně navařené odvětrávací šachty - trubka DN 800 hladká"</t>
  </si>
  <si>
    <t>451315116</t>
  </si>
  <si>
    <t>Podkladní nebo výplňová vrstva z betonu C 20/25 tl do 100 mm</t>
  </si>
  <si>
    <t>-273158735</t>
  </si>
  <si>
    <t>"beton C 20/25n - XF3, podkladní beton tl. 100 mm pod kamennou dlažbou"</t>
  </si>
  <si>
    <t>1,04*2,05+41,85*1,33"(sklon)"+2,75*2,05+75,72*1,4"(sklon)"</t>
  </si>
  <si>
    <t>451315124</t>
  </si>
  <si>
    <t>Podkladní nebo výplňová vrstva z betonu C 12/15 tl do 150 mm</t>
  </si>
  <si>
    <t>-223676019</t>
  </si>
  <si>
    <t>"beton C 12/15 - X0, podkladní beton pod římsou tl. 150 mm"</t>
  </si>
  <si>
    <t>0,85*8,74</t>
  </si>
  <si>
    <t>451315134</t>
  </si>
  <si>
    <t>Podkladní nebo výplňová vrstva z betonu C 12/15 tl do 200 mm</t>
  </si>
  <si>
    <t>938274328</t>
  </si>
  <si>
    <t>"beton C 12/15 - X0, zalití konstrukce betonem tekuté konzistence"</t>
  </si>
  <si>
    <t>2*2,5*140,5</t>
  </si>
  <si>
    <t>"beton C 12/15 - X0, zaslepení potrubí pro převedení toku"</t>
  </si>
  <si>
    <t>4*0,126*0,5</t>
  </si>
  <si>
    <t>451561111</t>
  </si>
  <si>
    <t>Lože pod dlažby z kameniva drceného drobného vrstva tl do 100 mm</t>
  </si>
  <si>
    <t>1991413164</t>
  </si>
  <si>
    <t>"podsyp pod kamennou dlažbou tl. 100 mm"</t>
  </si>
  <si>
    <t>452311161</t>
  </si>
  <si>
    <t>Podkladní desky z betonu prostého tř. C 25/30 otevřený výkop</t>
  </si>
  <si>
    <t>-1860193727</t>
  </si>
  <si>
    <t>"beton C25/30 - XF3, vyústní objekt kanalizační přeložky v odláždění koryta"</t>
  </si>
  <si>
    <t>0,7"m3"*3"ks"</t>
  </si>
  <si>
    <t>452351101</t>
  </si>
  <si>
    <t>Bednění podkladních desek nebo bloků nebo sedlového lože otevřený výkop</t>
  </si>
  <si>
    <t>-153273777</t>
  </si>
  <si>
    <t>"bednění vyústního objektu v odláždění koryta, vč. odstranění"</t>
  </si>
  <si>
    <t>3,5*3</t>
  </si>
  <si>
    <t>463211111</t>
  </si>
  <si>
    <t>Rovnanina z lomového kamene s vyklínováním spár a dutin úlomky kamene</t>
  </si>
  <si>
    <t>1813653673</t>
  </si>
  <si>
    <t>"kamenná rovnanina s vyklínováním a urovnáním líce, min. vel. zrna 12 cm"</t>
  </si>
  <si>
    <t>0,4*(2,03*(3+6,5)+2*6,5*3,1*1,33+3,0*1,33*(8,37+6,52))</t>
  </si>
  <si>
    <t>465513127</t>
  </si>
  <si>
    <t>Dlažba z lomového kamene na cementovou maltu s vyspárováním tl 200 mm</t>
  </si>
  <si>
    <t>-508840031</t>
  </si>
  <si>
    <t>Poznámka k položce:_x000d_
vč. odtokového žlabu u vyústění kanalizace</t>
  </si>
  <si>
    <t xml:space="preserve">"odláždění koryta z lomového kamene tl. 200mm" </t>
  </si>
  <si>
    <t>"spárování maltou s odolností XF4"</t>
  </si>
  <si>
    <t>1,56*2,05+45,12*1,33"(sklon)"+3,3*2,05+82,41*1,4"(sklon)"</t>
  </si>
  <si>
    <t>-2135658100</t>
  </si>
  <si>
    <t>"zpevnění pro převedení dopravy tl. 2x150 mm"</t>
  </si>
  <si>
    <t>2*(58,8+(77,1+31,2)+70,2)</t>
  </si>
  <si>
    <t>564931412</t>
  </si>
  <si>
    <t>Podklad z asfaltového recyklátu tl 100 mm</t>
  </si>
  <si>
    <t>-544373442</t>
  </si>
  <si>
    <t>"zpevnění pro převedení dopravy tl. 100 mm"</t>
  </si>
  <si>
    <t>(58,8+(77,1+31,2)+70,2)</t>
  </si>
  <si>
    <t>91138111_R</t>
  </si>
  <si>
    <t>Svodidlo betonové délky 4 m - osazení, pronájem, demontáž</t>
  </si>
  <si>
    <t>-839911927</t>
  </si>
  <si>
    <t>"dočasné betonové svodidlo po dobu výstavby"</t>
  </si>
  <si>
    <t>33,2+23,4+24,5+14</t>
  </si>
  <si>
    <t>91411211_R</t>
  </si>
  <si>
    <t>Tabulka s označením evidenčního čísla mostu</t>
  </si>
  <si>
    <t>1438668850</t>
  </si>
  <si>
    <t>"tabulka s ev.č. mostu a označením toku, vč. sloupku, montáže a dodávky"</t>
  </si>
  <si>
    <t>2+2</t>
  </si>
  <si>
    <t xml:space="preserve">"ocelová konstrukce k vyvěšení inženýrských sítí" </t>
  </si>
  <si>
    <t xml:space="preserve">"ochrana izolace opěrné zdi a ochrana hydroizolace nad NK"   </t>
  </si>
  <si>
    <t>1*8,74+149,05*5,1</t>
  </si>
  <si>
    <t>936942211</t>
  </si>
  <si>
    <t>Zhotovení tabulky s letopočtem opravy mostu vložením šablony do bednění</t>
  </si>
  <si>
    <t>363877991</t>
  </si>
  <si>
    <t>"letopočet opravy mostu na římse opěrné zdi" 1</t>
  </si>
  <si>
    <t>953171022</t>
  </si>
  <si>
    <t>Osazování poklopů litinových nebo ocelových hmotnosti do 100 kg - nádrže</t>
  </si>
  <si>
    <t>371394166</t>
  </si>
  <si>
    <t>"perforovaný poklop odvětrávací šachty" 1</t>
  </si>
  <si>
    <t>55241021</t>
  </si>
  <si>
    <t>poklop šachtový třída D 400, čtvercový rám 850, vstup 600 mm, s ventilací</t>
  </si>
  <si>
    <t>-1718232618</t>
  </si>
  <si>
    <t>"perforovaný litinový poklop odvětrávací šachty" 1</t>
  </si>
  <si>
    <t>985131111</t>
  </si>
  <si>
    <t>Očištění ploch stěn, rubu kleneb a podlah tlakovou vodou</t>
  </si>
  <si>
    <t>1958650427</t>
  </si>
  <si>
    <t>Poznámka k položce:_x000d_
Vyčištění nánosu stávajícího odláždění lomovým kamenem na dně rámu a v korytě před a za mostem</t>
  </si>
  <si>
    <t>885,750</t>
  </si>
  <si>
    <t>-310927525</t>
  </si>
  <si>
    <t>-36379771</t>
  </si>
  <si>
    <t>Poznámka k položce:_x000d_
Odvoz 5 km na pozemek města, materiál bude tříděn při ukládání podle druhu odpadu,lomový kámen bude odvezen na stavební skládku do vzdálenosti 30km)</t>
  </si>
  <si>
    <t>"odvoz vybouraných hmot na skládku města 5km" (1101,31-575,738)*4</t>
  </si>
  <si>
    <t>"odvoz lomového kamene na stavební skládku 30km"575,73*29</t>
  </si>
  <si>
    <t>Poplatek za uložení na skládce (skládkovné) zeminy a kameniva kód odpadu 170 504</t>
  </si>
  <si>
    <t>902837209</t>
  </si>
  <si>
    <t>"dlažba z lomového kamene (2600 kg/m3)"</t>
  </si>
  <si>
    <t>dlažba*0,25*2,6</t>
  </si>
  <si>
    <t>942616979</t>
  </si>
  <si>
    <t>Poznámka k položce:_x000d_
viz.pol.č.113107332_x000d_
recyklace na mezideponii města</t>
  </si>
  <si>
    <t>998212111</t>
  </si>
  <si>
    <t>Přesun hmot pro mosty zděné, monolitické betonové nebo ocelové v do 20 m</t>
  </si>
  <si>
    <t>1209351191</t>
  </si>
  <si>
    <t>711412002</t>
  </si>
  <si>
    <t>Provedení izolace proti tlakové vodě svislé za studena lakem asfaltovým</t>
  </si>
  <si>
    <t>-10034620</t>
  </si>
  <si>
    <t>"penetrační nátěr 1xALP na rubu a pod římsou opěrné zdi"</t>
  </si>
  <si>
    <t>1,1*8,74+2*0,255</t>
  </si>
  <si>
    <t>11163151_R</t>
  </si>
  <si>
    <t>lak asfaltový ALP</t>
  </si>
  <si>
    <t>280624957</t>
  </si>
  <si>
    <t>10,124*0,00035</t>
  </si>
  <si>
    <t>711441559</t>
  </si>
  <si>
    <t>Provedení izolace proti tlakové vodě vodorovné přitavením pásu NAIP</t>
  </si>
  <si>
    <t>1069887483</t>
  </si>
  <si>
    <t>"1xNAIP pod římsou opěrné zdi" 0,25*8,74*2</t>
  </si>
  <si>
    <t>-1612266421</t>
  </si>
  <si>
    <t>"1xNAIP na rubu opěrné zdi" 0,85*8,74+2*0,255</t>
  </si>
  <si>
    <t>62836110</t>
  </si>
  <si>
    <t>pás těžký asfaltovaný s Al folií nosnou vložkou</t>
  </si>
  <si>
    <t>-856387625</t>
  </si>
  <si>
    <t>0,25*8,74</t>
  </si>
  <si>
    <t>62832001_R</t>
  </si>
  <si>
    <t>pás těžký asfaltovaný</t>
  </si>
  <si>
    <t>-1540503663</t>
  </si>
  <si>
    <t>711471053</t>
  </si>
  <si>
    <t>Provedení vodorovné izolace proti tlakové vodě termoplasty volně položenou fólií z nízkolehčeného PE</t>
  </si>
  <si>
    <t>-821420131</t>
  </si>
  <si>
    <t>"hydroizolační HDPE fólie tl. 1,5 mm nad NK" 149,05*5,1</t>
  </si>
  <si>
    <t>28323102</t>
  </si>
  <si>
    <t>fólie PE hydroizolační (ojemová hmotnost 750 kg/m3), š. 1,4 m, tl. 1,5 mm</t>
  </si>
  <si>
    <t>56822406</t>
  </si>
  <si>
    <t>760,155</t>
  </si>
  <si>
    <t>998711101</t>
  </si>
  <si>
    <t>Přesun hmot tonážní pro izolace proti vodě, vlhkosti a plynům v objektech výšky do 6 m</t>
  </si>
  <si>
    <t>385753085</t>
  </si>
  <si>
    <t>SO 301 - Odvodnění parkoviště</t>
  </si>
  <si>
    <t xml:space="preserve">    9 - Ostatní konstrukce a práce-bourání</t>
  </si>
  <si>
    <t>1152465555</t>
  </si>
  <si>
    <t>2,48*1,2</t>
  </si>
  <si>
    <t>956150235</t>
  </si>
  <si>
    <t>1342671892</t>
  </si>
  <si>
    <t>VÝKOP PRO RETENČNÍ NÁDRŽ A ARMATURNÍ ŠACHTU, VÝMĚRA PLOCHY Z ŘEZU</t>
  </si>
  <si>
    <t>7,76*7,16*2,8</t>
  </si>
  <si>
    <t>VÝKOP PRO ORL</t>
  </si>
  <si>
    <t>(4,34-0,5)*3,6*3,6</t>
  </si>
  <si>
    <t>131201209</t>
  </si>
  <si>
    <t>Příplatek za lepivost u hloubení jam zapažených v hornině tř. 3</t>
  </si>
  <si>
    <t>141226762</t>
  </si>
  <si>
    <t>(VIZ. POLOŽKA 131201202)</t>
  </si>
  <si>
    <t>205,338</t>
  </si>
  <si>
    <t>205,338*0,5 'Přepočtené koeficientem množství</t>
  </si>
  <si>
    <t>-1303181322</t>
  </si>
  <si>
    <t>Přípojky DN 150 šíře výkopu 1m, CELKOVÁ DÉLKA BEZ SPÁDOVÉ STUPNĚ 60,59M</t>
  </si>
  <si>
    <t>v zeleni, - 0,1 od stávajicího terénu , délka 10,13m</t>
  </si>
  <si>
    <t>10,13*(2-0,10)*1</t>
  </si>
  <si>
    <t xml:space="preserve"> živičné plochy, - 0,6 m od stávajicího terénu, délka 32,21m</t>
  </si>
  <si>
    <t>32,21*(2-0,6)*1</t>
  </si>
  <si>
    <t>dlážděná plocha, -0,35 od stávajicího terénu, délka 5,54m</t>
  </si>
  <si>
    <t>5,54*(2-0,35)*1</t>
  </si>
  <si>
    <t>Mezisoučet</t>
  </si>
  <si>
    <t>kanalizace DN250, šířka výkopu 1,2m , z PP</t>
  </si>
  <si>
    <t>stoka P</t>
  </si>
  <si>
    <t xml:space="preserve">v zeleném, -0 ,1m od terénu  plocha z PP</t>
  </si>
  <si>
    <t>ve zpevněné ploše, -0,60m od terénu</t>
  </si>
  <si>
    <t>96,72</t>
  </si>
  <si>
    <t>betonová dlažba -0,35m od terénu</t>
  </si>
  <si>
    <t>51,21</t>
  </si>
  <si>
    <t>stoka P1 ze situace</t>
  </si>
  <si>
    <t>ve zpevněné ploše, -0,60m od stávajicího terénu</t>
  </si>
  <si>
    <t>1,2*5*(2,15-0,6)</t>
  </si>
  <si>
    <t>rozšíření pro šachty - 10ks</t>
  </si>
  <si>
    <t>7*2*(0,50+0,50)*(2,11-0,50)</t>
  </si>
  <si>
    <t>151101102</t>
  </si>
  <si>
    <t>Zřízení příložného pažení a rozepření stěn rýh hl do 4 m</t>
  </si>
  <si>
    <t>446556566</t>
  </si>
  <si>
    <t>151101112</t>
  </si>
  <si>
    <t>Odstranění příložného pažení a rozepření stěn rýh hl do 4 m</t>
  </si>
  <si>
    <t>2009094239</t>
  </si>
  <si>
    <t>(viz. 151101102)</t>
  </si>
  <si>
    <t>692,947</t>
  </si>
  <si>
    <t>153191112</t>
  </si>
  <si>
    <t>Zřízení atypického pažení výkopu ocelovým ohlubňovým rámem se štětovnicemi plochy přes 30 m2</t>
  </si>
  <si>
    <t>541549761</t>
  </si>
  <si>
    <t>1 strana</t>
  </si>
  <si>
    <t>7,76*5,99</t>
  </si>
  <si>
    <t>2.strana</t>
  </si>
  <si>
    <t>7,16*5,8</t>
  </si>
  <si>
    <t>3.strana</t>
  </si>
  <si>
    <t>7,76*5,6</t>
  </si>
  <si>
    <t>4.strana</t>
  </si>
  <si>
    <t>7,16*5,76</t>
  </si>
  <si>
    <t>1560742695</t>
  </si>
  <si>
    <t>311,252</t>
  </si>
  <si>
    <t>311,252*0,5 'Přepočtené koeficientem množství</t>
  </si>
  <si>
    <t>153191222</t>
  </si>
  <si>
    <t>Odstranění atypického pažení výkopu ocelovým ohlubňovým rámem se štětovnicemi plochy přes 30 m2</t>
  </si>
  <si>
    <t>1879739726</t>
  </si>
  <si>
    <t>(VIZ(153191112)</t>
  </si>
  <si>
    <t>172,70</t>
  </si>
  <si>
    <t>2058829212</t>
  </si>
  <si>
    <t>161101102</t>
  </si>
  <si>
    <t>Svislé přemístění výkopku z horniny tř. 1 až 4 hl výkopu do 4 m</t>
  </si>
  <si>
    <t>-1549670055</t>
  </si>
  <si>
    <t>(viz:131201202</t>
  </si>
  <si>
    <t>-322340768</t>
  </si>
  <si>
    <t>zemina</t>
  </si>
  <si>
    <t>311,252+205,338</t>
  </si>
  <si>
    <t>167101102</t>
  </si>
  <si>
    <t>Nakládání výkopku z hornin tř. 1 až 4 přes 100 m3</t>
  </si>
  <si>
    <t>1034657669</t>
  </si>
  <si>
    <t>516,59</t>
  </si>
  <si>
    <t>1341574485</t>
  </si>
  <si>
    <t>516,59-14,46</t>
  </si>
  <si>
    <t>392631565</t>
  </si>
  <si>
    <t>502,13*1,9</t>
  </si>
  <si>
    <t>1840081818</t>
  </si>
  <si>
    <t xml:space="preserve">- zásyp zeminou š. 1,2  plocha z pp, stoka P v etapizaci 0</t>
  </si>
  <si>
    <t>v zelné ploše plocha z PP dl. 9,54m</t>
  </si>
  <si>
    <t>14,46</t>
  </si>
  <si>
    <t>-zásyp nakupovaným materiálem 0-45 fr, š. 1,2</t>
  </si>
  <si>
    <t>kanalizace DN 250 P z PP v etapizaci 0</t>
  </si>
  <si>
    <t>stoka p</t>
  </si>
  <si>
    <t>37,8</t>
  </si>
  <si>
    <t>stoka P1 v v etapizaci O</t>
  </si>
  <si>
    <t>(1,9-0,55-0,4)*1,2*5</t>
  </si>
  <si>
    <t>velkoformátová dlažba, -0,61 od upraveného terénu, dl.21,67m</t>
  </si>
  <si>
    <t>26,10</t>
  </si>
  <si>
    <t xml:space="preserve">žulavá dlažba, -0,60m od upraveného terénu dl.  37,45m</t>
  </si>
  <si>
    <t>41,94</t>
  </si>
  <si>
    <t>roršíření pro šachty</t>
  </si>
  <si>
    <t>7*2*(0,5*0,5)*(2,11-0,2)</t>
  </si>
  <si>
    <t>pro přípojky DN 150 š. 1m</t>
  </si>
  <si>
    <t>v etapizaci 0</t>
  </si>
  <si>
    <t>(2-0,35-0,4)*1*22,44</t>
  </si>
  <si>
    <t>velkoformátová dlažba, -0,61 od upraveného terénu, dl. 13,88m</t>
  </si>
  <si>
    <t>13,88*1*(2-0,15-0,45-0,61)</t>
  </si>
  <si>
    <t>žulová dlažba , 0,60m od upraveného terénu dl. 24,27m</t>
  </si>
  <si>
    <t>24,27*1*(2-0,15-0,45-0,60)</t>
  </si>
  <si>
    <t>58337600</t>
  </si>
  <si>
    <t>štěrkopísek (kačírek) frakce 0/45</t>
  </si>
  <si>
    <t>2055255677</t>
  </si>
  <si>
    <t>228,48*1,76</t>
  </si>
  <si>
    <t>(191,116-14,46)*1,76</t>
  </si>
  <si>
    <t>58341341</t>
  </si>
  <si>
    <t>kamenivo drcené drobné frakce 0/4</t>
  </si>
  <si>
    <t>361299223</t>
  </si>
  <si>
    <t>pod RN, kamenný drcený prach</t>
  </si>
  <si>
    <t>(5,9*5,3*0,05)*1,76</t>
  </si>
  <si>
    <t>175151101</t>
  </si>
  <si>
    <t>Obsypání potrubí strojně sypaninou bez prohození, uloženou do 3 m</t>
  </si>
  <si>
    <t>1709751427</t>
  </si>
  <si>
    <t xml:space="preserve">- obsyp potrubí </t>
  </si>
  <si>
    <t>stokaDN250</t>
  </si>
  <si>
    <t>1,20*96,19*(0,25+0,30)</t>
  </si>
  <si>
    <t>přípojky UV-DN150, délka bez spádových stupňů</t>
  </si>
  <si>
    <t>1,00*60,59*(0,15+0,30)</t>
  </si>
  <si>
    <t>181301102</t>
  </si>
  <si>
    <t>Rozprostření ornice tl vrstvy do 150 mm pl do 500 m2 v rovině nebo ve svahu do 1:5</t>
  </si>
  <si>
    <t>-8097246</t>
  </si>
  <si>
    <t>800452426</t>
  </si>
  <si>
    <t>v etapizaci O</t>
  </si>
  <si>
    <t>nad RN</t>
  </si>
  <si>
    <t>7,76*7,16</t>
  </si>
  <si>
    <t>nad ORL</t>
  </si>
  <si>
    <t>3,6*3,6</t>
  </si>
  <si>
    <t>20,77*1,2</t>
  </si>
  <si>
    <t>stoka P1</t>
  </si>
  <si>
    <t>5*1,2</t>
  </si>
  <si>
    <t>přípojky DN150</t>
  </si>
  <si>
    <t>22,44*1</t>
  </si>
  <si>
    <t>273313511</t>
  </si>
  <si>
    <t>Základové desky z betonu tř. C 12/15</t>
  </si>
  <si>
    <t>-95383672</t>
  </si>
  <si>
    <t>podkladní betonová deska u obetonování u vyústního objektu</t>
  </si>
  <si>
    <t>2,5*1,2*0,1</t>
  </si>
  <si>
    <t>273313711</t>
  </si>
  <si>
    <t>Základové desky z betonu tř. C 20/25</t>
  </si>
  <si>
    <t>-1025487563</t>
  </si>
  <si>
    <t>Poznámka k položce:_x000d_
Pro osazení zpětných klapek a stavítka</t>
  </si>
  <si>
    <t>vybetonování pro zpetné klapky</t>
  </si>
  <si>
    <t>(0,7*0,5*0,7)</t>
  </si>
  <si>
    <t>obetonování potrubí u vyústnního objektu, odečten objem potrubí</t>
  </si>
  <si>
    <t>(2,5*0,45*1,2)-0,15</t>
  </si>
  <si>
    <t>273321511</t>
  </si>
  <si>
    <t>Základové desky ze ŽB bez zvýšených nároků na prostředí tř. C 25/30</t>
  </si>
  <si>
    <t>1388871822</t>
  </si>
  <si>
    <t>podkladní deska pro ORL tl. 0,20</t>
  </si>
  <si>
    <t>0,20*2,10*2,10</t>
  </si>
  <si>
    <t>28611996R</t>
  </si>
  <si>
    <t>přechodka PP/PVC DN 250 SN 12</t>
  </si>
  <si>
    <t>-431296056</t>
  </si>
  <si>
    <t>Poznámka k položce:_x000d_
pro napojená potrubí na ORL</t>
  </si>
  <si>
    <t>28617237</t>
  </si>
  <si>
    <t>spojka přesuvná kanalizační PP DN 250</t>
  </si>
  <si>
    <t>2134257361</t>
  </si>
  <si>
    <t>Poznámka k položce:_x000d_
na odtoku z ORL</t>
  </si>
  <si>
    <t>pryžová utahovací spojka</t>
  </si>
  <si>
    <t>273362021</t>
  </si>
  <si>
    <t>Výztuž základových desek svařovanými sítěmi Kari</t>
  </si>
  <si>
    <t>-594840461</t>
  </si>
  <si>
    <t>pro podkladní betovou desku pro ORL</t>
  </si>
  <si>
    <t>(2,10*2,10)*0,05</t>
  </si>
  <si>
    <t>4221534701R</t>
  </si>
  <si>
    <t>nerezový vírový ventil 4,3 /s</t>
  </si>
  <si>
    <t>-1002814956</t>
  </si>
  <si>
    <t>Poznámka k položce:_x000d_
vč. montáže</t>
  </si>
  <si>
    <t>56231183R</t>
  </si>
  <si>
    <t xml:space="preserve">zpětná klapka DN 250 </t>
  </si>
  <si>
    <t>-461144537</t>
  </si>
  <si>
    <t>Poznámka k položce:_x000d_
kompletní včetně montáže</t>
  </si>
  <si>
    <t>359901211</t>
  </si>
  <si>
    <t>Monitoring stoky jakékoli výšky na nové kanalizaci</t>
  </si>
  <si>
    <t>991480352</t>
  </si>
  <si>
    <t>96,19+64,69</t>
  </si>
  <si>
    <t>386110102</t>
  </si>
  <si>
    <t>Montáž odlučovače ropných látek betonového průtoku 5 l/s</t>
  </si>
  <si>
    <t>-833270383</t>
  </si>
  <si>
    <t>Poznámka k položce:_x000d_
průtok 4,3 l/s</t>
  </si>
  <si>
    <t>59431301</t>
  </si>
  <si>
    <t>odlučovač ropných látek betonový, objem kalojemu 1 m3, jmenovitý průtok 10 l/s</t>
  </si>
  <si>
    <t>1445188490</t>
  </si>
  <si>
    <t>Poznámka k položce:_x000d_
včetně vstupní části, poklopu a stupadel ( pochozí poklop bez odvětrávání DN600, třída zatížení D400 s rámem, 2x vyrovnávací prstenec TBW - Q63/12,šachtový kónus TBR - Q1 100-63/58/12,_x000d_
šachtová zkruš TBS-Q1 1000/1000/12</t>
  </si>
  <si>
    <t>ORL průtok 4,3 l/s</t>
  </si>
  <si>
    <t>451315111</t>
  </si>
  <si>
    <t>Podkladní nebo vyrovnávací vrstva z betonu C25/30 tl 100 mm</t>
  </si>
  <si>
    <t>113562635</t>
  </si>
  <si>
    <t>Poznámka k položce:_x000d_
podkladní beton šachet ve zpevněné ploše</t>
  </si>
  <si>
    <t>- podklad šachet - 7ks</t>
  </si>
  <si>
    <t>0,25*7</t>
  </si>
  <si>
    <t>451573111</t>
  </si>
  <si>
    <t>Lože pod potrubí otevřený výkop ze štěrkopísku</t>
  </si>
  <si>
    <t>1602750301</t>
  </si>
  <si>
    <t>Poznámka k položce:_x000d_
pískové lože</t>
  </si>
  <si>
    <t xml:space="preserve">- lože potrubí </t>
  </si>
  <si>
    <t>stoka DN250</t>
  </si>
  <si>
    <t>0,15*1,20*96,19</t>
  </si>
  <si>
    <t>0,15*1,00*60,59</t>
  </si>
  <si>
    <t xml:space="preserve">RN </t>
  </si>
  <si>
    <t>6,10*6,7*0,2</t>
  </si>
  <si>
    <t>ORL</t>
  </si>
  <si>
    <t>2,1*2,1*0,10</t>
  </si>
  <si>
    <t>RN (drcenný kamenná prach)</t>
  </si>
  <si>
    <t>5,9*5,3*0,05</t>
  </si>
  <si>
    <t>-415914067</t>
  </si>
  <si>
    <t>štěrkodrť frakce 0-32 , etapizace O</t>
  </si>
  <si>
    <t>2*(7,76*7,16)</t>
  </si>
  <si>
    <t>2*(3,6*3,6)</t>
  </si>
  <si>
    <t>2*(1,2*20,77)</t>
  </si>
  <si>
    <t>2*(1,2*5)</t>
  </si>
  <si>
    <t>2*(22,44*1)</t>
  </si>
  <si>
    <t>621582765</t>
  </si>
  <si>
    <t>etapizace O</t>
  </si>
  <si>
    <t>přípojka DN150</t>
  </si>
  <si>
    <t>1*22,44</t>
  </si>
  <si>
    <t>871228111</t>
  </si>
  <si>
    <t>Kladení drenážního potrubí z tvrdého PVC průměru do 150 mm</t>
  </si>
  <si>
    <t>-723764534</t>
  </si>
  <si>
    <t>Poznámka k položce:_x000d_
pro odvodnění rýhy</t>
  </si>
  <si>
    <t>(ze situace)</t>
  </si>
  <si>
    <t>96,19</t>
  </si>
  <si>
    <t>96,19*1,03 'Přepočtené koeficientem množství</t>
  </si>
  <si>
    <t>286112230</t>
  </si>
  <si>
    <t>trubka PVC drenážní flexibilní D 100mm</t>
  </si>
  <si>
    <t>-1127883244</t>
  </si>
  <si>
    <t>871310320</t>
  </si>
  <si>
    <t>Montáž kanalizačního potrubí hladkého plnostěnného SN 12 z polypropylenu DN 150</t>
  </si>
  <si>
    <t>-708503483</t>
  </si>
  <si>
    <t xml:space="preserve">Poznámka k položce:_x000d_
pro potrubí PP-UR2  SN12</t>
  </si>
  <si>
    <t>pro UV,přípojky odvodňovače</t>
  </si>
  <si>
    <t>64,69</t>
  </si>
  <si>
    <t>64,69*1,015 'Přepočtené koeficientem množství</t>
  </si>
  <si>
    <t>28615001001R</t>
  </si>
  <si>
    <t xml:space="preserve">trubka kanalizační  PP DIN UR-2 DN 150x2000 mm SN12</t>
  </si>
  <si>
    <t>-360511297</t>
  </si>
  <si>
    <t xml:space="preserve">přípojky odvodňovačů a vpustní  přípojky</t>
  </si>
  <si>
    <t>28611179</t>
  </si>
  <si>
    <t>trubka kanalizační PVC DN 250x3000 mm SN 10</t>
  </si>
  <si>
    <t>-69936085</t>
  </si>
  <si>
    <t>potrubí pro havarijní přepad</t>
  </si>
  <si>
    <t>1*1,015 'Přepočtené koeficientem množství</t>
  </si>
  <si>
    <t>871360420</t>
  </si>
  <si>
    <t>Montáž kanalizačního potrubí korugovaného SN 12 z polypropylenu DN 250</t>
  </si>
  <si>
    <t>-627454411</t>
  </si>
  <si>
    <t>96,19*1,015 'Přepočtené koeficientem množství</t>
  </si>
  <si>
    <t>28615007001R</t>
  </si>
  <si>
    <t xml:space="preserve">trubka kanalizační  PP DIN UR-2 DN 250x2000 mm SN12</t>
  </si>
  <si>
    <t>-1914897430</t>
  </si>
  <si>
    <t xml:space="preserve">stoka  P</t>
  </si>
  <si>
    <t>91,19</t>
  </si>
  <si>
    <t>871365241</t>
  </si>
  <si>
    <t>Kanalizační potrubí z tvrdého PVC vícevrstvé tuhost třídy SN12 DN 250</t>
  </si>
  <si>
    <t>383859931</t>
  </si>
  <si>
    <t>877310410</t>
  </si>
  <si>
    <t>Montáž kolen na kanalizačním potrubí z PP trub korugovaných DN 150</t>
  </si>
  <si>
    <t>1926799200</t>
  </si>
  <si>
    <t>montáž z trub žebrovaných, včetně sedlových odboček</t>
  </si>
  <si>
    <t>kolena</t>
  </si>
  <si>
    <t>3+20</t>
  </si>
  <si>
    <t>sedlové odbočky</t>
  </si>
  <si>
    <t>28614758</t>
  </si>
  <si>
    <t>koleno kanalizační žebrované PP 45° 160mm</t>
  </si>
  <si>
    <t>1721180188</t>
  </si>
  <si>
    <t>28614754</t>
  </si>
  <si>
    <t>koleno kanalizační žebrované PP 30° 160mm</t>
  </si>
  <si>
    <t>-1213044793</t>
  </si>
  <si>
    <t>28612210</t>
  </si>
  <si>
    <t>koleno kanalizační plastové PVC KG DN 250/45° SN 12/16</t>
  </si>
  <si>
    <t>-1106570271</t>
  </si>
  <si>
    <t>kolena na havarijní přepad</t>
  </si>
  <si>
    <t>175101201</t>
  </si>
  <si>
    <t>Obsypání objektu nad přilehlým původním terénem sypaninou bez prohození sítem, uloženou do 3 m</t>
  </si>
  <si>
    <t>1024784626</t>
  </si>
  <si>
    <t>RN plocha z řezu</t>
  </si>
  <si>
    <t>99,236</t>
  </si>
  <si>
    <t>49,76-5,21-1,29-3,88-0,88</t>
  </si>
  <si>
    <t>877365211</t>
  </si>
  <si>
    <t>Montáž tvarovek z tvrdého PVC-systém KG nebo z polypropylenu-systém KG 2000 jednoosé DN 250</t>
  </si>
  <si>
    <t>-302994244</t>
  </si>
  <si>
    <t>montáž kolen havarijního přepadu</t>
  </si>
  <si>
    <t>28617405R</t>
  </si>
  <si>
    <t>odbočka sedlová kanalizace PP žebrované DN 250/150</t>
  </si>
  <si>
    <t>1822450879</t>
  </si>
  <si>
    <t>Poznámka k položce:_x000d_
vč.montáže</t>
  </si>
  <si>
    <t>včetně přechodky</t>
  </si>
  <si>
    <t>892312121</t>
  </si>
  <si>
    <t>Tlaková zkouška vzduchem potrubí DN 150 těsnícím vakem ucpávkovým</t>
  </si>
  <si>
    <t>úsek</t>
  </si>
  <si>
    <t>-1419851699</t>
  </si>
  <si>
    <t>892362121</t>
  </si>
  <si>
    <t>Tlaková zkouška vzduchem potrubí DN 250 těsnícím vakem ucpávkovým</t>
  </si>
  <si>
    <t>2110752316</t>
  </si>
  <si>
    <t>894221116R</t>
  </si>
  <si>
    <t>šachty kanalizační z betonových dílců DN1000</t>
  </si>
  <si>
    <t>2050489791</t>
  </si>
  <si>
    <t>Poznámka k položce:_x000d_
kompletní viz. výpis šachet, včetně montáže, včetně vyrovnávací vrstvy z betonu</t>
  </si>
  <si>
    <t>895941111R</t>
  </si>
  <si>
    <t>Zřízení vpusti kanalizační uliční z betonových dílců typ UV-50 normální</t>
  </si>
  <si>
    <t>-48647712</t>
  </si>
  <si>
    <t>Poznámka k položce:_x000d_
kompletní vpust včetně, kalového koše a mříže, včetně prohlubně, včetně montáže</t>
  </si>
  <si>
    <t>56230029R</t>
  </si>
  <si>
    <t>plastová retenční nádrž do 30m3</t>
  </si>
  <si>
    <t>1479959649</t>
  </si>
  <si>
    <t xml:space="preserve">Poznámka k položce:_x000d_
vč. kompletních korugovaných plastových  šachet, prostupů, poklopů, těsnění na bet. prstence</t>
  </si>
  <si>
    <t>Ostatní konstrukce a práce-bourání</t>
  </si>
  <si>
    <t>919551112R</t>
  </si>
  <si>
    <t>Montáž a realizace plastové retenční nádrže</t>
  </si>
  <si>
    <t>507910840</t>
  </si>
  <si>
    <t>Poznámka k položce:_x000d_
hydroizolační svařovaná fólie PVC min, tl. 1,5mm vč. pojistné zálivky spojů, geotextilie o min. plošné hmotnosti 500g/m2 s přesahy okrajů min. 200 mm, geotextilie o imn. plošné hmotnosti 300g/m2 s přesahy okrahů min. 200mm, kontrola kvality hydroizolace, záslepky, vstupní hrdla, šachtové adaptéry, horizontální a vertikální spoje,doprava</t>
  </si>
  <si>
    <t>933901111</t>
  </si>
  <si>
    <t>Provedení zkoušky vodotěsnosti nádrže do 1000 m3</t>
  </si>
  <si>
    <t>127888192</t>
  </si>
  <si>
    <t>RN</t>
  </si>
  <si>
    <t>5,21</t>
  </si>
  <si>
    <t>62831116R</t>
  </si>
  <si>
    <t>pás těžký asfaltovaný IPA400/H-PE S40</t>
  </si>
  <si>
    <t>-633255234</t>
  </si>
  <si>
    <t>pro ORL</t>
  </si>
  <si>
    <t>0,5</t>
  </si>
  <si>
    <t>15920220R</t>
  </si>
  <si>
    <t>štětovnice S240GP</t>
  </si>
  <si>
    <t>-1088362423</t>
  </si>
  <si>
    <t>172,70*0,155</t>
  </si>
  <si>
    <t>938122111R</t>
  </si>
  <si>
    <t>ohumusování osetí</t>
  </si>
  <si>
    <t>-1526171893</t>
  </si>
  <si>
    <t>Poznámka k položce:_x000d_
vč. travního semena</t>
  </si>
  <si>
    <t>998276101</t>
  </si>
  <si>
    <t>Přesun hmot pro trubní vedení z trub z plastických hmot otevřený výkop</t>
  </si>
  <si>
    <t>-1273276479</t>
  </si>
  <si>
    <t>711141559</t>
  </si>
  <si>
    <t>Provedení izolace proti zemní vlhkosti pásy přitavením vodorovné NAIP</t>
  </si>
  <si>
    <t>-1613846435</t>
  </si>
  <si>
    <t>-329083429</t>
  </si>
  <si>
    <t>SO 302 - Odvodnění zpevněných ploch</t>
  </si>
  <si>
    <t>-778733022</t>
  </si>
  <si>
    <t>10,89*1,2</t>
  </si>
  <si>
    <t>Rozebrání dlažeb ze zámkových dlaždic komunikací pro pěší ručně</t>
  </si>
  <si>
    <t>-416724348</t>
  </si>
  <si>
    <t>1,2*4,78</t>
  </si>
  <si>
    <t>113204111</t>
  </si>
  <si>
    <t>Vytrhání obrub záhonových</t>
  </si>
  <si>
    <t>-1987077493</t>
  </si>
  <si>
    <t>(2*1)*2</t>
  </si>
  <si>
    <t>59217002</t>
  </si>
  <si>
    <t>obrubník betonový zahradní šedý 1000x50x200mm</t>
  </si>
  <si>
    <t>681154151</t>
  </si>
  <si>
    <t>495,845</t>
  </si>
  <si>
    <t>495,845*0,5 'Přepočtené koeficientem množství</t>
  </si>
  <si>
    <t>Přípojky DN 150 šíře výkopu 1m, CELKOVÁ DÉLKA BEZ SPÁDOVÉ STUPNĚ 168,92M</t>
  </si>
  <si>
    <t>v zeleni, - 0,1 od stávajicího terénu , délka 46,25m</t>
  </si>
  <si>
    <t>46,25*(2-0,10)*1</t>
  </si>
  <si>
    <t>zpevněné plochy, - 0,6 m od stávajicího terénu, délka 122,67m</t>
  </si>
  <si>
    <t>122,67*1,4*1</t>
  </si>
  <si>
    <t>stoka A</t>
  </si>
  <si>
    <t xml:space="preserve">v zeleném, -0 ,1m od terénu </t>
  </si>
  <si>
    <t>121,18</t>
  </si>
  <si>
    <t>ve zpevněné ploše, -0,55m od zpevněné plochy</t>
  </si>
  <si>
    <t>105,5</t>
  </si>
  <si>
    <t>v místě, kde nebude nový upravený terén,ani příprava území</t>
  </si>
  <si>
    <t>44,37</t>
  </si>
  <si>
    <t>stoka A1</t>
  </si>
  <si>
    <t>ve zpevněné ploše, -0,55m od stávajicího terénu</t>
  </si>
  <si>
    <t>stoka A2</t>
  </si>
  <si>
    <t>77,32</t>
  </si>
  <si>
    <t>10*2*(0,50+0,50)*(2,11-0,50)</t>
  </si>
  <si>
    <t>PŘÍPOJKY UV (ZE SITUACE)</t>
  </si>
  <si>
    <t>2*168,92*2</t>
  </si>
  <si>
    <t>STOKA A</t>
  </si>
  <si>
    <t>2,30*(137,60-20)*2</t>
  </si>
  <si>
    <t>1,68*55,4*2</t>
  </si>
  <si>
    <t>2,09*58,66*2</t>
  </si>
  <si>
    <t>1647,983</t>
  </si>
  <si>
    <t>20,28*9,05</t>
  </si>
  <si>
    <t>20,28*9,20</t>
  </si>
  <si>
    <t>5,76*9,41</t>
  </si>
  <si>
    <t>5,76*9,26</t>
  </si>
  <si>
    <t>760,183</t>
  </si>
  <si>
    <t>760,183*0,5 'Přepočtené koeficientem množství</t>
  </si>
  <si>
    <t>1. strana</t>
  </si>
  <si>
    <t xml:space="preserve">2. strana </t>
  </si>
  <si>
    <t>(viz:131201202)</t>
  </si>
  <si>
    <t>-1795778244</t>
  </si>
  <si>
    <t>495,845+760,183</t>
  </si>
  <si>
    <t>1256,028</t>
  </si>
  <si>
    <t>1256-61,31</t>
  </si>
  <si>
    <t>1194,69*1,9</t>
  </si>
  <si>
    <t xml:space="preserve">- zásyp zeminou š. 1,2  plocha z pp</t>
  </si>
  <si>
    <t xml:space="preserve">stoka A </t>
  </si>
  <si>
    <t xml:space="preserve">v zelelné ploše plocha z PP </t>
  </si>
  <si>
    <t>59,40</t>
  </si>
  <si>
    <t>rozšíření pro šachty 2 šachty</t>
  </si>
  <si>
    <t>2*2*(0,5*0,5)*(2,11-0,2)</t>
  </si>
  <si>
    <t>kanalizace DN 250 z PP ve zpevněné ploše</t>
  </si>
  <si>
    <t>64,26</t>
  </si>
  <si>
    <t>33,99</t>
  </si>
  <si>
    <t>116,91</t>
  </si>
  <si>
    <t>8*2*(0,5*0,5)*(2,11-0,2)</t>
  </si>
  <si>
    <t>dlažba -0,40 od upraveného terénu, dl. 2,96</t>
  </si>
  <si>
    <t>2,96*1*(2-0,15-0,45-0,40)</t>
  </si>
  <si>
    <t>velkoformátová dlažba, -0,61 od upraveného terénu, dl. 64,98m</t>
  </si>
  <si>
    <t>64,98*1*(2-0,15-0,45-0,61)</t>
  </si>
  <si>
    <t>velkoformátová dlažba , -0,53 od upraveného terénu, dl. 12,63m</t>
  </si>
  <si>
    <t>12,63*1*(2-0,15-0,45-0,53)</t>
  </si>
  <si>
    <t>litý beton, - 0,61 od upraveného terénu, dl. 19,61</t>
  </si>
  <si>
    <t>19,61*1*(2-0,15-0,45-0,61)</t>
  </si>
  <si>
    <t>velkoformátová dlažba, 0,57m od upraveného terénu dl. 68,46m</t>
  </si>
  <si>
    <t>68,46*1*(2-0,15-0,45-0,53)</t>
  </si>
  <si>
    <t>1,20*235,81*(0,25+0,30)</t>
  </si>
  <si>
    <t>1,00*168,92*(0,15+0,30)</t>
  </si>
  <si>
    <t>RN+AŠ - z řezu</t>
  </si>
  <si>
    <t>119,75</t>
  </si>
  <si>
    <t>351,399*1,76</t>
  </si>
  <si>
    <t>zásyp nakupovanám materiálem( viz 174101101)</t>
  </si>
  <si>
    <t>(424,44-59,40-1,91)*1,76</t>
  </si>
  <si>
    <t>(15,49*4,10*0,05)*1,79</t>
  </si>
  <si>
    <t>podkladní betonová deska u obetonování stoky A v km 0,05 500</t>
  </si>
  <si>
    <t>5*1,2*0,1</t>
  </si>
  <si>
    <t>obetonování potrubí u obetonování stoky A v km 0,05 500, odečet ojemu potrubí</t>
  </si>
  <si>
    <t>(5*0,45*1,2)-0,31</t>
  </si>
  <si>
    <t>betonová podkladní deska pro AŠ tt. 150mm</t>
  </si>
  <si>
    <t>2,2*3,2*0,15</t>
  </si>
  <si>
    <t>(0,7*0,5*0,7)*2</t>
  </si>
  <si>
    <t>vybetonování pro stavítko v armaturní šachtě</t>
  </si>
  <si>
    <t>0,2*1*0,6</t>
  </si>
  <si>
    <t>nerezový vírový ventil 16,3 /s</t>
  </si>
  <si>
    <t>42221470R</t>
  </si>
  <si>
    <t>Nerezové vřetenové šoupátko DN 250</t>
  </si>
  <si>
    <t>-131331323</t>
  </si>
  <si>
    <t>Poznámka k položce:_x000d_
pro uzavíraní kruhového otvoru DN 250 ve svislé betonové stěně, rám přichycenke stěné systémem hmoždiněk a šroubů, těsnění mezi deskou a rámem, teleskopické prodloužené ovládání_x000d_
s nástavcem pro ovládní šoupátkovým klíčem vyvedeným do poklopu, včetně poklopu, včetně montáže</t>
  </si>
  <si>
    <t>- podklad šachet - 9ks</t>
  </si>
  <si>
    <t>0,25*9</t>
  </si>
  <si>
    <t>0,15*1,20*235,81</t>
  </si>
  <si>
    <t>přípojky UV</t>
  </si>
  <si>
    <t>0,15*1,00*(168,92)</t>
  </si>
  <si>
    <t>4,90*16,31*0,2</t>
  </si>
  <si>
    <t>AŠ</t>
  </si>
  <si>
    <t>2,6*3,6*0,10</t>
  </si>
  <si>
    <t>15,49*4,10*0,05</t>
  </si>
  <si>
    <t>-1325089135</t>
  </si>
  <si>
    <t>použitý stávající materiál</t>
  </si>
  <si>
    <t>4,78*1,2</t>
  </si>
  <si>
    <t>236</t>
  </si>
  <si>
    <t xml:space="preserve">pro UV,přípojky odvodňovače, přípojky pro odvodnění  objektů</t>
  </si>
  <si>
    <t>200,36</t>
  </si>
  <si>
    <t>180,17</t>
  </si>
  <si>
    <t>potrubí havajichních přepadů</t>
  </si>
  <si>
    <t>1,10+0,99</t>
  </si>
  <si>
    <t>délky havarjních přepadů</t>
  </si>
  <si>
    <t>28615033R</t>
  </si>
  <si>
    <t xml:space="preserve">trubka kanalizační  PP DIN UR-2 DN 250x2000 mm SN16</t>
  </si>
  <si>
    <t>996702641</t>
  </si>
  <si>
    <t>55,64</t>
  </si>
  <si>
    <t>871360430</t>
  </si>
  <si>
    <t>Montáž kanalizačního potrubí korugovaného SN 16 z polypropylenu DN 250</t>
  </si>
  <si>
    <t>259861220</t>
  </si>
  <si>
    <t>-1237651069</t>
  </si>
  <si>
    <t>87737512101R</t>
  </si>
  <si>
    <t>Výřez a montáž tvarovek odbočných na potrubí z kanalizačních trub PBDN500</t>
  </si>
  <si>
    <t>-112904503</t>
  </si>
  <si>
    <t>PO18 napojení jádrovou navrtávkou vč. tvarovky</t>
  </si>
  <si>
    <t>87737512102R</t>
  </si>
  <si>
    <t>Výřez a montáž tvarovek odbočných do šachty</t>
  </si>
  <si>
    <t>289860682</t>
  </si>
  <si>
    <t>výřez pro DN 150 do stav. šachty, vč. osazení šachtové vložky, vč. tvyrovky</t>
  </si>
  <si>
    <t>výřez DN 50 DO Š2, vč, osazení šachtové vložky, vč, tvarovky</t>
  </si>
  <si>
    <t>prostup do AŠ DN40 vodovodní přípojka, vč. tvarovky</t>
  </si>
  <si>
    <t>59071059R</t>
  </si>
  <si>
    <t>tmel těsnící voděodolný</t>
  </si>
  <si>
    <t>litr</t>
  </si>
  <si>
    <t>897043697</t>
  </si>
  <si>
    <t>Poznámka k položce:_x000d_
těsnění pro prostup do armaturní šachty pro vodovodní přípojku DN40</t>
  </si>
  <si>
    <t>89597222201R</t>
  </si>
  <si>
    <t>Železobetonová armaturní šachta do 15 m3 - prefabrikovaná</t>
  </si>
  <si>
    <t>458166792</t>
  </si>
  <si>
    <t xml:space="preserve">Poznámka k položce:_x000d_
železobetonová prefabrikovaná šachta 2400/1400/3730, cena vč. nerezových žebříků, dopravy,2x prostupů DN 250 vč. těsnění,včetně 2x litinového poklopu 600x600 s odvětrávaním + rám,včetně plošiny z pororoštu 1,4 m, včetně  montáže</t>
  </si>
  <si>
    <t>plastová retenční nádrž do 200m3</t>
  </si>
  <si>
    <t>28613754R</t>
  </si>
  <si>
    <t>potrubí PVC HT 50</t>
  </si>
  <si>
    <t>-2033166420</t>
  </si>
  <si>
    <t>Poznámka k položce:_x000d_
venkovní rozvod odkanaovacího potrubí filtru, včetně montáže</t>
  </si>
  <si>
    <t>899661311R</t>
  </si>
  <si>
    <t>kamerové zkoušky potrubí</t>
  </si>
  <si>
    <t>845292210</t>
  </si>
  <si>
    <t>236+200,36</t>
  </si>
  <si>
    <t>184</t>
  </si>
  <si>
    <t>Armaturní šachta</t>
  </si>
  <si>
    <t>12,53</t>
  </si>
  <si>
    <t>477,65*0,155</t>
  </si>
  <si>
    <t>59389118R</t>
  </si>
  <si>
    <t>silniční betonový panel 3x2m tl.150mm</t>
  </si>
  <si>
    <t>-1731606129</t>
  </si>
  <si>
    <t>Poznámka k položce:_x000d_
osazení na RN, včetně osazení, dopravy</t>
  </si>
  <si>
    <t>SO 303 - Úpravy jednotné kanalizace DN500</t>
  </si>
  <si>
    <t>359901212</t>
  </si>
  <si>
    <t>Monitoring stoky jakékoli výšky na stávající kanalizaci</t>
  </si>
  <si>
    <t>908629597</t>
  </si>
  <si>
    <t>871219111R</t>
  </si>
  <si>
    <t>bezvýkopová sanace potrubí DN500</t>
  </si>
  <si>
    <t>-1576354590</t>
  </si>
  <si>
    <t>Poznámka k položce:_x000d_
bezvýkopová sanance potrubí textilní sanační vložkou tvrtzenou vhodně formulpovanou pryskyřicí o minimýlní tloušťce 12mm, včetně bezvýkopového zatatžení do stávajicího potrubí a vytvrzení.</t>
  </si>
  <si>
    <t>892422121</t>
  </si>
  <si>
    <t>Tlaková zkouška vzduchem potrubí DN 500 těsnícím vakem ucpávkovým</t>
  </si>
  <si>
    <t>-1559142026</t>
  </si>
  <si>
    <t>892423122R</t>
  </si>
  <si>
    <t>Čištění potrubí DN 500</t>
  </si>
  <si>
    <t>2108149393</t>
  </si>
  <si>
    <t>SO 304 - Přípojka kanalizace k fontáně</t>
  </si>
  <si>
    <t>DN150, š. výkopuu 1m</t>
  </si>
  <si>
    <t>v zeleni, - 0,1 od stávajicího terénu , délka 10,14m</t>
  </si>
  <si>
    <t>10,14*(2,15-0,10)*1</t>
  </si>
  <si>
    <t>dlážděné plochy povrchové, - 0,35 m od stávajicího terénu, délka 2m</t>
  </si>
  <si>
    <t>2*(2,15-0,35)*1</t>
  </si>
  <si>
    <t>výkopy až po povh rýhy(bez odečtu ), délka 2,25m</t>
  </si>
  <si>
    <t>2,25*2,15*1</t>
  </si>
  <si>
    <t>rozšíření pro šachty - 1ks</t>
  </si>
  <si>
    <t>1*2*(0,50+0,50)*(2,11-0,10)</t>
  </si>
  <si>
    <t>ze situace</t>
  </si>
  <si>
    <t>2*14,39*2,15</t>
  </si>
  <si>
    <t>61,877</t>
  </si>
  <si>
    <t>33,245</t>
  </si>
  <si>
    <t>33,245*0,5 'Přepočtené koeficientem množství</t>
  </si>
  <si>
    <t>2086283323</t>
  </si>
  <si>
    <t>1865228709</t>
  </si>
  <si>
    <t>viz.(162301102)</t>
  </si>
  <si>
    <t>33,245-12,65</t>
  </si>
  <si>
    <t>(33,245-12,65)*1,9</t>
  </si>
  <si>
    <t xml:space="preserve">- zásyp zeminou š. 1,1  plocha z pp</t>
  </si>
  <si>
    <t>v zelelné ploše plocha z PP a situace délka 7,13m</t>
  </si>
  <si>
    <t>7,13*(2,15-0,15-0,35-0,15)*1</t>
  </si>
  <si>
    <t>2*2*(0,5*0,5)*(2,11-0,15)</t>
  </si>
  <si>
    <t>-zásyp nakupovaným materiálem 0-45 fr, š. 1</t>
  </si>
  <si>
    <t>velkoformátová dlažba, -0,61m od upraveného terénu, délka 7,26</t>
  </si>
  <si>
    <t>7,26*(2,15-0,15-0,35-0,61)*1</t>
  </si>
  <si>
    <t>1*0,45*14,39</t>
  </si>
  <si>
    <t>6,47*1,76</t>
  </si>
  <si>
    <t>(20,205)*1,76</t>
  </si>
  <si>
    <t>podkladní betonová deska u obetonování potrubí, tl. 100mm</t>
  </si>
  <si>
    <t>1,5*1*0,1</t>
  </si>
  <si>
    <t>Poznámka k položce:_x000d_
Pro osazení zpětné klapky</t>
  </si>
  <si>
    <t>(0,7*0,5*0,7)*1</t>
  </si>
  <si>
    <t>1,5*(0,15+0,20)*1</t>
  </si>
  <si>
    <t>zpětná klapka DN 150</t>
  </si>
  <si>
    <t>stoka DN150</t>
  </si>
  <si>
    <t>0,15*1*14,39</t>
  </si>
  <si>
    <t>14,39</t>
  </si>
  <si>
    <t>28611175</t>
  </si>
  <si>
    <t xml:space="preserve">trubka kanalizační PVC DN 160x6000 mm  SN 10</t>
  </si>
  <si>
    <t>271383680</t>
  </si>
  <si>
    <t>871313121</t>
  </si>
  <si>
    <t>Montáž kanalizačního potrubí z PVC těsněné gumovým kroužkem otevřený výkop sklon do 20 % DN 160</t>
  </si>
  <si>
    <t>-417647798</t>
  </si>
  <si>
    <t xml:space="preserve">Výsek do tubusideru </t>
  </si>
  <si>
    <t>prostup pro DN 150 do stav. šachty technologie k fontáně</t>
  </si>
  <si>
    <t>SO 351 - Přeložka vodovodu</t>
  </si>
  <si>
    <t xml:space="preserve">    5 - Komunikace</t>
  </si>
  <si>
    <t xml:space="preserve">    23-M - Montáže potrubí</t>
  </si>
  <si>
    <t>-34342934</t>
  </si>
  <si>
    <t>3,13*1,2</t>
  </si>
  <si>
    <t>-2020548766</t>
  </si>
  <si>
    <t>132201203</t>
  </si>
  <si>
    <t>Hloubení rýh š do 2000 mm v hornině tř. 3 objemu do 5000 m3</t>
  </si>
  <si>
    <t>925364147</t>
  </si>
  <si>
    <t>1997248193</t>
  </si>
  <si>
    <t>98,408</t>
  </si>
  <si>
    <t>98,408*0,5 'Přepočtené koeficientem množství</t>
  </si>
  <si>
    <t>-1345543445</t>
  </si>
  <si>
    <t>řad A</t>
  </si>
  <si>
    <t>řad B</t>
  </si>
  <si>
    <t>-885955050</t>
  </si>
  <si>
    <t>(viz151101102)</t>
  </si>
  <si>
    <t>212.388</t>
  </si>
  <si>
    <t>-312643954</t>
  </si>
  <si>
    <t>1875405327</t>
  </si>
  <si>
    <t>554221448</t>
  </si>
  <si>
    <t>viz(161101101)</t>
  </si>
  <si>
    <t>-427522606</t>
  </si>
  <si>
    <t>"výkop zeminy-zásyp zeminou z výkopu"</t>
  </si>
  <si>
    <t>98,408-10,73</t>
  </si>
  <si>
    <t>1865703392</t>
  </si>
  <si>
    <t>209997154</t>
  </si>
  <si>
    <t>616200505</t>
  </si>
  <si>
    <t>potrubí</t>
  </si>
  <si>
    <t>(0,3+0,16)*1,2*37,82</t>
  </si>
  <si>
    <t>(0,3+0,16)*1,2*22,20</t>
  </si>
  <si>
    <t>583376000</t>
  </si>
  <si>
    <t xml:space="preserve">štěrkopísek frakce 0-45  (kačírek)</t>
  </si>
  <si>
    <t>1817187067</t>
  </si>
  <si>
    <t>33,13*1,76</t>
  </si>
  <si>
    <t>zásyp nakupovanám materiálem (viz174101101)</t>
  </si>
  <si>
    <t>44,29*1,76</t>
  </si>
  <si>
    <t>-1562375352</t>
  </si>
  <si>
    <t>117880917</t>
  </si>
  <si>
    <t>etapizace O, pojížděná plocha</t>
  </si>
  <si>
    <t>1,2*24,17</t>
  </si>
  <si>
    <t>1,2*18,08</t>
  </si>
  <si>
    <t>273313811</t>
  </si>
  <si>
    <t>Základové desky z betonu tř. C 25/30</t>
  </si>
  <si>
    <t>1466668495</t>
  </si>
  <si>
    <t>Poznámka k položce:_x000d_
betonové bloky</t>
  </si>
  <si>
    <t>betové bloky</t>
  </si>
  <si>
    <t>(0,5*0,35*0,40)*2</t>
  </si>
  <si>
    <t>-2012626029</t>
  </si>
  <si>
    <t>- potrubí</t>
  </si>
  <si>
    <t>37,82*0,15*1,2</t>
  </si>
  <si>
    <t>22,20*0,15*1,2</t>
  </si>
  <si>
    <t>Komunikace</t>
  </si>
  <si>
    <t>1487310831</t>
  </si>
  <si>
    <t>2*(24,17*1,2)</t>
  </si>
  <si>
    <t>2*(18,08*1,2)</t>
  </si>
  <si>
    <t>1846265655</t>
  </si>
  <si>
    <t>etapizace 0,pojížděná plocha</t>
  </si>
  <si>
    <t>1,2*24.17</t>
  </si>
  <si>
    <t>851311131</t>
  </si>
  <si>
    <t>Montáž potrubí z trub litinových hrdlových s integrovaným těsněním otevřený výkop DN 150</t>
  </si>
  <si>
    <t>1918777804</t>
  </si>
  <si>
    <t>(viz.55123003)</t>
  </si>
  <si>
    <t>52,28+7,74</t>
  </si>
  <si>
    <t>55253072.DKT</t>
  </si>
  <si>
    <t>Duktus VTH dl. 6 m, DN 150 WKG FL C 64, pro spoj BLS (s návarkem)</t>
  </si>
  <si>
    <t>1784347853</t>
  </si>
  <si>
    <t xml:space="preserve">Poznámka k položce:_x000d_
tepelně izolovaná trouba WKG s vnější ochranou z pozinkované oceli, cena vč. těsnícího kroužku TYTON,  litinových segmentů a ochranného pouzdra přes hrdlo, jistící svěrací kroužek pro krácené trouby nutno připočítat</t>
  </si>
  <si>
    <t>ŘAD A</t>
  </si>
  <si>
    <t>7,74</t>
  </si>
  <si>
    <t>851R</t>
  </si>
  <si>
    <t>Vrácení vybouraného potrubí do sběrny</t>
  </si>
  <si>
    <t>1734127283</t>
  </si>
  <si>
    <t>Poznámka k položce:_x000d_
DN400 GGG 4m_x000d_
DN150GGG 10m</t>
  </si>
  <si>
    <t>857311131</t>
  </si>
  <si>
    <t>Montáž litinových tvarovek jednoosých hrdlových otevřený výkop s integrovaným těsněním DN 150</t>
  </si>
  <si>
    <t>-1791206184</t>
  </si>
  <si>
    <t>Poznámka k položce:_x000d_
10 ks kolena_x000d_
3 ks. kolena WKG_x000d_
3 ks redukce MMR</t>
  </si>
  <si>
    <t>55253492</t>
  </si>
  <si>
    <t>tvarovka přírubová litinová s hladkým koncem,práškový epoxid tl250µm F-kus DN 150mm</t>
  </si>
  <si>
    <t>-2089013055</t>
  </si>
  <si>
    <t>55253072R</t>
  </si>
  <si>
    <t xml:space="preserve">Duktus  DN 150 WKG koleno hrdlové tepelně izolované 22, 11 stupňů</t>
  </si>
  <si>
    <t>1847815410</t>
  </si>
  <si>
    <t xml:space="preserve">Poznámka k položce:_x000d_
tepelně izolované koleno WKG s vnější ochranou z pozinkované oceli, cena vč. těsnícího kroužku TYTON,  litinových segmentů a ochranného pouzdra přes hrdlo</t>
  </si>
  <si>
    <t xml:space="preserve">koleno 22 stupňů </t>
  </si>
  <si>
    <t>koleno 11 stupňů</t>
  </si>
  <si>
    <t>857312122</t>
  </si>
  <si>
    <t>Montáž litinových tvarovek jednoosých přírubových otevřený výkop DN 150</t>
  </si>
  <si>
    <t>486248019</t>
  </si>
  <si>
    <t>Poznámka k položce:_x000d_
F-kus 2 kus_x000d_
EU-kus 3 kusy</t>
  </si>
  <si>
    <t>55253863</t>
  </si>
  <si>
    <t>přechod hrdlový z tvárné litiny,práškový epoxid, tl.250µm MMR-kus DN 150/100 mm</t>
  </si>
  <si>
    <t>-1623393213</t>
  </si>
  <si>
    <t>55253874</t>
  </si>
  <si>
    <t>přechod hrdlový z tvárné litiny,práškový epoxid, tl.250µm MMR-kus DN 300/150 mm</t>
  </si>
  <si>
    <t>684799409</t>
  </si>
  <si>
    <t>55253876.R</t>
  </si>
  <si>
    <t xml:space="preserve"> přechod hrdlový z tvárné litiny-redukce DN 300/400, pro spoj TYTON nebo BRS (Sit Plus),</t>
  </si>
  <si>
    <t>1388169482</t>
  </si>
  <si>
    <t>55253895</t>
  </si>
  <si>
    <t>tvarovka přírubová s hrdlem z tvárné litiny,práškový epoxid, tl.250µm EU-kus DN150 L135 mm</t>
  </si>
  <si>
    <t>-1984826575</t>
  </si>
  <si>
    <t>857313131</t>
  </si>
  <si>
    <t>Montáž litinových tvarovek odbočných hrdlových otevřený výkop s integrovaným těsněním DN 150</t>
  </si>
  <si>
    <t>-551457970</t>
  </si>
  <si>
    <t>Poznámka k položce:_x000d_
MMA 150/80 napojení odvzdušňovací a zavzdušňovací soupravy</t>
  </si>
  <si>
    <t>857314122</t>
  </si>
  <si>
    <t>Montáž litinových tvarovek odbočných přírubových otevřený výkop DN 150</t>
  </si>
  <si>
    <t>-613567103</t>
  </si>
  <si>
    <t>Poznámka k položce:_x000d_
T-KUS 150/150</t>
  </si>
  <si>
    <t>napojení řadu B na řad A</t>
  </si>
  <si>
    <t>-1409234088</t>
  </si>
  <si>
    <t>37,82+22,20</t>
  </si>
  <si>
    <t>55253003</t>
  </si>
  <si>
    <t>trouba vodovodní litinová hrdlová pozinkovaná hrdlová 6 m DN 150 mm</t>
  </si>
  <si>
    <t>-946415035</t>
  </si>
  <si>
    <t>37,82</t>
  </si>
  <si>
    <t>22,20</t>
  </si>
  <si>
    <t>1295023792</t>
  </si>
  <si>
    <t>37,82+20,20</t>
  </si>
  <si>
    <t>55251462</t>
  </si>
  <si>
    <t>kroužek zámkový kovový pro extrémní tlaky a speciální konstrukce DN 150</t>
  </si>
  <si>
    <t>1662016182</t>
  </si>
  <si>
    <t>Poznámka k položce:_x000d_
jištěný zámkový spoj</t>
  </si>
  <si>
    <t>odměřeno z kladečského schéma</t>
  </si>
  <si>
    <t>319001R</t>
  </si>
  <si>
    <t>Spojka jištěmá v tahu DN 100</t>
  </si>
  <si>
    <t>-1711969574</t>
  </si>
  <si>
    <t>55251465</t>
  </si>
  <si>
    <t>kroužek zámkový kovovýpro extrémní tlaky a speciální konstrukce DN 300</t>
  </si>
  <si>
    <t>-2038246727</t>
  </si>
  <si>
    <t>odečteno z kladečského schéma</t>
  </si>
  <si>
    <t>55251467</t>
  </si>
  <si>
    <t>kroužek zámkový kovový pro extrémní tlaky a speciální konstrukce DN 400</t>
  </si>
  <si>
    <t>-876998487</t>
  </si>
  <si>
    <t>Poznámka k položce:_x000d_
Jištěný zámkový spoj</t>
  </si>
  <si>
    <t>55251461</t>
  </si>
  <si>
    <t>kroužek zámkový kovový pro extrémní tlaky a speciální konstrukce DN 100</t>
  </si>
  <si>
    <t>1129568858</t>
  </si>
  <si>
    <t>odečzeno z kladečského schéma</t>
  </si>
  <si>
    <t>891247111R</t>
  </si>
  <si>
    <t>Montáž automatrické odvzdušňovací a zavzdušňovací soupravy DN80</t>
  </si>
  <si>
    <t>294640082</t>
  </si>
  <si>
    <t>319002R</t>
  </si>
  <si>
    <t>Spojka TLT jištěná v tahu DN150</t>
  </si>
  <si>
    <t>-325776481</t>
  </si>
  <si>
    <t>319003R</t>
  </si>
  <si>
    <t>spojka TLT jištěná v tahu DN400</t>
  </si>
  <si>
    <t>1045339547</t>
  </si>
  <si>
    <t>891311112</t>
  </si>
  <si>
    <t>Montáž vodovodních šoupátek otevřený výkop DN 150</t>
  </si>
  <si>
    <t>357380849</t>
  </si>
  <si>
    <t>odčteno z kladečského schéma, vč. zemní soupray</t>
  </si>
  <si>
    <t>55253756</t>
  </si>
  <si>
    <t>tvarovka hrdlová s přírubovou odbočkou z tvárné litiny,práškový epoxid, tl.250µm MMA-kus DN 150/80 mm</t>
  </si>
  <si>
    <t>1929674999</t>
  </si>
  <si>
    <t>42221119</t>
  </si>
  <si>
    <t>šoupátko s přírubami, voda DN 150mm PN16</t>
  </si>
  <si>
    <t>-1739500726</t>
  </si>
  <si>
    <t>42291074</t>
  </si>
  <si>
    <t>souprava zemní pro šoupátka DN 100-150mm Rd 1,5 m</t>
  </si>
  <si>
    <t>-533646664</t>
  </si>
  <si>
    <t>891R</t>
  </si>
  <si>
    <t xml:space="preserve">Demontáž stávajícího hydrantu </t>
  </si>
  <si>
    <t>-533491021</t>
  </si>
  <si>
    <t>Poznámka k položce:_x000d_
vč. odvozu správcem</t>
  </si>
  <si>
    <t>892353122</t>
  </si>
  <si>
    <t>Proplach a dezinfekce vodovodního potrubí DN 150 nebo 200</t>
  </si>
  <si>
    <t>316559894</t>
  </si>
  <si>
    <t>56242291352001R</t>
  </si>
  <si>
    <t>poklop litinový teleskopický-šoupátkový</t>
  </si>
  <si>
    <t>1544827887</t>
  </si>
  <si>
    <t>Poznámka k položce:_x000d_
vč. podložky</t>
  </si>
  <si>
    <t>899401112</t>
  </si>
  <si>
    <t>Osazení poklopů litinových šoupátkových</t>
  </si>
  <si>
    <t>-1016035394</t>
  </si>
  <si>
    <t>899713111</t>
  </si>
  <si>
    <t>Orientační tabulky na sloupku betonovém nebo ocelovém</t>
  </si>
  <si>
    <t>758649507</t>
  </si>
  <si>
    <t>3x šoupě, 1x od automatická zavzdušňovací a odvzdušňovací souprava</t>
  </si>
  <si>
    <t>40445225R</t>
  </si>
  <si>
    <t>sloupek ocelový</t>
  </si>
  <si>
    <t>-1308152527</t>
  </si>
  <si>
    <t>Poznámka k položce:_x000d_
Pro orientační tabulky na vodovodních a kanalizačních řadech, vč. bet. patky a zemních prací</t>
  </si>
  <si>
    <t>42273687R</t>
  </si>
  <si>
    <t xml:space="preserve">automatická odvzdušňovací  a zavzdušňovací souprava DN 80 č.9822</t>
  </si>
  <si>
    <t>-1015191401</t>
  </si>
  <si>
    <t xml:space="preserve">Poznámka k položce:_x000d_
komplet vč. víka </t>
  </si>
  <si>
    <t>55253525</t>
  </si>
  <si>
    <t>tvarovka přírubová litinová s přírubovou odbočkou,práškový epoxid tl250µm T-kus DN 150/50mm</t>
  </si>
  <si>
    <t>477023526</t>
  </si>
  <si>
    <t>Poznámka k položce:_x000d_
napojení řadu B na řad A</t>
  </si>
  <si>
    <t>55259414</t>
  </si>
  <si>
    <t>koleno hrdlové mmK tvárná litina DN 150-11,25°</t>
  </si>
  <si>
    <t>-1554124478</t>
  </si>
  <si>
    <t>koleno 22 stupňů</t>
  </si>
  <si>
    <t>899721112</t>
  </si>
  <si>
    <t>Signalizační vodič DN nad 150 mm na potrubí</t>
  </si>
  <si>
    <t>-1792413150</t>
  </si>
  <si>
    <t>899722112R</t>
  </si>
  <si>
    <t>Krytí potrubí z litiny výstražnou fólií z PVC 25 cm</t>
  </si>
  <si>
    <t>-1452919132</t>
  </si>
  <si>
    <t>Poznámka k položce:_x000d_
Ve výšce 30 cm nad potrubím bude uložena bílá/modrá výstražná folie s nápisem POZOR VOVOVOD</t>
  </si>
  <si>
    <t>286000111R</t>
  </si>
  <si>
    <t>folie š. 300mm, bílé barvy</t>
  </si>
  <si>
    <t>-845894928</t>
  </si>
  <si>
    <t>Ve výšce 30 cm nad potrubím bude položena výstražná folie s nápisem POZOR VODOVOD</t>
  </si>
  <si>
    <t>ohumusování, osetí</t>
  </si>
  <si>
    <t>-42955519</t>
  </si>
  <si>
    <t>Poznámka k položce:_x000d_
vč. travního semene</t>
  </si>
  <si>
    <t>969011141</t>
  </si>
  <si>
    <t>Vybourání vodovodního nebo plynového vedení DN do 200</t>
  </si>
  <si>
    <t>-1872437881</t>
  </si>
  <si>
    <t>Poznámka k položce:_x000d_
Vybourání potrubí vodovodního GGG_x000d_
DN200 10m_x000d_
DN400 4m_x000d_
Poklopy armatur na zrušeném řadu budou odstraněny a to včetně orientačních tabulek a sloupků. Zemní práce budou součástí navazujících objektu._x000d_
vč. uložení na skládku</t>
  </si>
  <si>
    <t>DN400</t>
  </si>
  <si>
    <t>DN150</t>
  </si>
  <si>
    <t>969011141R</t>
  </si>
  <si>
    <t xml:space="preserve">Zafoukání cenetopílkovou suspenzí vodovodního vedení </t>
  </si>
  <si>
    <t>-2095740633</t>
  </si>
  <si>
    <t>998273102</t>
  </si>
  <si>
    <t>Přesun hmot pro trubní vedení z trub litinových otevřený výkop</t>
  </si>
  <si>
    <t>464954251</t>
  </si>
  <si>
    <t>pro nové potrubí</t>
  </si>
  <si>
    <t>6,835</t>
  </si>
  <si>
    <t>pro odvoz do sběru</t>
  </si>
  <si>
    <t>0,611</t>
  </si>
  <si>
    <t>23-M</t>
  </si>
  <si>
    <t>Montáže potrubí</t>
  </si>
  <si>
    <t>230170014</t>
  </si>
  <si>
    <t>Tlakové zkoušky těsnosti potrubí - zkouška DN do 200</t>
  </si>
  <si>
    <t>1048032361</t>
  </si>
  <si>
    <t>22,20+37,82</t>
  </si>
  <si>
    <t>043194000R</t>
  </si>
  <si>
    <t>Kč</t>
  </si>
  <si>
    <t>-593424325</t>
  </si>
  <si>
    <t>Poznámka k položce:_x000d_
rozbor vody</t>
  </si>
  <si>
    <t>SO 352 - Přípojka vodovodu k fontáně</t>
  </si>
  <si>
    <t xml:space="preserve">    744 - Elektromontáže - rozvody vodičů měděných</t>
  </si>
  <si>
    <t>28,158</t>
  </si>
  <si>
    <t>28,158*0,5 'Přepočtené koeficientem množství</t>
  </si>
  <si>
    <t>68,33</t>
  </si>
  <si>
    <t>229280919</t>
  </si>
  <si>
    <t>-33468391</t>
  </si>
  <si>
    <t>viz.(161101101)</t>
  </si>
  <si>
    <t>28,158-13,67</t>
  </si>
  <si>
    <t>(28,158-13,67)*1,9</t>
  </si>
  <si>
    <t>zásyp zeminou</t>
  </si>
  <si>
    <t>v zeleleni -0,15m od upraveného terénu</t>
  </si>
  <si>
    <t>15,18*(1,37-0,32-0,15)*0,8</t>
  </si>
  <si>
    <t>v zelelni rozšíření na šachtu, -0,15m od upraveného terénu</t>
  </si>
  <si>
    <t>2*(0,5+0,5)*(1,37-0,15+0,15)</t>
  </si>
  <si>
    <t>pod velkoformátovou dlažbou, -0 ,61m</t>
  </si>
  <si>
    <t>7,3*(1,37-0,61-0,32)*0,8</t>
  </si>
  <si>
    <t>potruí</t>
  </si>
  <si>
    <t>(0,3+0,02)*0,8*22,48</t>
  </si>
  <si>
    <t>5,75*1,76</t>
  </si>
  <si>
    <t xml:space="preserve">zásyp nakupovanám materiálem </t>
  </si>
  <si>
    <t>2,57*1,76</t>
  </si>
  <si>
    <t>-1911288784</t>
  </si>
  <si>
    <t>0,10*0,7*0,7</t>
  </si>
  <si>
    <t>22,48*00,15*0,8</t>
  </si>
  <si>
    <t>2861359501R</t>
  </si>
  <si>
    <t>potrubí dvouvrstvé PE100 s 10% signalizační vrstvou SDR RC 11 32x3,0 dl 12m</t>
  </si>
  <si>
    <t>-1469765046</t>
  </si>
  <si>
    <t>22,48</t>
  </si>
  <si>
    <t>22,48*1,015 'Přepočtené koeficientem množství</t>
  </si>
  <si>
    <t>851421131R</t>
  </si>
  <si>
    <t>Montáž vodovodní šachty</t>
  </si>
  <si>
    <t>-1635257721</t>
  </si>
  <si>
    <t>871161141</t>
  </si>
  <si>
    <t>Montáž potrubí z PE100 SDR 11 otevřený výkop svařovaných na tupo D 32 x 3,0 mm</t>
  </si>
  <si>
    <t>-23209418</t>
  </si>
  <si>
    <t>22,48*1,03 'Přepočtené koeficientem množství</t>
  </si>
  <si>
    <t>28615969</t>
  </si>
  <si>
    <t>elektrospojka SDR 11 PE 100 PN 16 D 32mm</t>
  </si>
  <si>
    <t>895182293</t>
  </si>
  <si>
    <t>877161101</t>
  </si>
  <si>
    <t>Montáž elektrospojek na vodovodním potrubí z PE trub d 32</t>
  </si>
  <si>
    <t>532444891</t>
  </si>
  <si>
    <t>ELEKTROSPOJKY</t>
  </si>
  <si>
    <t>42273582r</t>
  </si>
  <si>
    <t>PAS NAVRTÁVACÍ 400/2" S BAJONETOVÝM UZÁVĚREM</t>
  </si>
  <si>
    <t>-2051159504</t>
  </si>
  <si>
    <t>Poznámka k položce:_x000d_
vč. redukce 2" na 1/ 1/4"</t>
  </si>
  <si>
    <t>59071001R</t>
  </si>
  <si>
    <t>-1656777781</t>
  </si>
  <si>
    <t>Poznámka k položce:_x000d_
těsnění pro prostup do šachty, vč montáže</t>
  </si>
  <si>
    <t>877395121R</t>
  </si>
  <si>
    <t>729831117</t>
  </si>
  <si>
    <t>Poznámka k položce:_x000d_
prostupdpo šachty pro vystrojení fontány</t>
  </si>
  <si>
    <t>28600000R</t>
  </si>
  <si>
    <t>vodoměrná sestava</t>
  </si>
  <si>
    <t>-1625912979</t>
  </si>
  <si>
    <t>Poznámka k položce:_x000d_
kulový kohout,, vodoměr, stavbení délka 110-119mm, zpětná klapka, kulový kohout v vypuštěním</t>
  </si>
  <si>
    <t>891181112R</t>
  </si>
  <si>
    <t xml:space="preserve">Montáž vodovodních šoupátek otevřený výkop DN 32 </t>
  </si>
  <si>
    <t>185316428</t>
  </si>
  <si>
    <t>891241111R</t>
  </si>
  <si>
    <t xml:space="preserve">Montáž vodoměrné sestavy </t>
  </si>
  <si>
    <t>-1045174325</t>
  </si>
  <si>
    <t>28654363R</t>
  </si>
  <si>
    <t>příruba volná k lemovému nákružku z polypropylénu 32</t>
  </si>
  <si>
    <t>783690121</t>
  </si>
  <si>
    <t>d32</t>
  </si>
  <si>
    <t>28615010R</t>
  </si>
  <si>
    <t>koleno PE d32 22 stupňů</t>
  </si>
  <si>
    <t>-679566034</t>
  </si>
  <si>
    <t>2862865463R2</t>
  </si>
  <si>
    <t>lemový nákružek z PE d32</t>
  </si>
  <si>
    <t>1023301088</t>
  </si>
  <si>
    <t>Poznámka k položce:_x000d_
vč. montáže lemového nákružku a rotační příruby</t>
  </si>
  <si>
    <t>56230554</t>
  </si>
  <si>
    <t>šachta vodoměrná samonosná hranatá 0,9/1,2/1,5 m</t>
  </si>
  <si>
    <t>-2070598021</t>
  </si>
  <si>
    <t>Poznámka k položce:_x000d_
komplet</t>
  </si>
  <si>
    <t>891399111</t>
  </si>
  <si>
    <t>Montáž navrtávacích pasů na potrubí z jakýchkoli trub DN 400</t>
  </si>
  <si>
    <t>855455211</t>
  </si>
  <si>
    <t>Poznámka k položce:_x000d_
navrtávací pás na litinové potrubí</t>
  </si>
  <si>
    <t>892233122</t>
  </si>
  <si>
    <t>Proplach a dezinfekce vodovodního potrubí DN od 40 do 70</t>
  </si>
  <si>
    <t>-2079290990</t>
  </si>
  <si>
    <t>892241111</t>
  </si>
  <si>
    <t>Tlaková zkouška vodou potrubí do 80</t>
  </si>
  <si>
    <t>-88626862</t>
  </si>
  <si>
    <t>42221420</t>
  </si>
  <si>
    <t>šoupátko přípojkové přímé DN 25 PN16 připoj. rozměr 32 x 1 1/4"</t>
  </si>
  <si>
    <t>-1762979832</t>
  </si>
  <si>
    <t>42291066</t>
  </si>
  <si>
    <t>souprava zemní pro šoupátka DN 40-50 mm, Rd 1,25 m</t>
  </si>
  <si>
    <t>1975406532</t>
  </si>
  <si>
    <t>Poznámka k položce:_x000d_
teleskopická</t>
  </si>
  <si>
    <t>893811112</t>
  </si>
  <si>
    <t>Osazení vodoměrné šachty hranaté z PP samonosné pro běžné zatížení plochy do 1,1 m2 hloubky do 1,4 m</t>
  </si>
  <si>
    <t>-1346647479</t>
  </si>
  <si>
    <t>899121102</t>
  </si>
  <si>
    <t>Osazení poklopů plastových šoupátkových</t>
  </si>
  <si>
    <t>2034836042</t>
  </si>
  <si>
    <t>56230633</t>
  </si>
  <si>
    <t>poklop uliční šoupátkový kulatý plastový PA s litinovým víkem</t>
  </si>
  <si>
    <t>899721111</t>
  </si>
  <si>
    <t>Signalizační vodič DN do 150 mm na potrubí PVC</t>
  </si>
  <si>
    <t>1271486539</t>
  </si>
  <si>
    <t>Poznámka k položce:_x000d_
vodič CY 4mm2</t>
  </si>
  <si>
    <t>23*2</t>
  </si>
  <si>
    <t>899722112</t>
  </si>
  <si>
    <t>Krytí potrubí z plastů výstražnou fólií z PVC 25 cm</t>
  </si>
  <si>
    <t>-1193750557</t>
  </si>
  <si>
    <t>744</t>
  </si>
  <si>
    <t>Elektromontáže - rozvody vodičů měděných</t>
  </si>
  <si>
    <t>744991211</t>
  </si>
  <si>
    <t>Zkouška izolační kabelu do 1 kV počtu a průřezu žil do 4x25 mm2</t>
  </si>
  <si>
    <t>1732777161</t>
  </si>
  <si>
    <t>Poznámka k položce:_x000d_
zkouška signalizačního vodiče</t>
  </si>
  <si>
    <t>SO 353 - Přípojka vodovodu k závlahovému systému</t>
  </si>
  <si>
    <t>-výkop pro potrubí š. 0,8m</t>
  </si>
  <si>
    <t>v zelelni, -0,1m od původního terénu</t>
  </si>
  <si>
    <t>6,21*(1,4+0,15-0,1)*0,8</t>
  </si>
  <si>
    <t>v živičné vrtstvě, - 0,55m od původního terénu</t>
  </si>
  <si>
    <t>5,6*(1,4+0,15-0,55)*0,8</t>
  </si>
  <si>
    <t>v dlážděných povrchách betonových, - 0,35 m od původního terénu</t>
  </si>
  <si>
    <t>(25,68-5,6-6,21)*(1,4+0,15-0,35)*0,8</t>
  </si>
  <si>
    <t xml:space="preserve">-rozšíření pro vodoměrnou šachtu v živičné vrstvě, -0,55 m </t>
  </si>
  <si>
    <t>2*(0,5+0,5)*(1,4+0,15-0,55)</t>
  </si>
  <si>
    <t>rozšíření pro vypouštěcí soupravu, v zelelni -0,1</t>
  </si>
  <si>
    <t>0,8*0,8*(1,4+0,15-0,1)</t>
  </si>
  <si>
    <t>27,927</t>
  </si>
  <si>
    <t>27,927*0,5 'Přepočtené koeficientem množství</t>
  </si>
  <si>
    <t>74,68</t>
  </si>
  <si>
    <t>-146696764</t>
  </si>
  <si>
    <t>416048323</t>
  </si>
  <si>
    <t>27,927*1,9</t>
  </si>
  <si>
    <t>zásyp nakupovaným materiálem fr. 0-42</t>
  </si>
  <si>
    <t>pod velkoformátovou dlažbou, -0,57m od nového terénu</t>
  </si>
  <si>
    <t>11,81*(1,4-0,57-0,34)*0,8</t>
  </si>
  <si>
    <t>rozšíření pro vypouštěcí soupravu</t>
  </si>
  <si>
    <t>0,8*0,8*(1,4+0,15-0,55)</t>
  </si>
  <si>
    <t>13,87*(1,4-0,61-0,34)*0,8</t>
  </si>
  <si>
    <t>rozšíření pro vodovodní šachtu</t>
  </si>
  <si>
    <t>2*(0,5*0,5)*(1,4-0,61)</t>
  </si>
  <si>
    <t>(0,3+0,04)*0,8*25,68</t>
  </si>
  <si>
    <t>6,98*1,76</t>
  </si>
  <si>
    <t>10,658*1,76</t>
  </si>
  <si>
    <t>25,68*00,15*0,8</t>
  </si>
  <si>
    <t>montáž vodoměrné šachty</t>
  </si>
  <si>
    <t>1708110237</t>
  </si>
  <si>
    <t>28613596</t>
  </si>
  <si>
    <t>potrubí dvouvrstvé PE100 s 10% signalizační vrstvou SDR 11 40x3,7 dl 12m</t>
  </si>
  <si>
    <t>1424114105</t>
  </si>
  <si>
    <t>27,93</t>
  </si>
  <si>
    <t>27,93*1,015 'Přepočtené koeficientem množství</t>
  </si>
  <si>
    <t>871171141</t>
  </si>
  <si>
    <t>Montáž potrubí z PE100 SDR 11 otevřený výkop svařovaných na tupo D 40 x 3,7 mm</t>
  </si>
  <si>
    <t>541419961</t>
  </si>
  <si>
    <t>25,68</t>
  </si>
  <si>
    <t>25,68*1,03 'Přepočtené koeficientem množství</t>
  </si>
  <si>
    <t>28614944</t>
  </si>
  <si>
    <t>elektrokoleno 45° PE 100 PN 16 d 40</t>
  </si>
  <si>
    <t>28653053</t>
  </si>
  <si>
    <t>elektrokoleno 90° PE 100 D 40mm</t>
  </si>
  <si>
    <t>-509728875</t>
  </si>
  <si>
    <t>28614956</t>
  </si>
  <si>
    <t>elektrotvarovka T-kus rovnoramenný, PE 100, PN 16, d 40</t>
  </si>
  <si>
    <t>-1010957431</t>
  </si>
  <si>
    <t>877171101</t>
  </si>
  <si>
    <t>Montáž elektrospojek na vodovodním potrubí z PE trub d 40</t>
  </si>
  <si>
    <t>-318556600</t>
  </si>
  <si>
    <t>12 elektrokolen, 1 elektrospojka</t>
  </si>
  <si>
    <t>28615970</t>
  </si>
  <si>
    <t>elektrospojka SDR 11 PE 100 PN 16 D 40mm</t>
  </si>
  <si>
    <t>-1868425493</t>
  </si>
  <si>
    <t>877171113</t>
  </si>
  <si>
    <t>Montáž elektro T-kusů na vodovodním potrubí z PE trub d 40</t>
  </si>
  <si>
    <t>-560043438</t>
  </si>
  <si>
    <t>42271413R</t>
  </si>
  <si>
    <t>pas navrtávací z tvárné litiny DN 80, rozsah odbočky 1 1/2palce</t>
  </si>
  <si>
    <t>-1625313234</t>
  </si>
  <si>
    <t>Poznámka k položce:_x000d_
s bajonetovým uzávěrem</t>
  </si>
  <si>
    <t>Poznámka k položce:_x000d_
vč. vodoměrné sestavy</t>
  </si>
  <si>
    <t>891249111</t>
  </si>
  <si>
    <t>Montáž navrtávacích pasů na potrubí z jakýchkoli trub DN 80</t>
  </si>
  <si>
    <t>-297662777</t>
  </si>
  <si>
    <t>28654363</t>
  </si>
  <si>
    <t>příruba volná k lemovému nákružku z polypropylénu 40</t>
  </si>
  <si>
    <t>d40</t>
  </si>
  <si>
    <t>lemový nákružku z polypropylénu 40</t>
  </si>
  <si>
    <t>28611552R</t>
  </si>
  <si>
    <t>přechodový závit PE-MOSAZ DN32 - 1 1/2 "</t>
  </si>
  <si>
    <t>1182934787</t>
  </si>
  <si>
    <t>55128006R</t>
  </si>
  <si>
    <t>Ventil domovní přípojky s vypouštěním 1 1/2"</t>
  </si>
  <si>
    <t>-341541482</t>
  </si>
  <si>
    <t>42221421</t>
  </si>
  <si>
    <t>šoupátko přípojkové přímé DN 32 PN 16 připojovací rozměr 40x1 1,2"</t>
  </si>
  <si>
    <t>-604390791</t>
  </si>
  <si>
    <t>1758509966</t>
  </si>
  <si>
    <t>42291352</t>
  </si>
  <si>
    <t>poklop litinový šoupátkový pro zemní soupravy osazení do terénu a do vozovky</t>
  </si>
  <si>
    <t>1869186601</t>
  </si>
  <si>
    <t>899401113</t>
  </si>
  <si>
    <t>Osazení poklopů litinových hydrantových</t>
  </si>
  <si>
    <t>-1975294033</t>
  </si>
  <si>
    <t>42291452</t>
  </si>
  <si>
    <t>poklop litinový - hydrantový DN 80</t>
  </si>
  <si>
    <t>-790124796</t>
  </si>
  <si>
    <t>44981255R</t>
  </si>
  <si>
    <t>požární spojka C se záslepkkou pro spojku</t>
  </si>
  <si>
    <t>225647314</t>
  </si>
  <si>
    <t>Poznámka k položce:_x000d_
vč, montáže</t>
  </si>
  <si>
    <t>26*2</t>
  </si>
  <si>
    <t>Poznámka k položce:_x000d_
Nad potrubím bude položena modrá/bílá vá´ýstražná folie s nápisem POZOR VODOVOD</t>
  </si>
  <si>
    <t>SO 361 - Závlahový systém</t>
  </si>
  <si>
    <t>D1 - Výkopové práce</t>
  </si>
  <si>
    <t>D2 - Potrubí a kabely</t>
  </si>
  <si>
    <t>D3 - Řídící jednotka a elektroinstalace</t>
  </si>
  <si>
    <t>D4 - Elektromagnetické ventily</t>
  </si>
  <si>
    <t>D5 - Závlahové prvky</t>
  </si>
  <si>
    <t>D6 - Filtr, zazimovací sestava a automatické dopouštění z vodovodního řadu</t>
  </si>
  <si>
    <t>D7 - Čerpadlo</t>
  </si>
  <si>
    <t>D8 - Šachty</t>
  </si>
  <si>
    <t>D9 - Ostatní náklady</t>
  </si>
  <si>
    <t>D1</t>
  </si>
  <si>
    <t>Výkopové práce</t>
  </si>
  <si>
    <t>Pol1</t>
  </si>
  <si>
    <t>Výkop rýhy šířky 400 mm, hloubky do 350 mm, délky do 400 m, v třídě těžitelnosti I., písčito hlinitá zemina</t>
  </si>
  <si>
    <t>Vlastní</t>
  </si>
  <si>
    <t>Pol2</t>
  </si>
  <si>
    <t>Výkop rýhy šířky 140 mm, hloubky do 350 mm, délky do 400 m, v třídě těžitelnosti I., písčito hlinitá zemina</t>
  </si>
  <si>
    <t>Pol3</t>
  </si>
  <si>
    <t>Podsyp a obsyp potrubí - frakce 0 - 12 mm</t>
  </si>
  <si>
    <t xml:space="preserve">Poznámka k položce:_x000d_
= 90*0,3*0,15+185*0,16*0,15 Zásyp potrubí výkopkem včetně hutnění, v třídě těžitelnosti I., písčito hlinitá zemina_x000d_
</t>
  </si>
  <si>
    <t>Pol4</t>
  </si>
  <si>
    <t>Zásyp potrubí výkopkem včetně hutnění, v třídě těžitelnosti I., písčito hlinitá zemina</t>
  </si>
  <si>
    <t>Poznámka k položce:_x000d_
= 90*0,3*0,05+185*0,16*0,05 Výstražná fólie bílá šířky 150 mm</t>
  </si>
  <si>
    <t>Pol5</t>
  </si>
  <si>
    <t>Výstražná fólie bílá šířky 150 mm</t>
  </si>
  <si>
    <t>446430284</t>
  </si>
  <si>
    <t>D2</t>
  </si>
  <si>
    <t>Potrubí a kabely</t>
  </si>
  <si>
    <t>Pol6</t>
  </si>
  <si>
    <t>Potrubí HDPE 100 PE 63x3,8 PN 10</t>
  </si>
  <si>
    <t>Pol7</t>
  </si>
  <si>
    <t>Potrubí HDPE 100 PE 50x3,0 PN 10</t>
  </si>
  <si>
    <t>Pol8</t>
  </si>
  <si>
    <t>Potrubí HDPE 100 PE 50x3,0, balení 10 m</t>
  </si>
  <si>
    <t>Pol9</t>
  </si>
  <si>
    <t>Potrubí HDPE 80 PE 40x2,3 PN 6</t>
  </si>
  <si>
    <t>Pol10</t>
  </si>
  <si>
    <t>T-kus redukovaný 63x50x63</t>
  </si>
  <si>
    <t>ks</t>
  </si>
  <si>
    <t>Pol11</t>
  </si>
  <si>
    <t>Spojka redukovaná 63x50</t>
  </si>
  <si>
    <t>Pol12</t>
  </si>
  <si>
    <t>Spojka redukovaná 50x40</t>
  </si>
  <si>
    <t>Pol13</t>
  </si>
  <si>
    <t>T-kus 50</t>
  </si>
  <si>
    <t>Pol14</t>
  </si>
  <si>
    <t>Kabel CYKY-J 7x1,5 metráž</t>
  </si>
  <si>
    <t>Pol15</t>
  </si>
  <si>
    <t>Chránička kabelů Kopoflex DN40, balení 50 m</t>
  </si>
  <si>
    <t>* m</t>
  </si>
  <si>
    <t>Pol16</t>
  </si>
  <si>
    <t>Zemní vodič CY 1x2,5</t>
  </si>
  <si>
    <t>Pol17</t>
  </si>
  <si>
    <t>Lišta pro vedení kabelů 24 x 22 mm bílá délka 2 m</t>
  </si>
  <si>
    <t>D3</t>
  </si>
  <si>
    <t>Řídící jednotka a elektroinstalace</t>
  </si>
  <si>
    <t>Pol18</t>
  </si>
  <si>
    <t>Řídicí jednotka modulární pro 4-16 sekcí, umístění v interiéru, ovládací napětí AC-24 V, součástí je transformátor 220 V</t>
  </si>
  <si>
    <t>Pol19</t>
  </si>
  <si>
    <t>Baterie 9 V</t>
  </si>
  <si>
    <t>Pol20</t>
  </si>
  <si>
    <t>Čidlo srážek a teploty bezdrátové s digitálním displejem, dosah 160 m</t>
  </si>
  <si>
    <t>Pol21</t>
  </si>
  <si>
    <t>Dálkový ovladač pro říd. jedn.</t>
  </si>
  <si>
    <t>Pol22</t>
  </si>
  <si>
    <t>Elektrorozvaděč - dle specifikace v TZ</t>
  </si>
  <si>
    <t>Pol23</t>
  </si>
  <si>
    <t>Realizační PD rozvaděče</t>
  </si>
  <si>
    <t>D4</t>
  </si>
  <si>
    <t>Elektromagnetické ventily</t>
  </si>
  <si>
    <t>Pol24</t>
  </si>
  <si>
    <t>Elektromagnetický ventil, 6/4" vnitřní závit, cívka AC-24 V, s regulací průtoku, pracovní tlak do 10 bar</t>
  </si>
  <si>
    <t>Pol25</t>
  </si>
  <si>
    <t>T-kus 6/4" vni</t>
  </si>
  <si>
    <t>Pol26</t>
  </si>
  <si>
    <t>Vsuvka 6/4" vně</t>
  </si>
  <si>
    <t>Pol27</t>
  </si>
  <si>
    <t>Vodovzdorný konektor zaklapávací</t>
  </si>
  <si>
    <t>Pol28</t>
  </si>
  <si>
    <t>Vodovzdorný konektor pro 8 žil</t>
  </si>
  <si>
    <t>Pol29</t>
  </si>
  <si>
    <t>Přechodka 63x6/4" vni</t>
  </si>
  <si>
    <t>Pol30</t>
  </si>
  <si>
    <t>Přechodka 50x6/4" vni</t>
  </si>
  <si>
    <t>Pol31</t>
  </si>
  <si>
    <t>Přechodka 40x1" vni</t>
  </si>
  <si>
    <t>D5</t>
  </si>
  <si>
    <t>Závlahové prvky</t>
  </si>
  <si>
    <t>Pol32</t>
  </si>
  <si>
    <t xml:space="preserve">Postř. rotorový, vstup ACME 1", výsuv 12,7 cm, vč. trysek,  nízký průtok (Low Flow)</t>
  </si>
  <si>
    <t>Pol33</t>
  </si>
  <si>
    <t>Mosazný hydrant 1"</t>
  </si>
  <si>
    <t>Pol34</t>
  </si>
  <si>
    <t>Klíč k mosaznému hydrantu 1"</t>
  </si>
  <si>
    <t>Pol35</t>
  </si>
  <si>
    <t>Otočné koleno k hydrantu 25 mm (1")</t>
  </si>
  <si>
    <t>Pol36</t>
  </si>
  <si>
    <t>Kloub. přípojka 1" závit ACME x BSP, délka 30,5 cmm</t>
  </si>
  <si>
    <t>Pol37</t>
  </si>
  <si>
    <t>Navrtávací pas 50x1"- s nerezovými šrouby</t>
  </si>
  <si>
    <t>Pol38</t>
  </si>
  <si>
    <t>Pol77</t>
  </si>
  <si>
    <t>Navrtávací pas 40x1"- s nerezovými šrouby</t>
  </si>
  <si>
    <t>D6</t>
  </si>
  <si>
    <t>Filtr, zazimovací sestava a automatické dopouštění z vodovodního řadu</t>
  </si>
  <si>
    <t>Pol39</t>
  </si>
  <si>
    <t>Filtr 6/4" s mechanickým proplachem, 100 mikron DN50</t>
  </si>
  <si>
    <t>Pol40</t>
  </si>
  <si>
    <t>Automatická řídící jednotka pro filtr, 24 V, IP 56</t>
  </si>
  <si>
    <t>Pol41</t>
  </si>
  <si>
    <t>Kulový uzávěr 6/4" vni x vně</t>
  </si>
  <si>
    <t>Pol42</t>
  </si>
  <si>
    <t>Pol43</t>
  </si>
  <si>
    <t>Mosazná pěticestná tvarovka 1"</t>
  </si>
  <si>
    <t>Pol44</t>
  </si>
  <si>
    <t>Mosazná zátka 1"</t>
  </si>
  <si>
    <t>Pol45</t>
  </si>
  <si>
    <t>Tlaková nádoba ležatá s membránou, 10bar</t>
  </si>
  <si>
    <t>Pol46</t>
  </si>
  <si>
    <t>Manometr 0-10 bar, zadní vývod 1/4"</t>
  </si>
  <si>
    <t>Pol47</t>
  </si>
  <si>
    <t>Připojovací flexi hadice 1"x1 m, s kolenem</t>
  </si>
  <si>
    <t>96</t>
  </si>
  <si>
    <t>Pol48</t>
  </si>
  <si>
    <t>Koleno 40</t>
  </si>
  <si>
    <t>Pol49</t>
  </si>
  <si>
    <t>Koleno 50</t>
  </si>
  <si>
    <t>Pol50</t>
  </si>
  <si>
    <t>Sestava pro zazimování</t>
  </si>
  <si>
    <t>Pol51</t>
  </si>
  <si>
    <t>Elektromagnetický ventil 6/4" vnitřní závit, cívka AC-24 V, s regulací průtoku, pracovní tlak do 10 bar</t>
  </si>
  <si>
    <t>Pol52</t>
  </si>
  <si>
    <t>Filtr lamelový 6/4" BSP 130 micron</t>
  </si>
  <si>
    <t>Pol53</t>
  </si>
  <si>
    <t>Spojka vnitřní závit 6/4"</t>
  </si>
  <si>
    <t>Pol54</t>
  </si>
  <si>
    <t>Ovládací skříň 230 V IP56, do 5 A</t>
  </si>
  <si>
    <t>Pol55</t>
  </si>
  <si>
    <t>Ponorná sonda 10 m + 5 m</t>
  </si>
  <si>
    <t>Pol56</t>
  </si>
  <si>
    <t>Trafo na DIN lištu</t>
  </si>
  <si>
    <t>Pol57</t>
  </si>
  <si>
    <t>Objímka 40-46 mm pro uchycení trubek</t>
  </si>
  <si>
    <t>Pol58</t>
  </si>
  <si>
    <t>Šroub kombi M8 x 60 mm pro kotvení objímky</t>
  </si>
  <si>
    <t>D7</t>
  </si>
  <si>
    <t>Čerpadlo</t>
  </si>
  <si>
    <t>Pol59</t>
  </si>
  <si>
    <t>Ponorné čerpadlo s pracovním bodem 110 l/min při 6,8 bar, 3x400 V, 3,0 kW, kabel 20 m</t>
  </si>
  <si>
    <t>Pol60</t>
  </si>
  <si>
    <t>Mosazný přechodový kus 50 x 5/4" vně</t>
  </si>
  <si>
    <t>Pol61</t>
  </si>
  <si>
    <t>Mosazný zpětný ventil 5/4" vni</t>
  </si>
  <si>
    <t>Pol62</t>
  </si>
  <si>
    <t>Frekvenční měnič 3,0kW, bez čidla</t>
  </si>
  <si>
    <t>Pol63</t>
  </si>
  <si>
    <t>Sinus filtr 400 V, 8 A</t>
  </si>
  <si>
    <t>Pol64</t>
  </si>
  <si>
    <t>Snímač tlaku 4-20mA IP65</t>
  </si>
  <si>
    <t>Pol65</t>
  </si>
  <si>
    <t>Soubor fitinek pro připojení tlakového čidla</t>
  </si>
  <si>
    <t>soub</t>
  </si>
  <si>
    <t>Pol66</t>
  </si>
  <si>
    <t>Silonový popruh délka 15 m</t>
  </si>
  <si>
    <t>D8</t>
  </si>
  <si>
    <t>Šachty</t>
  </si>
  <si>
    <t>Pol67</t>
  </si>
  <si>
    <t>Ventilová šachta Jumbo zátěžová</t>
  </si>
  <si>
    <t>Pol68</t>
  </si>
  <si>
    <t>Poklop uliční litinový průměr 300 mm</t>
  </si>
  <si>
    <t>D9</t>
  </si>
  <si>
    <t>Pol69</t>
  </si>
  <si>
    <t>Tlaková zkouška potrubí</t>
  </si>
  <si>
    <t>Pol70</t>
  </si>
  <si>
    <t>Ostatní instalační a spotřební materiál</t>
  </si>
  <si>
    <t>Pol71</t>
  </si>
  <si>
    <t>Vytyčení stávajících inženýrských sítí</t>
  </si>
  <si>
    <t>Pol72</t>
  </si>
  <si>
    <t>Zprovoznění závlahy</t>
  </si>
  <si>
    <t xml:space="preserve">Poznámka k položce:_x000d_
vč. zkušebního provozu na 10 dnů_x000d_
</t>
  </si>
  <si>
    <t>Pol73</t>
  </si>
  <si>
    <t>Zazimování závlahy</t>
  </si>
  <si>
    <t>152</t>
  </si>
  <si>
    <t>-53013393</t>
  </si>
  <si>
    <t>Poznámka k položce:_x000d_
- odvoz přebytečné zeminy a uložení na meziskládku</t>
  </si>
  <si>
    <t>-1737687806</t>
  </si>
  <si>
    <t>18,85*1,9</t>
  </si>
  <si>
    <t>SO 441 - Rozvody NN</t>
  </si>
  <si>
    <t>Zemní práce jsou společné pro NN, slaboproudé rozvody a veřejné osvětlení a jsou součástí objektu SO 451.</t>
  </si>
  <si>
    <t>90 - Přípočty</t>
  </si>
  <si>
    <t>M21 - Elektromontáže</t>
  </si>
  <si>
    <t>M46 - Zemní práce při montážích</t>
  </si>
  <si>
    <t>Přípočty</t>
  </si>
  <si>
    <t xml:space="preserve">901      R00</t>
  </si>
  <si>
    <t xml:space="preserve">Hzs-předběžná obhlídka     čl.17-1a</t>
  </si>
  <si>
    <t>h</t>
  </si>
  <si>
    <t>RTS DATA</t>
  </si>
  <si>
    <t>Poznámka k položce:_x000d_
Prohlídka staveniště před započetím prací.</t>
  </si>
  <si>
    <t xml:space="preserve">900      RT1</t>
  </si>
  <si>
    <t>HZS, Práce v tarifní třídě 4</t>
  </si>
  <si>
    <t>Poznámka k položce:_x000d_
Veškeré nutné demontáže.</t>
  </si>
  <si>
    <t xml:space="preserve">904      R00</t>
  </si>
  <si>
    <t>Hzs-zkousky v ramci montaz.praci</t>
  </si>
  <si>
    <t>Poznámka k položce:_x000d_
Napěťové zkoušky.</t>
  </si>
  <si>
    <t xml:space="preserve">904      R01</t>
  </si>
  <si>
    <t>Hzs-zkoušky v rámci montáž.prací, Komplexní vyzkoušení</t>
  </si>
  <si>
    <t>Poznámka k položce:_x000d_
Povinný zkušební provoz a celkové odzkoušení celého systému.</t>
  </si>
  <si>
    <t xml:space="preserve">905      R01</t>
  </si>
  <si>
    <t>Hzs-revize provoz.souboru a st.obj., Výchozí elektrická revize</t>
  </si>
  <si>
    <t xml:space="preserve">909      R00</t>
  </si>
  <si>
    <t>Hzs-nezmeřitelné stavební práce</t>
  </si>
  <si>
    <t>Poznámka k položce:_x000d_
Ostatní nepředpokládané stavební práce spojené s pokládkou kabelů, zemními pracemi a vnitřními instalacemi.</t>
  </si>
  <si>
    <t xml:space="preserve">120      R00</t>
  </si>
  <si>
    <t>Přesun do zóny individuální</t>
  </si>
  <si>
    <t>Poznámka k položce:_x000d_
Kompletní přesun hmot na staveništi.</t>
  </si>
  <si>
    <t xml:space="preserve">110      R00</t>
  </si>
  <si>
    <t>Mimostaveništní doprava individual.</t>
  </si>
  <si>
    <t>Poznámka k položce:_x000d_
Kompletní dopravné materiálu a osob na staveniště.</t>
  </si>
  <si>
    <t xml:space="preserve">141      R00</t>
  </si>
  <si>
    <t xml:space="preserve">Přirážka za podružný materiál  M 21, M 22</t>
  </si>
  <si>
    <t>Poznámka k položce:_x000d_
Veškerý ostatní drobný montážní materiál potřebný pro komplexní montáž.</t>
  </si>
  <si>
    <t xml:space="preserve">142      R00</t>
  </si>
  <si>
    <t>Přirážka za prořez kabelů</t>
  </si>
  <si>
    <t>Poznámka k položce:_x000d_
Zmařené délky kabeláží (prořez).</t>
  </si>
  <si>
    <t>M21</t>
  </si>
  <si>
    <t>210010105R00</t>
  </si>
  <si>
    <t>Lišta elektroinstalační PVC š.do 40 mm,šroubováním</t>
  </si>
  <si>
    <t>Poznámka k položce:_x000d_
Výměra dle výkresu č.11. Planimetrováno programem Autocad.:10</t>
  </si>
  <si>
    <t>210020352R00</t>
  </si>
  <si>
    <t>Žlab kabelový 100x100 mm včetně víka</t>
  </si>
  <si>
    <t>Poznámka k položce:_x000d_
Výměra dle výkresu č.10. Planimetrováno programem Autocad.:39</t>
  </si>
  <si>
    <t>210020912R00</t>
  </si>
  <si>
    <t>Ucpávka protipožární, průchod stropem, tl. 50 cm</t>
  </si>
  <si>
    <t>Poznámka k položce:_x000d_
Výměra dle výkresu č.10,11. Planimetrováno programem Autocad.:1</t>
  </si>
  <si>
    <t>210100551R01</t>
  </si>
  <si>
    <t>Systémová kabel.ucpávka průměr 160mm</t>
  </si>
  <si>
    <t>Poznámka k položce:_x000d_
Montáž včetně dodávky.; Kompletní dle PD.; Kabelová ucpávka proti plynu a vodě včetně těsnícího systému pro kabely různých průměrů.</t>
  </si>
  <si>
    <t>210111131R00</t>
  </si>
  <si>
    <t xml:space="preserve">Zásuvka průmyslová IP 44  2P+PE  16 A</t>
  </si>
  <si>
    <t>Poznámka k položce:_x000d_
Montáž včetně dodávky.</t>
  </si>
  <si>
    <t>210191543R01</t>
  </si>
  <si>
    <t>Montáž a dodávka pilířového rozváděče RE1</t>
  </si>
  <si>
    <t>Poznámka k položce:_x000d_
RE1.; Montáž včetně dodávky.; Kompletní dle PD.</t>
  </si>
  <si>
    <t>210191543R02</t>
  </si>
  <si>
    <t>Montáž a dodávka pilířového rozváděče RE2</t>
  </si>
  <si>
    <t>Poznámka k položce:_x000d_
RE2.; Montáž včetně dodávky.; Kompletní dle PD.</t>
  </si>
  <si>
    <t>210191543R03</t>
  </si>
  <si>
    <t>Montáž a dodávka pilířového rozváděče RH1</t>
  </si>
  <si>
    <t>Poznámka k položce:_x000d_
RH1.; Montáž včetně dodávky.; Kompletní dle PD.</t>
  </si>
  <si>
    <t>210191543R04</t>
  </si>
  <si>
    <t>Montáž a dodávka pilířového rozváděče RH2</t>
  </si>
  <si>
    <t>Poznámka k položce:_x000d_
RH2.; Montáž včetně dodávky.; Kompletní dle PD.</t>
  </si>
  <si>
    <t>210191013R01</t>
  </si>
  <si>
    <t>Montáž nástěnného rozváděče NN HR_KU</t>
  </si>
  <si>
    <t>Poznámka k položce:_x000d_
HR_KU.; Montáž včetně dodávky dovybavení.; Kompletní dle PD.</t>
  </si>
  <si>
    <t>210191013R02</t>
  </si>
  <si>
    <t>Montáž nástěnného rozváděče NN 3RZ</t>
  </si>
  <si>
    <t>Poznámka k položce:_x000d_
3RZ.; Montáž včetně dodávky dovybavení.; Kompletní dle PD.</t>
  </si>
  <si>
    <t>212190010R01</t>
  </si>
  <si>
    <t>Instalace a dodávka energetického zemního sloupku, ES 1</t>
  </si>
  <si>
    <t>Poznámka k položce:_x000d_
ES1.; Montáž včetně dodávky.; Kompletní dle PD.; - plastová instalační komora 800 x 800 x 920 mm; - připojovací spojka se svorkovnicí 5 x do průřezu 1 až 25 mm2; - pohyblivý přívod sloupku k hlavní rozvodnici, ochranné vodiče sloupku; - sloupek s rozvodnicemi osazen zásuvkami:; 3 x zásuvka 230 V/16 A; 4 x zásuvka 400 V/32 A; 1 x zásuvka 400 V/63 A; - v hlavní rozvodnici typu M (N, O, P) je jistič:; - energetický sloupek je dimenzován na maximální proud 160A; - vybavovací In chráničů = 30 mA (pro chránič zásuvky 63A = 100 mA); - každá zásuvka samostatně jištěna: typ jističe 230 V/B, 400 V/C; - víko nerezové univerzální B125 (12,5 t), žlutočerné polepy; - ovládací klika pro vysunutí sloupku z klidové polohy; - doprava instalačních komor a instruktáž stavební firmě k jejich uložení; - doprava a montáž sloupku do připravené komory, oživení, zaškolení obsluhy; - krytí rozvodnic a zásuvek IP67, vybaveny spec. zátkou proti tvorbě vnitřního kondenzátu; - sloupek je v provedení TN-S, lze připojit i sítě typu TN-C a TT</t>
  </si>
  <si>
    <t>212190010R01.1</t>
  </si>
  <si>
    <t>Instalace a dodávka energetického zemního sloupku, ES 2-5</t>
  </si>
  <si>
    <t>Poznámka k položce:_x000d_
ES2-ES5.; Montáž včetně dodávky.; Kompletní dle PD.; - plastová instalační komora 800 x 800 x 920 mm; - připojovací spojka se svorkovnicí 5 x do průřezu 1 až 25 mm2; - pohyblivý přívod sloupku k hlavní rozvodnici, ochranné vodiče sloupku; - sloupek s rozvodnicemi osazen zásuvkami:; 1 x zásuvka 230 V/16 A; 3 x zásuvka 400 V/32 A; - v hlavní rozvodnici typu M (N, O, P) je vypínač; - energetický sloupek je dimenzován na maximální proud 80A; - vybavovací In chráničů = 30 mA; - každá zásuvka samostatně jištěna: typ jističe 230 V/B, 400 V/C; - víko nerezové univerzální B125 (12,5 t), žlutočerné polepy; - ovládací klika pro vysunutí sloupku z klidové polohy; - včetně dopravy instalační komory a instruktáže stavební firmě k jejímu uložení; - doprava a montáž sloupku do připravené komory, oživení, zaškolení obsluhy; - krytí rozvodnic a zásuvek IP67, vybaveny spec. zátkou proti tvorbě vnitřního kondenzátu; - sloupek je v provedení TN-S, lze připojit i sítě typu TN-C a TT</t>
  </si>
  <si>
    <t>210111111R01</t>
  </si>
  <si>
    <t>Zemní zásuvkový box IP 67, 230V 16A</t>
  </si>
  <si>
    <t>Poznámka k položce:_x000d_
Montáž včetně dodávky.; Kompletní dle PD.; (1 x 16 A průmyslová/230 V) v provedení TN-S</t>
  </si>
  <si>
    <t>210810005RT1</t>
  </si>
  <si>
    <t>Kabel CYKY-m 750 V 3 x 1,5 mm2 volně uložený, včetně dodávky kabelu</t>
  </si>
  <si>
    <t>210810006RT1</t>
  </si>
  <si>
    <t>Kabel CYKY-m 750 V 3 x 2,5 mm2 volně uložený, včetně dodávky kabelu</t>
  </si>
  <si>
    <t>Poznámka k položce:_x000d_
Výměra dle výkresu č.02. Planimetrováno programem Autocad.:165</t>
  </si>
  <si>
    <t>210810007RT1</t>
  </si>
  <si>
    <t>Kabel CYKY-m 750 V 3 x 4 mm2 volně uložený, včetně dodávky kabelu</t>
  </si>
  <si>
    <t>210810016RT1</t>
  </si>
  <si>
    <t>Kabel CYKY-m 750 V 5 x 2,5 mm2 volně uložený, včetně dodávky kabelu</t>
  </si>
  <si>
    <t>Poznámka k položce:_x000d_
Výměra dle výkresu č.02. Planimetrováno programem Autocad.:85</t>
  </si>
  <si>
    <t>210810017RT3</t>
  </si>
  <si>
    <t>Kabel CYKY-m 750 V 5 žil,4 až 25 mm2,volně uložený, včetně dodávky kabelu 5x10 mm2</t>
  </si>
  <si>
    <t>Poznámka k položce:_x000d_
Výměra dle výkresu č.02. Planimetrováno programem Autocad.:150</t>
  </si>
  <si>
    <t>210810014RT3</t>
  </si>
  <si>
    <t>Kabel CYKY-m 750 V 4 žíly,16-25 mm2, volně uložený, včetně dodávky kabelu 4x25 mm2</t>
  </si>
  <si>
    <t>Poznámka k položce:_x000d_
Výměra dle výkresu č.02. Planimetrováno programem Autocad.:1085</t>
  </si>
  <si>
    <t>210810014RT4</t>
  </si>
  <si>
    <t>Kabel CYKY-m 750 V 4 žíly,35 mm2, volně uložený, včetně dodávky kabelu 4x35 mm2</t>
  </si>
  <si>
    <t>Poznámka k položce:_x000d_
Výměra dle výkresu č.02. Planimetrováno programem Autocad.:175</t>
  </si>
  <si>
    <t>210100252R00</t>
  </si>
  <si>
    <t>Ukončení celoplast. kabelů zákl./pás.do 4x25 mm2</t>
  </si>
  <si>
    <t xml:space="preserve">Poznámka k položce:_x000d_
Výměra dle výkresu č.02. </t>
  </si>
  <si>
    <t>210100253R00</t>
  </si>
  <si>
    <t>Ukončení celoplast. kabelů zákl./pás.do 4x50 mm2</t>
  </si>
  <si>
    <t>210100258R00</t>
  </si>
  <si>
    <t>Ukončení celoplast. kabelů zákl./pás.do 5x4 mm2</t>
  </si>
  <si>
    <t>210100259R00</t>
  </si>
  <si>
    <t>Ukončení celoplast. kabelů zákl./pás.do 5x10 mm2</t>
  </si>
  <si>
    <t>210220010R00</t>
  </si>
  <si>
    <t>Nátěr zemnícího pásku do 120 mm2</t>
  </si>
  <si>
    <t>Poznámka k položce:_x000d_
Nátěr zemnícího pásku u každého připojovaného bodu / 2m:21*2</t>
  </si>
  <si>
    <t>210220021RT1</t>
  </si>
  <si>
    <t>Vedení uzemňovací v zemi FeZn do 120 mm2 vč.svorek, včetně pásku FeZn 30 x 4 mm</t>
  </si>
  <si>
    <t>Poznámka k položce:_x000d_
Položka obsahuje i pomocný materiál pro připojení, svorky vč. antikorozní ochrany spoje, 2ks na každý připojovaný bod._x000d_
Výměra dle výkresu č.02. Planimetrováno programem Autocad.:450</t>
  </si>
  <si>
    <t>210220022RT1</t>
  </si>
  <si>
    <t>Vedení uzemňovací v zemi FeZn, D 8 - 10 mm, včetně drátu FeZn 10 mm</t>
  </si>
  <si>
    <t>Poznámka k položce:_x000d_
Odbočky od zemnícího pásku u každého napojovaného bodu / 2m:21*2</t>
  </si>
  <si>
    <t>210220361RT1</t>
  </si>
  <si>
    <t xml:space="preserve">Zemnič tyčový, zaražení a připojení, do 2 m, včetně dodávky tyče ZT 2,0   2000 mm</t>
  </si>
  <si>
    <t>210220801R00</t>
  </si>
  <si>
    <t>Změření zemního odporu, vč. měřicího protokolu</t>
  </si>
  <si>
    <t>M46</t>
  </si>
  <si>
    <t>Zemní práce při montážích</t>
  </si>
  <si>
    <t>460680025RT2</t>
  </si>
  <si>
    <t>Průraz zdivem v cihlové zdi tloušťky 100 cm, plochy do 0,50 m2</t>
  </si>
  <si>
    <t>460680025RT4</t>
  </si>
  <si>
    <t>Průraz zdivem v cihlové zdi tloušťky 100 cm, plochy do 1,00 m2</t>
  </si>
  <si>
    <t>460510021RT3</t>
  </si>
  <si>
    <t>Kabelový prostup z plast.trub, DN do 10,5cm, včetně dodávky trub PE 40mm</t>
  </si>
  <si>
    <t>Poznámka k položce:_x000d_
Kabelová chránička pr.40mm pro kabel CYKY._x000d_
Výměra dle výkresu č.02. Planimetrováno programem Autocad.:500</t>
  </si>
  <si>
    <t>460510021RT4</t>
  </si>
  <si>
    <t>Kabelový prostup z plast.trub, DN do 10,5cm, včetně dodávky trub PE 63mm</t>
  </si>
  <si>
    <t>Poznámka k položce:_x000d_
Kabelová chránička pr.63mm pro kabel CYKY._x000d_
Výměra dle výkresu č.02. Planimetrováno programem Autocad.:1410</t>
  </si>
  <si>
    <t>SO 451 - Veřejné osvětlení</t>
  </si>
  <si>
    <t>Specifikace svítidel a ostatního příslušenství součástí samostatné přílohy- kniha svítidel. Zemní práce v tomto objektu obsahují veškeré zemní práce i pro SO 441, 471 a 472.</t>
  </si>
  <si>
    <t>5 - Komunikace</t>
  </si>
  <si>
    <t>578100010RA0</t>
  </si>
  <si>
    <t>Chodník z litého asfaltu</t>
  </si>
  <si>
    <t>Poznámka k položce:_x000d_
Zapravení chodníku v ul.Štefánikova._x000d_
Výměra dle výkresu č.02. Planimetrováno programem Autocad.:45*0,5</t>
  </si>
  <si>
    <t>Poznámka k položce:_x000d_
Prohlídka staveniště před započetím prací._x000d_
Výměra a obsah dle TZ.:24</t>
  </si>
  <si>
    <t>Poznámka k položce:_x000d_
Napěťové zkoušky.Výměra a obsah dle TZ.:40</t>
  </si>
  <si>
    <t>Poznámka k položce:_x000d_
Povinný zkušební provoz a celkové odzkoušení celého systému._x000d_
Výměra a obsah dle TZ.:120</t>
  </si>
  <si>
    <t>Poznámka k položce:_x000d_
Výměra a obsah dle TZ.:120</t>
  </si>
  <si>
    <t>Poznámka k položce:_x000d_
Ostatní nepředpokládané stavební práce spojené s pokládkou kabelů, zemními pracemi a vnitřními instalacemi._x000d_
Výměra a obsah dle TZ.:80</t>
  </si>
  <si>
    <t>Poznámka k položce:_x000d_
Kompletní přesun hmot na staveništi.Výměra a obsah dle TZ.:1</t>
  </si>
  <si>
    <t>Poznámka k položce:_x000d_
Kompletní dopravné materiálu a osob na staveniště._x000d_
Výměra a obsah dle TZ.:1</t>
  </si>
  <si>
    <t>Poznámka k položce:_x000d_
Veškerý ostatní drobný montážní materiál potřebný pro komplexní montáž._x000d_
Výměra a obsah dle TZ.:1</t>
  </si>
  <si>
    <t>Poznámka k položce:_x000d_
Zmařené délky kabeláží (prořez)._x000d_
Výměra a obsah dle TZ.:1</t>
  </si>
  <si>
    <t>-1175231603</t>
  </si>
  <si>
    <t>Poznámka k položce:_x000d_
vybouraný asfalt, bude uloženo na mezideponii města, kde bude zhotovitelem recyklováno</t>
  </si>
  <si>
    <t>1962140061</t>
  </si>
  <si>
    <t>4,95*4 'Přepočtené koeficientem množství</t>
  </si>
  <si>
    <t>210192101R01</t>
  </si>
  <si>
    <t>Rozvodnice pro veřejné osvětlení - podružná</t>
  </si>
  <si>
    <t>Poznámka k položce:_x000d_
RVO 902.; Montáž včetně dodávky.; Kompletní dle PD.</t>
  </si>
  <si>
    <t>210192102R01</t>
  </si>
  <si>
    <t>Rozvodnice pro veřejné osvětlení - hlavní, kompletní bez řídícího systému</t>
  </si>
  <si>
    <t>Poznámka k položce:_x000d_
RVO.; Montáž včetně dodávky.; Kompletní dle PD.; Bez montáže a dodávky řídícího systému.</t>
  </si>
  <si>
    <t>210192102R02</t>
  </si>
  <si>
    <t>Rozvodnice pro veřejné, osvětlení - hlavní, řídící systém</t>
  </si>
  <si>
    <t xml:space="preserve">Poznámka k položce:_x000d_
RVO - doplnění řídícího systému; Montáž včetně dodávky.; Obsahuje:; Řídící jednotka LMS  01 1ks; Zálohovaný zdroj LMS 02 1ks; Vstupní jednotka LMS 03 1ks; Napájecí zdroj LMS 04 7ks; Výstupní jednotka LMS 05 2ks; Napájecí zdroj LMS 06 2ks; Router LMS 07 1ks; Základnová stanice LMS 08 1ks; Aktor LMS 09 43ks; Aktor LMS 22 - čidlo záplavy 1ks; Aktor LMS 23 - čidlo teploty 1ks; Aktor LMS 23 - čidlo osvitu 1ks; Licence monitorovacího a řídícího SW LMS 10 1služba; Instalace a konfigurace monitorovacího a řídícího SW LMS 11 1služba; Vizualizace LMS 12 1služba; Nosný, podružný a režijní materiál LMS 13 1sada; Koordinace projektu LMS 14 1služba; Projektová dokumentace LMS 15 1sada; Komplexní zkoušky zkušební provoz LMS 16 1služba; Proškolení údržby a servisu LMS 17 1služba; Školení obsluhy LMS 18 1služba; Provozní dokumentace a manuály pro obsluhu, servis LMS 19 1sada; Poštovné a dopravné materiálu LMS 20 1služba; Montáž HW části LMS 21 1práce; Celkem koordinace, dokumentace, zkoušky, školení, poštovné, dopravné a montáž,  LMS 14 - LMS 21 1soubor</t>
  </si>
  <si>
    <t>210192102R03</t>
  </si>
  <si>
    <t>Rozvodnice pro veřejné osvětlení - dovybavení, stávajícího</t>
  </si>
  <si>
    <t>Poznámka k položce:_x000d_
RVO 29.; Montáž včetně dodávky.; Kompletní dle PD.; Související úpravy, dovybavení a přeložení stávajícho rozváděče RVO.29.</t>
  </si>
  <si>
    <t>210202015R01</t>
  </si>
  <si>
    <t>Svítidlo typ A, montáž</t>
  </si>
  <si>
    <t>Poznámka k položce:_x000d_
Pouze montáž, svítidlo je součástí dodávky stožáru VO.</t>
  </si>
  <si>
    <t>210202015R02</t>
  </si>
  <si>
    <t>Svítidlo typ B, včetně příslušenství</t>
  </si>
  <si>
    <t>210202015R03</t>
  </si>
  <si>
    <t>Svítidlo typ C, včetně příslušenství</t>
  </si>
  <si>
    <t>Poznámka k položce:_x000d_
Přeložení stávajícího přechodového svítidla.</t>
  </si>
  <si>
    <t>210202015R04</t>
  </si>
  <si>
    <t>Svítidlo typ D</t>
  </si>
  <si>
    <t>210202015R21</t>
  </si>
  <si>
    <t>Příslušenství ke svítidlu, typ D1</t>
  </si>
  <si>
    <t>210202015R22</t>
  </si>
  <si>
    <t>Příslušenství ke svítidlu, typ D2</t>
  </si>
  <si>
    <t>210202015R23</t>
  </si>
  <si>
    <t>Příslušenství ke svítidlu, typ D3</t>
  </si>
  <si>
    <t>210202015R05</t>
  </si>
  <si>
    <t>Svítidlo typ E</t>
  </si>
  <si>
    <t>210202015R24</t>
  </si>
  <si>
    <t>Příslušenství ke svítidlu, typ E1</t>
  </si>
  <si>
    <t>210202015R25</t>
  </si>
  <si>
    <t>Příslušenství ke svítidlu, typ E2</t>
  </si>
  <si>
    <t>210202015R26</t>
  </si>
  <si>
    <t>Příslušenství ke svítidlu, typ E3</t>
  </si>
  <si>
    <t>210202015R06</t>
  </si>
  <si>
    <t>Svítidlo typ F</t>
  </si>
  <si>
    <t>210202015R27</t>
  </si>
  <si>
    <t>Příslušenství ke svítidlu, typ F1</t>
  </si>
  <si>
    <t>210202015R28</t>
  </si>
  <si>
    <t>Příslušenství ke svítidlu, typ F2</t>
  </si>
  <si>
    <t>210202015R29</t>
  </si>
  <si>
    <t>Příslušenství ke svítidlu, typ F3</t>
  </si>
  <si>
    <t>210202015R07</t>
  </si>
  <si>
    <t>Svítidlo typ G</t>
  </si>
  <si>
    <t>210202015R30</t>
  </si>
  <si>
    <t>Příslušenství ke svítidlu, typ G1</t>
  </si>
  <si>
    <t>210202015R31</t>
  </si>
  <si>
    <t>Příslušenství ke svítidlu, typ G2</t>
  </si>
  <si>
    <t>210202015R32</t>
  </si>
  <si>
    <t>Příslušenství ke svítidlu, typ G3</t>
  </si>
  <si>
    <t>210202015R32.1</t>
  </si>
  <si>
    <t>Příslušenství ke svítidlu, typ G4</t>
  </si>
  <si>
    <t>210202015R08</t>
  </si>
  <si>
    <t>Svítidlo typ H</t>
  </si>
  <si>
    <t>210202015R33</t>
  </si>
  <si>
    <t>Příslušenství ke svítidlu, typ H1</t>
  </si>
  <si>
    <t>210202015R34</t>
  </si>
  <si>
    <t>Příslušenství ke svítidlu, typ H2</t>
  </si>
  <si>
    <t>210202015R35</t>
  </si>
  <si>
    <t>Příslušenství ke svítidlu, typ H3</t>
  </si>
  <si>
    <t>210202015R09</t>
  </si>
  <si>
    <t>Svítidlo typ I</t>
  </si>
  <si>
    <t>210202015R36</t>
  </si>
  <si>
    <t>Příslušenství ke svítidlu, typ I1</t>
  </si>
  <si>
    <t>210202015R37</t>
  </si>
  <si>
    <t>Příslušenství ke svítidlu, typ I2</t>
  </si>
  <si>
    <t>210202015R38</t>
  </si>
  <si>
    <t>Příslušenství ke svítidlu, typ I3</t>
  </si>
  <si>
    <t>210202015R10</t>
  </si>
  <si>
    <t>Svítidlo typ J</t>
  </si>
  <si>
    <t>210202015R39</t>
  </si>
  <si>
    <t>Příslušenství ke svítidlu, typ J1</t>
  </si>
  <si>
    <t>210202015R40</t>
  </si>
  <si>
    <t>Příslušenství ke svítidlu, typ J2</t>
  </si>
  <si>
    <t>210202015R11</t>
  </si>
  <si>
    <t>Svítidlo typ K</t>
  </si>
  <si>
    <t>210202015R41</t>
  </si>
  <si>
    <t>Příslušenství ke svítidlu, typ K1</t>
  </si>
  <si>
    <t>210202015R42</t>
  </si>
  <si>
    <t>Příslušenství ke svítidlu, typ K2</t>
  </si>
  <si>
    <t>210202015R12</t>
  </si>
  <si>
    <t>Svítidlo typ L</t>
  </si>
  <si>
    <t>210202015R13</t>
  </si>
  <si>
    <t>Svítidlo typ M1</t>
  </si>
  <si>
    <t>Poznámka k položce:_x000d_
Řízeno s M2.; Montáž včetně dodávky.</t>
  </si>
  <si>
    <t>210202015R14</t>
  </si>
  <si>
    <t>Svítidlo typ M2</t>
  </si>
  <si>
    <t>210204011RS3</t>
  </si>
  <si>
    <t>Stožár osvětlovací ocelový délky do 8 m, včetně nákladů na autojeřáb</t>
  </si>
  <si>
    <t xml:space="preserve">Poznámka k položce:_x000d_
Typ 1, montáž včetně dodávky.; Včetně  dodávky svítidla typu A.</t>
  </si>
  <si>
    <t>210204011RS4</t>
  </si>
  <si>
    <t>Poznámka k položce:_x000d_
Typ 2, montáž včetně dodávky.; Včetně dodávky svítidla typu A 2ks.</t>
  </si>
  <si>
    <t>210204011RS5</t>
  </si>
  <si>
    <t xml:space="preserve">Poznámka k položce:_x000d_
Typ 3, montáž včetně dodávky.; Včetně  dodávky svítidla typu A.</t>
  </si>
  <si>
    <t>210204011RS6</t>
  </si>
  <si>
    <t>Poznámka k položce:_x000d_
Typ 4, montáž včetně dodávky.; Včetně dodávky svítidla typu A.</t>
  </si>
  <si>
    <t>210204011RS7</t>
  </si>
  <si>
    <t>Poznámka k položce:_x000d_
Typ 5 - silniční, montáž včetně dodávky.; Antikorozní úprava žárový zinek, termoplastická protikorozní manžeta.</t>
  </si>
  <si>
    <t>210204011RS8</t>
  </si>
  <si>
    <t>Poznámka k položce:_x000d_
Typ 6 - silniční, zesílený, montáž včetně dodávky.; Antikorozní úprava žárový zinek, termoplastická protikorozní manžeta.</t>
  </si>
  <si>
    <t>210204011RS9</t>
  </si>
  <si>
    <t>Poplatek za recyklaci, do 50cm</t>
  </si>
  <si>
    <t>Poznámka k položce:_x000d_
Související poplatek z dodávky svítidel.</t>
  </si>
  <si>
    <t>210204011RS9.1</t>
  </si>
  <si>
    <t>Poplatek za recyklaci, nad 50cm</t>
  </si>
  <si>
    <t>Poznámka k položce:_x000d_
Související poplatek z dodávky stožárů a svítidel na stožárech.</t>
  </si>
  <si>
    <t>210204221R01</t>
  </si>
  <si>
    <t>Stožár osvětlovací ocelový délky do 9 m, včetně nákladů na autojeřáb</t>
  </si>
  <si>
    <t>Poznámka k položce:_x000d_
Demontáž včetně odvozu na SLUMEKO do 3km</t>
  </si>
  <si>
    <t>210204103RS2</t>
  </si>
  <si>
    <t>Výložník ocelový 1ramenný do 35 kg, včetně nákladů na montážní plošinu</t>
  </si>
  <si>
    <t>Poznámka k položce:_x000d_
Montáž včetně dodávky.; Obloukový výložník dl.1,5m, žár.zinek.</t>
  </si>
  <si>
    <t>210204103RS3</t>
  </si>
  <si>
    <t>Poznámka k položce:_x000d_
Montáž včetně dodávky.; Rovný výložník na přechod dl.1,5m, žár.zinek.</t>
  </si>
  <si>
    <t>210204201R00</t>
  </si>
  <si>
    <t>Elektrovýzbroj stožáru pro 1 okruh</t>
  </si>
  <si>
    <t>210204201R01</t>
  </si>
  <si>
    <t>Elektrovýzbroj stožáru pro 1 okruh, pro přechod AYKY-CYKY</t>
  </si>
  <si>
    <t>210204202R00</t>
  </si>
  <si>
    <t>Elektrovýzbroj stožáru pro 2 okruhy</t>
  </si>
  <si>
    <t>210204202R01</t>
  </si>
  <si>
    <t>Elektrovýzbroj stožáru pro 2 okruhy, pro přechod AYKY-CYKY</t>
  </si>
  <si>
    <t>210120001R00</t>
  </si>
  <si>
    <t>Pojistka závitová do 500V E 27 do 25A</t>
  </si>
  <si>
    <t>210100204R00</t>
  </si>
  <si>
    <t>Ukončení šňůry v gumové hadici do 3 x 4 mm2</t>
  </si>
  <si>
    <t>Poznámka k položce:_x000d_
Odpovídá počtu stožárových svítidel x 2.:44*2</t>
  </si>
  <si>
    <t>210802109RT1</t>
  </si>
  <si>
    <t>Šňůra CMSM 3 x 1,50 mm2 volně uložená, včetně dodávky šňůry CMSM 3Cx1,5</t>
  </si>
  <si>
    <t>Poznámka k položce:_x000d_
Odpovídá počtu napojovaných svítidel x 10m.:44*10</t>
  </si>
  <si>
    <t>210810001RT1</t>
  </si>
  <si>
    <t>Kabel CYKY-m 750 V 2 x 1,5 mm2 volně uložený, včetně dodávky kabelu</t>
  </si>
  <si>
    <t>Poznámka k položce:_x000d_
Výměra dle výkresu č.02. Planimetrováno programem Autocad.:1595</t>
  </si>
  <si>
    <t>Poznámka k položce:_x000d_
Výměra dle výkresu č.02. Planimetrováno programem Autocad.:405</t>
  </si>
  <si>
    <t>Poznámka k položce:_x000d_
Výměra dle výkresu č.02. Planimetrováno programem Autocad.:3880</t>
  </si>
  <si>
    <t>210810057RT2</t>
  </si>
  <si>
    <t>Kabel CYKY-m 750 V 5 žil 4 až 16 mm pevně uložený, včetně dodávky kabelu 5x6 mm2</t>
  </si>
  <si>
    <t>Poznámka k položce:_x000d_
Výměra dle výkresu č.02. Planimetrováno programem Autocad.:1300</t>
  </si>
  <si>
    <t>210810054RT1</t>
  </si>
  <si>
    <t>Kabel CYKY-m 750 V 4 x 16 mm2 pevně uložený, včetně dodávky kabelu</t>
  </si>
  <si>
    <t>Poznámka k položce:_x000d_
Výměra dle výkresu č.02. Planimetrováno programem Autocad.:250</t>
  </si>
  <si>
    <t>Poznámka k položce:_x000d_
Výměra dle výkresu č.02. Planimetrováno programem Autocad.:155</t>
  </si>
  <si>
    <t>Poznámka k položce:_x000d_
Výměra dle výkresu č.02. Planimetrováno programem Autocad.:638</t>
  </si>
  <si>
    <t>Poznámka k položce:_x000d_
Nátěr zemnícího pásku u každého stožáru / 2m:41*2</t>
  </si>
  <si>
    <t>Poznámka k položce:_x000d_
Položka obsahuje i pomocný materiál pro připojení stožárů VO, svorky vč. antikorozní ochrany spoje, 2ks na každý připojovaný stožár a rozváděč._x000d_
Výměra dle výkresu č.02. Planimetrováno programem Autocad.:1155</t>
  </si>
  <si>
    <t>Poznámka k položce:_x000d_
Odbočky od zemnícího pásku u každého stožáru / 2m:41*2</t>
  </si>
  <si>
    <t>460010024RT4</t>
  </si>
  <si>
    <t>Vytýčení kabelové trasy v zastavěném prostoru, délka trasy nad 1000 m</t>
  </si>
  <si>
    <t>km</t>
  </si>
  <si>
    <t>460030011RT1</t>
  </si>
  <si>
    <t>Sejmutí drnu, z ploch silně zatravněných</t>
  </si>
  <si>
    <t>166</t>
  </si>
  <si>
    <t>Poznámka k položce:_x000d_
Výměra dle výkresu č.02. Planimetrováno programem Autocad.:0,5*251</t>
  </si>
  <si>
    <t>460030073RT3</t>
  </si>
  <si>
    <t>Bourání živičných povrchů tl. vrstvy 10 - 15 cm, v ploše nad 10 m2</t>
  </si>
  <si>
    <t>Poznámka k položce:_x000d_
Výměra dle výkresu č.02. Planimetrováno programem Autocad.:45*0,5</t>
  </si>
  <si>
    <t>460030081RT3</t>
  </si>
  <si>
    <t>Řezání spáry v asfaltu nebo betonu, v tloušťce vrstvy do 8-10 cm</t>
  </si>
  <si>
    <t>Poznámka k položce:_x000d_
Výměra dle výkresu č.02. Planimetrováno programem Autocad.:45*2</t>
  </si>
  <si>
    <t>460050704RT1</t>
  </si>
  <si>
    <t>Jáma do 2 m3 pro stožár veř.osvětlení, hor.4,ručně, ruční výkop jámy</t>
  </si>
  <si>
    <t>Poznámka k položce:_x000d_
Výměra dle výkresu č.02. Planimetrováno programem Autocad. Počet nových + demontovaných stožárů x rozměry beton.patek.:(41+27)*1,2*1,2*1,5+22*0,5*0,</t>
  </si>
  <si>
    <t>460080101R00</t>
  </si>
  <si>
    <t>Rozbourání betonového základu</t>
  </si>
  <si>
    <t>Poznámka k položce:_x000d_
vč. odvozu na skládku 5km_x000d_
Výměra dle výkresu č.02. Planimetrováno programem Autocad. Počet demontovaných stožárů x rozměry beton.patek.:27*1,2*1,2*1,5</t>
  </si>
  <si>
    <t>460070103RT1</t>
  </si>
  <si>
    <t>Jáma pro páskový zemnič ZD 01-FeZn, hor.3, ruční výkop jámy</t>
  </si>
  <si>
    <t>460080002RT1</t>
  </si>
  <si>
    <t>Betonový základ do bednění, uložení betonu do dřevěného bednění</t>
  </si>
  <si>
    <t>Poznámka k položce:_x000d_
Obsahuje kompletní základ pro stožár dle vzorového příčného řezu, manuálu výrobce dekorativního stožáru (přířubový základ) a sloupku.; Obsahuje rouru pro osazení stožáru PVC DN250 v případě siln.stožáru, ohebné chráničky 40/32 pro kabely a uzemnění (4x1,5m), materiál pro zásyp - dusaná drť, max.vel.zrna 1._x000d_
Výměra dle výkresu č.02. Planimetrováno programem Autocad. Základy pro siln.stožáry, dekorativní stožáry, sloupky x rozměry beton.základů.:3*0,8*0,8</t>
  </si>
  <si>
    <t>460200173RT2</t>
  </si>
  <si>
    <t xml:space="preserve">Výkop kabelové rýhy 35/90 cm  hor.3, ruční výkop rýhy</t>
  </si>
  <si>
    <t>Poznámka k položce:_x000d_
Výměra dle výkresu č.02 a 14. Planimetrováno programem Autocad.:251_x000d_
Výkop pro objekt: SO451 ve volném terénu</t>
  </si>
  <si>
    <t>460200303RT2</t>
  </si>
  <si>
    <t>Výkop kabelové rýhy 50/120 cm hor.3, ruční výkop rýhy</t>
  </si>
  <si>
    <t>Poznámka k položce:_x000d_
Výměra dle výkresu č.02 a 14. Planimetrováno programem Autocad.:896_x000d_
Výkop pro objekty: SO441,451 ve zpevněném povrchu</t>
  </si>
  <si>
    <t>460200314RT2</t>
  </si>
  <si>
    <t>Výkop kabelové rýhy 50/130 cm hor.4, ruční výkop rýhy</t>
  </si>
  <si>
    <t xml:space="preserve">Poznámka k položce:_x000d_
Výměra dle výkresu č.02 a 14. Planimetrováno programem Autocad.:13_x000d_
Výkop pro objekt: SO451 v komunikaci_x000d_
</t>
  </si>
  <si>
    <t>460200883RT2</t>
  </si>
  <si>
    <t>Výkop kabelové rýhy 80/120 cm hor.3, ruční výkop rýhy</t>
  </si>
  <si>
    <t>Poznámka k položce:_x000d_
Výměra dle výkresu č.02 a 14. Planimetrováno programem Autocad.:297_x000d_
Výkop pro objekty: SO451,417,472 ve zpevněném povrchu</t>
  </si>
  <si>
    <t>460201083RT2</t>
  </si>
  <si>
    <t>Výkop kabelové rýhy 100/120cm hor.3, ruční výkop rýhy</t>
  </si>
  <si>
    <t>188</t>
  </si>
  <si>
    <t>Poznámka k položce:_x000d_
Výměra dle výkresu č.02 a 14. Planimetrováno programem Autocad.:340_x000d_
Výkop pro objekty: SO441,451,417,472 ve zpevněném povrchu</t>
  </si>
  <si>
    <t>460201483RT3</t>
  </si>
  <si>
    <t>Výkop kabelové rýhy 150/120cm hor.3, ruční výkop rýhy</t>
  </si>
  <si>
    <t>Poznámka k položce:_x000d_
Výměra dle výkresu č.02 a 14. Planimetrováno programem Autocad.:13_x000d_
Výkop pro objekt: SO451 ve zpevněném povrchu - páteřní trasa u rozváděče</t>
  </si>
  <si>
    <t>460420022RT3</t>
  </si>
  <si>
    <t>Zřízení kabelového lože v rýze š. do 65 cm z písku, lože tloušťky 20 cm</t>
  </si>
  <si>
    <t xml:space="preserve"> Viz.pol.č.90-92 a dvojnásobek součtu výkopů rýh v pol.č.93-95:</t>
  </si>
  <si>
    <t>251+896+13+(297+340+13)*2</t>
  </si>
  <si>
    <t>460490012R00</t>
  </si>
  <si>
    <t>Fólie výstražná z PVC, šířka 33 cm</t>
  </si>
  <si>
    <t>194</t>
  </si>
  <si>
    <t>Poznámka k položce:_x000d_
Výměra dle výkresu č.02 a 14. Planimetrováno programem Autocad.:251+(896+13)*2+(297+340)*3+13*6</t>
  </si>
  <si>
    <t>196</t>
  </si>
  <si>
    <t>Poznámka k položce:_x000d_
Kabelová chránička pr.40mm pro kabel CYKY.</t>
  </si>
  <si>
    <t>Viz pol.č. 72-75</t>
  </si>
  <si>
    <t>3880+1300+250+155</t>
  </si>
  <si>
    <t>198</t>
  </si>
  <si>
    <t>Poznámka k položce:_x000d_
Kabelová chránička pr.63mm pro kabel CYKY._x000d_
Výměra dle výkresu č.02. Planimetrováno programem Autocad.:405</t>
  </si>
  <si>
    <t>460510031RT1</t>
  </si>
  <si>
    <t>Kabelový prostup z plastových trub, D 110/6,3 mm, včetně dodávky trub</t>
  </si>
  <si>
    <t>200</t>
  </si>
  <si>
    <t>Poznámka k položce:_x000d_
Kabelová chránička pr.110mm pod komunikací.Výměra dle výkresu č.02. Planimetrováno programem Autocad.:13*2</t>
  </si>
  <si>
    <t>460080001R00</t>
  </si>
  <si>
    <t>Betonový základ do zeminy bez bednění</t>
  </si>
  <si>
    <t>202</t>
  </si>
  <si>
    <t>Poznámka k položce:_x000d_
Obetonování chrániček_x000d_
Výměra dle výkresu č.02 a 14. Planimetrováno programem Autocad.:13*0,5*0,31</t>
  </si>
  <si>
    <t>460600001R00</t>
  </si>
  <si>
    <t>Naložení a odvoz zeminy, vč.skládkovného</t>
  </si>
  <si>
    <t>204</t>
  </si>
  <si>
    <t>Poznámka k položce:_x000d_
Přebytečná zemina z výkopů.; Včetně odvozu na vzdálenost 5km._x000d_
Výměra dle výkresu č.02 a 14. Planimetrováno programem Autocad.:251*0,35*0,2+896*0,5*0,2+13*0,5*0,31+297*0,8*0,2+340*1*0,2+13*1,5*0,2+52,583</t>
  </si>
  <si>
    <t>460570173R00</t>
  </si>
  <si>
    <t>Zához rýhy 35/90 cm, hornina třídy 3, se zhutněním</t>
  </si>
  <si>
    <t>206</t>
  </si>
  <si>
    <t>Poznámka k položce:_x000d_
vhodný materiál z výkopů_x000d_
Výměra dle výkresu č.02 a 14. Planimetrováno programem Autocad.:251</t>
  </si>
  <si>
    <t>460570303R00</t>
  </si>
  <si>
    <t>Zához rýhy 50/120 cm, hornina tř. 3, se zhutněním</t>
  </si>
  <si>
    <t>208</t>
  </si>
  <si>
    <t>Poznámka k položce:_x000d_
vhodný materiál z výkopů_x000d_
Výměra dle výkresu č.02 a 14. Planimetrováno programem Autocad.:896</t>
  </si>
  <si>
    <t>460570314R00</t>
  </si>
  <si>
    <t>Zához rýhy 50/130 cm, hornina tř. 4, se zhutněním</t>
  </si>
  <si>
    <t>210</t>
  </si>
  <si>
    <t>Poznámka k položce:_x000d_
vhodný materiál z výkopů_x000d_
Výměra dle výkresu č.02 a 14. Planimetrováno programem Autocad.:297</t>
  </si>
  <si>
    <t>460570883R00</t>
  </si>
  <si>
    <t>Zához rýhy 80/120 cm, hornina tř. 3, se zhutněním</t>
  </si>
  <si>
    <t>212</t>
  </si>
  <si>
    <t>Poznámka k položce:_x000d_
vhodný materiál z výkopů_x000d_
Výměra dle výkresu č.02 a 14. Planimetrováno programem Autocad.:13</t>
  </si>
  <si>
    <t>460571083R00</t>
  </si>
  <si>
    <t>Zához rýhy 100/120 cm, hornina tř. 3, se zhutněním</t>
  </si>
  <si>
    <t>214</t>
  </si>
  <si>
    <t>Poznámka k položce:_x000d_
vhodný materiál z výkopů_x000d_
Výměra dle výkresu č.02 a 14. Planimetrováno programem Autocad.:340</t>
  </si>
  <si>
    <t>460571483R01</t>
  </si>
  <si>
    <t>Zához rýhy 150/120 cm, hornina tř. 3, se zhutněním</t>
  </si>
  <si>
    <t>216</t>
  </si>
  <si>
    <t>460620006RT1</t>
  </si>
  <si>
    <t>Osetí povrchu trávou, včetně dodávky osiva</t>
  </si>
  <si>
    <t>218</t>
  </si>
  <si>
    <t>SO 471 - Ozvučení náměstí</t>
  </si>
  <si>
    <t>M22 - Montáž sdělovací a zabezp.tech</t>
  </si>
  <si>
    <t>Poznámka k položce:_x000d_
Veškeré nutné demontáže stávajícího rozhlasové zařízení v prostoru stavby._x000d_
Výměra a obsah dle TZ.:24</t>
  </si>
  <si>
    <t>Poznámka k položce:_x000d_
Povinný zkušební provoz a celkové odzkoušení celého systému._x000d_
Výměra a obsah dle TZ.:24</t>
  </si>
  <si>
    <t>Poznámka k položce:_x000d_
Výměra a obsah dle TZ.:8</t>
  </si>
  <si>
    <t>Poznámka k položce:_x000d_
Ostatní nepředpokládané stavební práce spojené s pokládkou kabelů, zemními pracemi a vnitřními instalacemi._x000d_
Výměra a obsah dle TZ.:12</t>
  </si>
  <si>
    <t xml:space="preserve">908      R00</t>
  </si>
  <si>
    <t>Hzs-práce výškových specialistů</t>
  </si>
  <si>
    <t>Poznámka k položce:_x000d_
Kompletní přesun hmot na staveništi._x000d_
Výměra a obsah dle TZ.:1</t>
  </si>
  <si>
    <t>Poznámka k položce:_x000d_
Výměra dle výkresu č.02. Planimetrováno programem Autocad.:30</t>
  </si>
  <si>
    <t>210810002RT1</t>
  </si>
  <si>
    <t>Kabel CYKY-m 750 V 2 x 2,5 mm2 volně uložený, včetně dodávky kabelu</t>
  </si>
  <si>
    <t>Poznámka k položce:_x000d_
Výměra dle výkresu č.02. Planimetrováno programem Autocad.:595</t>
  </si>
  <si>
    <t>210192521R00</t>
  </si>
  <si>
    <t>Skříň přechodová včetně víka</t>
  </si>
  <si>
    <t>Poznámka k položce:_x000d_
Montáž včetně dodávky.; Skříň pro přechod venkovního rozvodu na vnitřní včetně přepěťové ochrany._x000d_
Výměra dle výkresu č.03. Planimetrováno programem Autocad.:1</t>
  </si>
  <si>
    <t>M22</t>
  </si>
  <si>
    <t>Montáž sdělovací a zabezp.tech</t>
  </si>
  <si>
    <t>222370002R00</t>
  </si>
  <si>
    <t>Rozhlasová ústředna 4 nezávislé zóny</t>
  </si>
  <si>
    <t>Poznámka k položce:_x000d_
Montáž všetně dodávky. Kompletní dle PD.; - výkon 700 W rms / 100 V, 70 V, 4, 8; - 4 výstupní zóny, pouze s možností vypnutí, ve 100V režimu; - 1 vstup Mic konektorem Jack 6,3 nesym., nastavitelná hlasitost, citlivost -50 dBu = 2,5 mV, vstupní; impedance 1,2 k, prioritní chování; - 2 vstupy Mic / Line konektorem XLR / Jack 6,3, nastavitelná hlasitost, sepnutelné fantómové napájení; 24 V, citlivost -50 dBu / Mic, - 15 dBu / Line, vstupní impedance 1,2 / 56 k; - 1 vstup stero Line párem konektorů RCA Cinch, nastavitelná hlasitost, citlivost -15 dBu = 138 mV,; vstupní impedance 15 k; - výstup na nahrávání nebo posilující zesilovač párem konektorů RCA Cinch, úroveň 0 dBu = 0,775 V; - výstup na reproduktory (zóny) pomocí šroubovacích svorek; - stereo vstup je v ústředně přímo převeden na mono formát; - frekvenční korektor na výstupu ± 10 dB na 100 Hz a 10 kHz; - vestavěný digitální modul přehrávače Mp3 souborů z USB (Flash paměti) nebo SD paměťové karty; s podporou kapacity až 16 GB; - možnosti opakování přehrávání (vše nebo daná skladba jednou); - vestavěný softwarový equalizér s několika presety pro Mp3 přehrávač; - vestavěný FM tuner s rozsahem FM 88 - 108 MHz; - možnost digitálního ladění FM tuneru; - LCD display multifunkčního přehrávače; - IR dálkové ovládání multifunkčního přehrávače; - vestavěný gong; - vestavěná siréna; - indikace výstupní úrovně pomocí LED bargrafu; - výstupní ochrany proti zkratu, přehřátí, nadměrnému zatížení; - vestavěný limiter proti přebuzení ústředny; - zkreslení THD &lt; 1 %; - odstup S/N &gt; 70 dB / Line, 60 dB / Mic; - frekvenční rozsah 50 - 18 000 Hz / - 3 dB; - napájení AC 230 V / 50 Hz; - pracovní teplota - 10 - + 40 °C; - rozměry 420 × 133 × 340 mm; - hmotnost 17 kg_x000d_
Výměra a obsah dle přílohy č.01,04.:1</t>
  </si>
  <si>
    <t>222370011R00</t>
  </si>
  <si>
    <t>Mikrofonní stanice, s ovládacími tlačítky</t>
  </si>
  <si>
    <t>Poznámka k položce:_x000d_
Montáž včetně dodávky. Kompletní dle PD.; - elektretový mikrofon s elektronikou; - spínač s tichým chodem a pomalým náběhem signálu; - elektronická aretace spínače; - vestavěný audio gong indikující zapnutí a vypnutí mikrofonu, s nastavitelnou hlasitostí; - indikace standby pomocí LED na základně; - indikace zapnutí (aktivního mikrofonu) pomocí LED kroužku na husím krku; - kardioidní směrová charakteristika; - frekvenční rozsah 60 – 18 000 Hz; - citlivost –45 dB ±2 dB; - elektretový systém; - odstup S/N &gt; 75 dB; - výstupní signál konektorem XLR on; - včetně propojovacího 9,5 m kabelu XLR / Jack 6,3; - napájení bateriové 9 V nebo adaptérem (je součástí) AC 230 V 50 Hz / DC 9 – 12 V; - nevyžaduje fantomové napájení z rozhlasové ústředny nebo mix. pultu; - vysoká srozumitelnost mluveného slova; - snížený vlastní hluk mikrofonu; - gumové nožičky proti posunování na stole; - protivětrná ochrana mikrofonu součástí; - tmavě šedá barva základy, černá barva mikrofonu na husím krku; - rozměry základny 125×42×150 mm; délka samotného mikrofonu s husím krkem 420 mm; hmotnost 465 g_x000d_
Výměra a obsah dle přílohy č.01,04.:1</t>
  </si>
  <si>
    <t>222370106R01</t>
  </si>
  <si>
    <t>Reproduktor směrový vestavný do 80 W</t>
  </si>
  <si>
    <t>Poznámka k položce:_x000d_
Montáž včetně dodávky. Kompletní dle PD.; - vestavný do sloupu VO; - osazeno 6,5” reproduktory; - zatížitelnost 40 / 80 W rms/max; - impedance min. 250 ?; - ekv. citlivost 96 dB / 1W, 1m; - frekv. pásmo 140 – 15 000 Hz; - krytí IP 44; - rozměry 227×952×125 mm; - hmotnost 8,6 kg_x000d_
Výměra dle výkresu č.02. Planimetrováno programem Autocad.:14</t>
  </si>
  <si>
    <t>222370401R00</t>
  </si>
  <si>
    <t>Programování rozhlas.ústředny, uvedení do provozu</t>
  </si>
  <si>
    <t>Poznámka k položce:_x000d_
Výměra a obsah dle TZ.:24</t>
  </si>
  <si>
    <t>222370601R00</t>
  </si>
  <si>
    <t>Kontrolní měření</t>
  </si>
  <si>
    <t>Poznámka k položce:_x000d_
Výměra a obsah dle TZ.:14</t>
  </si>
  <si>
    <t>222370605R00</t>
  </si>
  <si>
    <t>Měření rozhlas.zařízení a měření srozumitelnosti</t>
  </si>
  <si>
    <t>Poznámka k položce:_x000d_
Výměra dle výkresu č.03. Planimetrováno programem Autocad.:1</t>
  </si>
  <si>
    <t>Poznámka k položce:_x000d_
Kabelová chránička pr.40mm pro kabel CYKY. Výměra dle výkresu č.02. Planimetrováno programem Autocad.:295</t>
  </si>
  <si>
    <t>SO 472 - Slaboproudé rozvody</t>
  </si>
  <si>
    <t>Poznámka k položce:_x000d_
Prohlídka staveniště před započetím prací._x000d_
Výměra a obsah dle TZ.:8</t>
  </si>
  <si>
    <t>Poznámka k položce:_x000d_
Ostatní nepředpokládané stavební práce spojené s pokládkou kabelů, zemními pracemi a vnitřními instalacemi._x000d_
Výměra a obsah dle TZ.:8</t>
  </si>
  <si>
    <t>222086051R00</t>
  </si>
  <si>
    <t>Mikrotrubička HDPE v kabelové rýze</t>
  </si>
  <si>
    <t>Poznámka k položce:_x000d_
Pokládka mikrotrubiček dle PD, dodávka není součástí, dodá Kabelová televize Kopřivnice_x000d_
Výměra dle výkresu č.02. Planimetrováno programem Autocad.:2750</t>
  </si>
  <si>
    <t>SO 801 - Vegetační a sadové úpravy</t>
  </si>
  <si>
    <t>Kopřivnice</t>
  </si>
  <si>
    <t>111151122</t>
  </si>
  <si>
    <t>Pokosení trávníku parkového plochy do 1000 m2 s odvozem do 20 km ve svahu do 1:2</t>
  </si>
  <si>
    <t>1645060574</t>
  </si>
  <si>
    <t>Poznámka k položce:_x000d_
1x kosení v průběhu staby před dokončením</t>
  </si>
  <si>
    <t>273,6</t>
  </si>
  <si>
    <t>111151211</t>
  </si>
  <si>
    <t>Pokosení trávníku parterového plochy do 10000 m2 s odvozem do 20 km v rovině a svahu do 1:5</t>
  </si>
  <si>
    <t>2128350681</t>
  </si>
  <si>
    <t>1599</t>
  </si>
  <si>
    <t>111151221</t>
  </si>
  <si>
    <t>Pokosení trávníku parkového plochy do 10000 m2 s odvozem do 20 km v rovině a svahu do 1:5</t>
  </si>
  <si>
    <t>-1387643688</t>
  </si>
  <si>
    <t>1253</t>
  </si>
  <si>
    <t>1462673668</t>
  </si>
  <si>
    <t>Poznámka k položce:_x000d_
Pro násyp a zřízení krajnice, plamimetrováno z příčných řezů a situace</t>
  </si>
  <si>
    <t>5834R</t>
  </si>
  <si>
    <t>materiál do násypů</t>
  </si>
  <si>
    <t>-1852426627</t>
  </si>
  <si>
    <t>63*1,9</t>
  </si>
  <si>
    <t>5834R1</t>
  </si>
  <si>
    <t>1907908820</t>
  </si>
  <si>
    <t>5*1,9</t>
  </si>
  <si>
    <t>184558195</t>
  </si>
  <si>
    <t>Poznámka k položce:_x000d_
viz.pol.č.122201401</t>
  </si>
  <si>
    <t>68*0,5 'Přepočtené koeficientem množství</t>
  </si>
  <si>
    <t>2031495677</t>
  </si>
  <si>
    <t>Poznámka k položce:_x000d_
dovoz ornice</t>
  </si>
  <si>
    <t>611,44</t>
  </si>
  <si>
    <t>-2076025383</t>
  </si>
  <si>
    <t>Poznámka k položce:_x000d_
Nákládání ornice</t>
  </si>
  <si>
    <t>171101101</t>
  </si>
  <si>
    <t>Uložení sypaniny z hornin soudržných do násypů zhutněných na 95 % PS</t>
  </si>
  <si>
    <t>-1921749373</t>
  </si>
  <si>
    <t>Poznámka k položce:_x000d_
plamimetrováno z příčných řezů a situace</t>
  </si>
  <si>
    <t>171203113</t>
  </si>
  <si>
    <t>Uložení a hrubé rozhrnutí výkopku bez zhutnění ve svahu do 1:1</t>
  </si>
  <si>
    <t>2057097166</t>
  </si>
  <si>
    <t>181151311</t>
  </si>
  <si>
    <t>Plošná úprava terénu přes 500 m2 zemina tř 1 až 4 nerovnosti do 100 mm v rovinně a svahu do 1:5</t>
  </si>
  <si>
    <t>2026359671</t>
  </si>
  <si>
    <t>"parterový a parkový trávník"1599+1253</t>
  </si>
  <si>
    <t>10321299R</t>
  </si>
  <si>
    <t>půdní substrát odolný proti zhutnění</t>
  </si>
  <si>
    <t>-615159971</t>
  </si>
  <si>
    <t>"Jílovitá frakce 3%"</t>
  </si>
  <si>
    <t>"prachovitá frakce(0,002-0,063) 18%"</t>
  </si>
  <si>
    <t>"písčitá frakce(0,63-2,0) 36%"</t>
  </si>
  <si>
    <t>"štěrkovitá frakce(2,0-63,0)43%"</t>
  </si>
  <si>
    <t>2,0*2,0*1,2*12</t>
  </si>
  <si>
    <t>10321992R</t>
  </si>
  <si>
    <t>půdní substrát pro osazení nádob</t>
  </si>
  <si>
    <t>217444322</t>
  </si>
  <si>
    <t>"květináče"1,2*8,2*1,5*2</t>
  </si>
  <si>
    <t>"Tatrovanka"45*1,2</t>
  </si>
  <si>
    <t>-2071639127</t>
  </si>
  <si>
    <t>10371500</t>
  </si>
  <si>
    <t>substrát pro trávníky VL</t>
  </si>
  <si>
    <t>-484709445</t>
  </si>
  <si>
    <t>2852*0,15</t>
  </si>
  <si>
    <t>180402112R</t>
  </si>
  <si>
    <t>Založení parkového trávníku výsevem na vrstvě ornice na svahu</t>
  </si>
  <si>
    <t>-460147050</t>
  </si>
  <si>
    <t>228"m2"*1,2</t>
  </si>
  <si>
    <t>00572410</t>
  </si>
  <si>
    <t>osivo směs travní parková</t>
  </si>
  <si>
    <t>134398414</t>
  </si>
  <si>
    <t>274*0,03</t>
  </si>
  <si>
    <t>180403111R</t>
  </si>
  <si>
    <t>Založení parterového trávníku výsevem na vrstvě ornice</t>
  </si>
  <si>
    <t>443338198</t>
  </si>
  <si>
    <t>00572419R</t>
  </si>
  <si>
    <t>osivo směs travní parterové</t>
  </si>
  <si>
    <t>1667532579</t>
  </si>
  <si>
    <t>1599*0,05</t>
  </si>
  <si>
    <t>180402111R</t>
  </si>
  <si>
    <t>Založení parkového trávníku výsevem na vrstvě ornice</t>
  </si>
  <si>
    <t>591762804</t>
  </si>
  <si>
    <t>-90343607</t>
  </si>
  <si>
    <t>1253*0,03</t>
  </si>
  <si>
    <t>181301113</t>
  </si>
  <si>
    <t>Rozprostření ornice tl vrstvy do 200 mm pl přes 500 m2 v rovině nebo ve svahu do 1:5</t>
  </si>
  <si>
    <t>1145420946</t>
  </si>
  <si>
    <t>1599+1253</t>
  </si>
  <si>
    <t>182201101</t>
  </si>
  <si>
    <t>Svahování násypů</t>
  </si>
  <si>
    <t>-1265998148</t>
  </si>
  <si>
    <t>182301122</t>
  </si>
  <si>
    <t>Rozprostření ornice pl do 500 m2 ve svahu přes 1:5 tl vrstvy do 150 mm</t>
  </si>
  <si>
    <t>544913876</t>
  </si>
  <si>
    <t>183101215</t>
  </si>
  <si>
    <t>Jamky pro výsadbu s výměnou 50 % půdy zeminy tř 1 až 4 objem do 0,4 m3 v rovině a svahu do 1:5</t>
  </si>
  <si>
    <t>-1013897051</t>
  </si>
  <si>
    <t>Poznámka k položce:_x000d_
Přebytečný výkop uložen na mezideponii města</t>
  </si>
  <si>
    <t>10321100R</t>
  </si>
  <si>
    <t>substrát pro okrasné dřeviny</t>
  </si>
  <si>
    <t>-659301983</t>
  </si>
  <si>
    <t>(4+12)*0,5"%"*0,75*0,75*0,7"hl."</t>
  </si>
  <si>
    <t>3,15*0,2 'Přepočtené koeficientem množství</t>
  </si>
  <si>
    <t>183205112</t>
  </si>
  <si>
    <t>Založení záhonu v rovině a svahu do 1:5 zemina tř 3</t>
  </si>
  <si>
    <t>-546821233</t>
  </si>
  <si>
    <t>183211312</t>
  </si>
  <si>
    <t>Výsadba trvalek prostokořenných</t>
  </si>
  <si>
    <t>-1253488215</t>
  </si>
  <si>
    <t>00572699R</t>
  </si>
  <si>
    <t xml:space="preserve">sazenice trvalek </t>
  </si>
  <si>
    <t>532177794</t>
  </si>
  <si>
    <t>"Achilea filipendulina v cv."10</t>
  </si>
  <si>
    <t>"Anemone sylvestris" 40</t>
  </si>
  <si>
    <t>"Ceratostigma plumbagoides"40</t>
  </si>
  <si>
    <t>"Euphorbia epithemoides"20</t>
  </si>
  <si>
    <t>"Geranium sanguineum v cv."50</t>
  </si>
  <si>
    <t>"Panicum virgatum v cv."10</t>
  </si>
  <si>
    <t>"Pennisetum alopecuriudes v cv."10</t>
  </si>
  <si>
    <t>"Perovskia atriplicifolia"10</t>
  </si>
  <si>
    <t>"Rudbeckia purpurea v cv."20</t>
  </si>
  <si>
    <t>"Salvia nemorosa v cv."20</t>
  </si>
  <si>
    <t>"Stachys byzantina"40</t>
  </si>
  <si>
    <t>183211411</t>
  </si>
  <si>
    <t>Dosadba letniček nebo dvouletek prostokořenných</t>
  </si>
  <si>
    <t>-1311399959</t>
  </si>
  <si>
    <t>005726999R</t>
  </si>
  <si>
    <t>sazenice letniček</t>
  </si>
  <si>
    <t>-621769449</t>
  </si>
  <si>
    <t>183403111</t>
  </si>
  <si>
    <t>Obdělání půdy nakopáním na hloubku do 0,1 m v rovině a svahu do 1:5</t>
  </si>
  <si>
    <t>2105157220</t>
  </si>
  <si>
    <t>183403112</t>
  </si>
  <si>
    <t>Obdělání půdy oráním na hloubku do 0,2 m v rovině a svahu do 1:5</t>
  </si>
  <si>
    <t>-1984508448</t>
  </si>
  <si>
    <t>183403114</t>
  </si>
  <si>
    <t>Obdělání půdy kultivátorováním v rovině a svahu do 1:5</t>
  </si>
  <si>
    <t>-1290819657</t>
  </si>
  <si>
    <t>183403151</t>
  </si>
  <si>
    <t>Obdělání půdy smykováním v rovině a svahu do 1:5</t>
  </si>
  <si>
    <t>-1675171006</t>
  </si>
  <si>
    <t>183403152</t>
  </si>
  <si>
    <t>Obdělání půdy vláčením v rovině a svahu do 1:5</t>
  </si>
  <si>
    <t>681127132</t>
  </si>
  <si>
    <t>183403153</t>
  </si>
  <si>
    <t>Obdělání půdy hrabáním v rovině a svahu do 1:5</t>
  </si>
  <si>
    <t>-373883873</t>
  </si>
  <si>
    <t>183403161</t>
  </si>
  <si>
    <t>Obdělání půdy válením v rovině a svahu do 1:5</t>
  </si>
  <si>
    <t>-486396972</t>
  </si>
  <si>
    <t>2076508878</t>
  </si>
  <si>
    <t>183403211</t>
  </si>
  <si>
    <t>Obdělání půdy nakopáním na hloubku do 0,1 m ve svahu do 1:2</t>
  </si>
  <si>
    <t>-754688711</t>
  </si>
  <si>
    <t>274*1,2</t>
  </si>
  <si>
    <t>183403253</t>
  </si>
  <si>
    <t>Obdělání půdy hrabáním ve svahu do 1:2</t>
  </si>
  <si>
    <t>1754715618</t>
  </si>
  <si>
    <t>183403261</t>
  </si>
  <si>
    <t>Obdělání půdy válením ve svahu do 1:2</t>
  </si>
  <si>
    <t>-2102012944</t>
  </si>
  <si>
    <t>184102114</t>
  </si>
  <si>
    <t>Výsadba dřeviny s balem D do 0,5 m do jamky se zalitím v rovině a svahu do 1:5</t>
  </si>
  <si>
    <t>-1151636148</t>
  </si>
  <si>
    <t>026504009R</t>
  </si>
  <si>
    <t xml:space="preserve">Javor  /Acer campestre/ 16/18</t>
  </si>
  <si>
    <t>-989694204</t>
  </si>
  <si>
    <t>02650339R</t>
  </si>
  <si>
    <t>Bříza /Betula utilis "Doorenbos"/ 16/18</t>
  </si>
  <si>
    <t>-295045170</t>
  </si>
  <si>
    <t>02650399R</t>
  </si>
  <si>
    <t>Bříza - dvoukmenné /Betula utilis "Doorenbos"/ 250/300</t>
  </si>
  <si>
    <t>1793552613</t>
  </si>
  <si>
    <t>02650999R</t>
  </si>
  <si>
    <t>Bříza - tříkmenné /Betula utilis "Doorenbos"/ 250/300</t>
  </si>
  <si>
    <t>664470093</t>
  </si>
  <si>
    <t>02660338R</t>
  </si>
  <si>
    <t xml:space="preserve">Borovice lesní /Pinus sylvestris"Watereri"/  150/200</t>
  </si>
  <si>
    <t>-2108329006</t>
  </si>
  <si>
    <t>02650523R</t>
  </si>
  <si>
    <t>Platan javorolistý (Platanus acerifolia) 20/25</t>
  </si>
  <si>
    <t>535585265</t>
  </si>
  <si>
    <t>02650998R</t>
  </si>
  <si>
    <t>Koelreuteria paniculata 16/18</t>
  </si>
  <si>
    <t>197004897</t>
  </si>
  <si>
    <t>184215133</t>
  </si>
  <si>
    <t>Ukotvení kmene dřevin třemi kůly D do 0,1 m délky do 3 m</t>
  </si>
  <si>
    <t>601209853</t>
  </si>
  <si>
    <t>37+4</t>
  </si>
  <si>
    <t>0521711R</t>
  </si>
  <si>
    <t>příčka dřevěné mořená</t>
  </si>
  <si>
    <t>-1217140756</t>
  </si>
  <si>
    <t>(37+4)*(0,4*3)</t>
  </si>
  <si>
    <t>49,2*1,5 'Přepočtené koeficientem množství</t>
  </si>
  <si>
    <t>60591320R</t>
  </si>
  <si>
    <t>kulatina odkorněná D 7-15cm do dl 5m, mořená</t>
  </si>
  <si>
    <t>1453974588</t>
  </si>
  <si>
    <t>(37+4)*(2,5*3)</t>
  </si>
  <si>
    <t>307,5*1,5 'Přepočtené koeficientem množství</t>
  </si>
  <si>
    <t>184215213R</t>
  </si>
  <si>
    <t xml:space="preserve">Podzemní ukotvení kmene dřevin do volné zeminy tř. 1 až 4 obvodu  vč.materiálu</t>
  </si>
  <si>
    <t>429764819</t>
  </si>
  <si>
    <t>Poznámka k položce:_x000d_
Ukotvení balu pomocí textilních popruhů upevněných v půdě kotvami z železa a popruhy s ráčnovým napínákem</t>
  </si>
  <si>
    <t>56245199R</t>
  </si>
  <si>
    <t>tyč zatloukací</t>
  </si>
  <si>
    <t>-1095033663</t>
  </si>
  <si>
    <t>Poznámka k položce:_x000d_
tyč k usazení kotev do země</t>
  </si>
  <si>
    <t>13*3</t>
  </si>
  <si>
    <t>184501131R</t>
  </si>
  <si>
    <t xml:space="preserve">Zhotovení obalu z juty ve dvou vrstvách </t>
  </si>
  <si>
    <t>-2106658638</t>
  </si>
  <si>
    <t>90*2</t>
  </si>
  <si>
    <t>184911313R</t>
  </si>
  <si>
    <t>Položení ochrany proti prorůstání kořenů</t>
  </si>
  <si>
    <t>-1734003993</t>
  </si>
  <si>
    <t>69319999R</t>
  </si>
  <si>
    <t>ochrana proti prorůstání kořenů</t>
  </si>
  <si>
    <t>-826960815</t>
  </si>
  <si>
    <t>(2,0*2,0*1,2*13)+(41*(2*3,14*1,25*1,2))</t>
  </si>
  <si>
    <t>"systém vedení kořenů proti zabránění zvedání dlažby, do hloubky 1,2m"</t>
  </si>
  <si>
    <t>"např."materiál kopolymerní polypropylen,barva černá, tl.2,16mm"</t>
  </si>
  <si>
    <t>185802111</t>
  </si>
  <si>
    <t>Hnojení půdy rašelinou v rovině a svahu do 1:5</t>
  </si>
  <si>
    <t>1533806121</t>
  </si>
  <si>
    <t>5,217*0,8</t>
  </si>
  <si>
    <t>"800kg/m3"</t>
  </si>
  <si>
    <t>10311100</t>
  </si>
  <si>
    <t xml:space="preserve">rašelina zahradnická   VL</t>
  </si>
  <si>
    <t>184962518</t>
  </si>
  <si>
    <t>53*(0,25*0,75*0,75*0,7)</t>
  </si>
  <si>
    <t>185804312</t>
  </si>
  <si>
    <t>Zalití rostlin vodou plocha přes 20 m2</t>
  </si>
  <si>
    <t>816168731</t>
  </si>
  <si>
    <t>Poznámka k položce:_x000d_
1x zalévání trávníku v průběhu staby před dokončením</t>
  </si>
  <si>
    <t>(273,6+1599+1253)*15*0,001</t>
  </si>
  <si>
    <t>185851121</t>
  </si>
  <si>
    <t>Dovoz vody pro zálivku rostlin za vzdálenost do 1000 m</t>
  </si>
  <si>
    <t>66273288</t>
  </si>
  <si>
    <t>212755214R</t>
  </si>
  <si>
    <t>Systém provzdušňění a zalévání z drenážních trubek plastových flexibilních vč.materiálu</t>
  </si>
  <si>
    <t>961918424</t>
  </si>
  <si>
    <t>12*((2*0,4*3,14)+(2*0,4*3,14)*1,5)</t>
  </si>
  <si>
    <t>-360745056</t>
  </si>
  <si>
    <t>998231311</t>
  </si>
  <si>
    <t>Přesun hmot pro sadovnické a krajinářské úpravy vodorovně do 5000 m</t>
  </si>
  <si>
    <t>1678838040</t>
  </si>
  <si>
    <t>SO 901 - Přístřešek</t>
  </si>
  <si>
    <t>1 - Zemní práce</t>
  </si>
  <si>
    <t>2 - Zakládání</t>
  </si>
  <si>
    <t>3 - Svislé a kompletní konstrukce</t>
  </si>
  <si>
    <t>4 - Vodorovné konstrukce</t>
  </si>
  <si>
    <t>6 - Úpravy povrchů, podlahy a osazování výplní</t>
  </si>
  <si>
    <t>9 - Ostatní konstrukce a práce, bourání</t>
  </si>
  <si>
    <t>998 - Přesun hmot</t>
  </si>
  <si>
    <t>711 - Izolace proti vodě, vlhkosti a plynům</t>
  </si>
  <si>
    <t>721 - Zdravotechnika - vnitřní kanalizace</t>
  </si>
  <si>
    <t>762 - Konstrukce tesařské</t>
  </si>
  <si>
    <t>767 - Konstrukce zámečnické</t>
  </si>
  <si>
    <t>783 - Dokončovací práce - nátěry</t>
  </si>
  <si>
    <t>Hloubení nezapažených jam a zářezů s urovnáním dna do předepsaného profilu a spádu v hornině tř. 3 přes 100 do 1 000 m3</t>
  </si>
  <si>
    <t>3,8*8,5*7,5+(3,8-1,2)*5,5*7,5</t>
  </si>
  <si>
    <t>Hloubení nezapažených jam a zářezů s urovnáním dna do předepsaného profilu a spádu Příplatek k cenám za lepivost horniny tř. 3</t>
  </si>
  <si>
    <t>349,5*0,5 'Přepočtené koeficientem množství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</si>
  <si>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</si>
  <si>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1,5*8,5*7,5+1,5*5,5*7,5</t>
  </si>
  <si>
    <t xml:space="preserve">Svislé přemístění výkopku  bez naložení do dopravní nádoby avšak s vyprázdněním dopravní nádoby na hromadu nebo do dopravního prostředku z horniny tř. 1 až 4, při hloubce výkopu přes 2,5 do 4 m</t>
  </si>
  <si>
    <t>1,3*8,5*7,5+0,1*5,5*7,5</t>
  </si>
  <si>
    <t>85645088</t>
  </si>
  <si>
    <t>349,5</t>
  </si>
  <si>
    <t xml:space="preserve">Uložení sypaniny  na skládky</t>
  </si>
  <si>
    <t>Poplatek za uložení stavebního odpadu na skládce (skládkovné) zeminy a kameniva zatříděného do Katalogu odpadů pod kódem 170 504</t>
  </si>
  <si>
    <t>Poznámka k položce:_x000d_
bez poplatku, bude uloženo na mezideponii města</t>
  </si>
  <si>
    <t>349,5*1,6 "Přepočtené koeficientem množství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</si>
  <si>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</si>
  <si>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 xml:space="preserve">"základ"    2,35*2,0*6,4</t>
  </si>
  <si>
    <t xml:space="preserve">"podsyp"   0,5*6,4*17,0</t>
  </si>
  <si>
    <t>štěrkopísek frakce 0-32</t>
  </si>
  <si>
    <t>84,48*2 "Přepočtené koeficientem množství</t>
  </si>
  <si>
    <t xml:space="preserve">Úprava pláně vyrovnáním výškových rozdílů  v hornině tř. 1 až 4 se zhutněním</t>
  </si>
  <si>
    <t>7,5*23,0</t>
  </si>
  <si>
    <t>213141111</t>
  </si>
  <si>
    <t xml:space="preserve">Zřízení vrstvy z geotextilie  filtrační, separační, odvodňovací, ochranné, výztužné nebo protierozní v rovině nebo ve sklonu do 1:5, šířky do 3 m</t>
  </si>
  <si>
    <t xml:space="preserve">"S03"   2,25*(2,5*2+3,4*2)</t>
  </si>
  <si>
    <t>69311068</t>
  </si>
  <si>
    <t>geotextilie netkaná PP 300g/m2</t>
  </si>
  <si>
    <t>26,55*1,15 "Přepočtené koeficientem množství</t>
  </si>
  <si>
    <t>69311082</t>
  </si>
  <si>
    <t>geotextilie netkaná PP 500g/m2</t>
  </si>
  <si>
    <t>271532211</t>
  </si>
  <si>
    <t>Podsyp pod základové konstrukce se zhutněním a urovnáním povrchu z kameniva hrubého, frakce 32 - 63 mm</t>
  </si>
  <si>
    <t>1,15*8,5*7,5+1,45*2,8*7,0</t>
  </si>
  <si>
    <t>2,6*5,5*7,5</t>
  </si>
  <si>
    <t>271532212</t>
  </si>
  <si>
    <t>Podsyp pod základové konstrukce se zhutněním a urovnáním povrchu z kameniva hrubého, frakce 16 - 32 mm</t>
  </si>
  <si>
    <t>0,15*(6,4*21,8-6,4*3,8*3,3)</t>
  </si>
  <si>
    <t>Základy z betonu prostého desky z betonu kamenem neprokládaného tř. C 25/30</t>
  </si>
  <si>
    <t xml:space="preserve">"výplň -podklad pod pás"   1,45*2,0*6,4</t>
  </si>
  <si>
    <t>Základy z betonu železového (bez výztuže) desky z betonu bez zvláštních nároků na prostředí tř. C 25/30</t>
  </si>
  <si>
    <t xml:space="preserve">"S02-roznášecí deska"    0,15*3,5*6,4</t>
  </si>
  <si>
    <t>273351121</t>
  </si>
  <si>
    <t>Bednění základů desek zřízení</t>
  </si>
  <si>
    <t xml:space="preserve">"S02-roznášecí deska"    0,15*(3,5*2+6,4*2)</t>
  </si>
  <si>
    <t>273351122</t>
  </si>
  <si>
    <t>Bednění základů desek odstranění</t>
  </si>
  <si>
    <t>Výztuž základů desek ze svařovaných sítí z drátů typu KARI</t>
  </si>
  <si>
    <t xml:space="preserve">"S02-roznášecí deska-sít 150/150/8"    0,0054*3,5*6,4*1,15*2</t>
  </si>
  <si>
    <t>274321711</t>
  </si>
  <si>
    <t>Základy z betonu železového (bez výztuže) pasy z betonu bez zvláštních nároků na prostředí tř. C 35/45</t>
  </si>
  <si>
    <t>0,6*3,5*6,4*2</t>
  </si>
  <si>
    <t>274351121</t>
  </si>
  <si>
    <t>Bednění základů pasů rovné zřízení</t>
  </si>
  <si>
    <t>0,6*(3,5*2+6,4*2)*2</t>
  </si>
  <si>
    <t>274351122</t>
  </si>
  <si>
    <t>Bednění základů pasů rovné odstranění</t>
  </si>
  <si>
    <t>311113152</t>
  </si>
  <si>
    <t xml:space="preserve">Nadzákladové zdi z tvárnic ztraceného bednění  hladkých, včetně výplně z betonu třídy C 25/30, tloušťky zdiva přes 150 do 200 mm</t>
  </si>
  <si>
    <t>311321816.R</t>
  </si>
  <si>
    <t>Nadzákladové zdi z betonu železového (bez výztuže) nosné pohledového (v přírodní barvě drtí a přísad) tř. C 35/45 - bílý beton nejsvětlejšího odstínu s použitím bílého cementu a bílého pigmentu, povrch betonu v pohledové kvalitě dle TP ČBS 03 třída PB3</t>
  </si>
  <si>
    <t xml:space="preserve">"Sx"   5,6*0,6*2,5*2</t>
  </si>
  <si>
    <t xml:space="preserve">"Sx"   (5,6*0,1*1,75+5,6*0,5*1,75*0,5)*4</t>
  </si>
  <si>
    <t>Bednění nadzákladových zdí nosných rovné oboustranné za každou stranu zřízení</t>
  </si>
  <si>
    <t xml:space="preserve">"Sx"   5,6*2*2,5*2</t>
  </si>
  <si>
    <t xml:space="preserve">"Sx"   (5,6*0,1*2+5,6*1,75*2+5,6*1,9*2)*2</t>
  </si>
  <si>
    <t>Bednění nadzákladových zdí nosných rovné oboustranné za každou stranu odstranění</t>
  </si>
  <si>
    <t>Výztuž nadzákladových zdí nosných svislých nebo odkloněných od svislice, rovných nebo oblých z betonářské oceli 10 505 (R) nebo BSt 500</t>
  </si>
  <si>
    <t xml:space="preserve">"S03"   0,000395*2*11*(2,5*2+3,4*2)*1,1+0,000395*2,25*2*(2,5/0,5*2+3,4/0,5*2)*1,1</t>
  </si>
  <si>
    <t>311361821.1</t>
  </si>
  <si>
    <t>Výztuž nadzákladových zdí, základů a stropů z betonářské oceli 10 505 (R) nebo BSt 500</t>
  </si>
  <si>
    <t xml:space="preserve">"viz statika"   15,037*1,1</t>
  </si>
  <si>
    <t>312351911</t>
  </si>
  <si>
    <t>Bednění nadzákladových zdí výplňových Příplatek k cenám za pohledový beton</t>
  </si>
  <si>
    <t>411324747.R</t>
  </si>
  <si>
    <t xml:space="preserve">Stropy z betonu železového (bez výztuže)  pohledového stropů deskových, plochých střech, desek balkonových, desek hřibových stropů včetně hlavic hřibových sloupů tř. C 35/45 - bílý beton nejsvětlejšího odstínu s použitím bílého cementu a bílého pigmentu, </t>
  </si>
  <si>
    <t xml:space="preserve">"S02-strop"   0,1*(2,9*3,4)</t>
  </si>
  <si>
    <t xml:space="preserve">"střecha"     0,6*2,5*15,8+0,1*1,75*16,8*2+0,5*1,75*16,8*0,5*2</t>
  </si>
  <si>
    <t>411351011</t>
  </si>
  <si>
    <t>Bednění stropních konstrukcí - bez podpěrné konstrukce desek tloušťky stropní desky přes 5 do 25 cm zřízení</t>
  </si>
  <si>
    <t xml:space="preserve">"S02"   2,9*3,4+0,1*(2,9*2+3,4*2)</t>
  </si>
  <si>
    <t xml:space="preserve">"střecha"    2,5*15,8+0,1*16,8*2+1,9*16,8*2</t>
  </si>
  <si>
    <t>411351012</t>
  </si>
  <si>
    <t>Bednění stropních konstrukcí - bez podpěrné konstrukce desek tloušťky stropní desky přes 5 do 25 cm odstranění</t>
  </si>
  <si>
    <t>411354333</t>
  </si>
  <si>
    <t>Podpěrná konstrukce stropů - desek, kleneb a skořepin výška podepření přes 4 do 6 m tloušťka stropu přes 15 do 25 cm zřízení</t>
  </si>
  <si>
    <t xml:space="preserve">"S02"   2,9*3,4</t>
  </si>
  <si>
    <t xml:space="preserve">"střecha"    2,5*15,8+1,9*16,8*2</t>
  </si>
  <si>
    <t>411354334</t>
  </si>
  <si>
    <t>Podpěrná konstrukce stropů - desek, kleneb a skořepin výška podepření přes 4 do 6 m tloušťka stropu přes 15 do 25 cm odstranění</t>
  </si>
  <si>
    <t>411359111</t>
  </si>
  <si>
    <t>Bednění stropních konstrukcí - bez podpěrné konstrukce Příplatek k cenám za pohledový beton</t>
  </si>
  <si>
    <t>411362021</t>
  </si>
  <si>
    <t xml:space="preserve">Výztuž stropů  prostě uložených, vetknutých, spojitých, deskových, trámových (žebrových, kazetových), s keramickými a jinými vložkami, konsolových nebo balkonových, hřibových včetně hlavic hřibových sloupů, plochých střech a pro zavěšení železobetonových </t>
  </si>
  <si>
    <t xml:space="preserve">"S02-strop-sít 150/150/8"   0,0054*(2,9*3,4-0,6*0,6)*1,15</t>
  </si>
  <si>
    <t>439359001.R</t>
  </si>
  <si>
    <t>Zřízení prostupu stropní konstrukcí, dodávka a montáž chráničky KG DN 200 dl.1,0 m</t>
  </si>
  <si>
    <t>631311196.R</t>
  </si>
  <si>
    <t xml:space="preserve">Mazanina z betonu  prostého tl. přes 80 do 120 mm tř. C 25/30 - vzhled určuje použité kamenivo-vápencová drť, která zajišťuje i výbornou odolnost proti uklouznutí</t>
  </si>
  <si>
    <t xml:space="preserve">"S01"    0,115*(17,0*6,4-(0,6*2,5-0,1*1,75*2-0,5*1,75*0,5*2)*2)</t>
  </si>
  <si>
    <t>631319012</t>
  </si>
  <si>
    <t xml:space="preserve">Příplatek k cenám mazanin  za úpravu povrchu mazaniny přehlazením, mazanina tl. přes 80 do 120 mm</t>
  </si>
  <si>
    <t>631319173</t>
  </si>
  <si>
    <t xml:space="preserve">Příplatek k cenám mazanin  za stržení povrchu spodní vrstvy mazaniny latí před vložením výztuže nebo pletiva pro tl. obou vrstev mazaniny přes 80 do 120 mm</t>
  </si>
  <si>
    <t>631319902.R</t>
  </si>
  <si>
    <t>Příplatek za drátkobeton strojně kartáčovaný</t>
  </si>
  <si>
    <t>631362021</t>
  </si>
  <si>
    <t xml:space="preserve">Výztuž mazanin  ze svařovaných sítí z drátů typu KARI</t>
  </si>
  <si>
    <t xml:space="preserve">"S01"    0,00444*108,25*1,15</t>
  </si>
  <si>
    <t>632451234</t>
  </si>
  <si>
    <t>Potěr cementový samonivelační litý tř. C 25, tl. přes 45 do 50 mm</t>
  </si>
  <si>
    <t xml:space="preserve">"S02"   2,5*3,0</t>
  </si>
  <si>
    <t>632481213</t>
  </si>
  <si>
    <t xml:space="preserve">Separační vrstva k oddělení podlahových vrstev  z polyetylénové fólie</t>
  </si>
  <si>
    <t>633131119.R</t>
  </si>
  <si>
    <t>Povrchová úprava průmyslových betonových podlah - vymývaný (vymetaný) beton s částečně odhaleným kamenivem, mezi zrny probarvený cementový tmel</t>
  </si>
  <si>
    <t>634663111</t>
  </si>
  <si>
    <t>Výplň dilatačních spar mazanin polyuretanovou samonivelační hmotou, šířka spáry do 10 mm</t>
  </si>
  <si>
    <t>634911124</t>
  </si>
  <si>
    <t xml:space="preserve">Řezání dilatačních nebo smršťovacích spár  v čerstvé betonové mazanině nebo potěru šířky přes 5 do 10 mm, hloubky přes 50 do 80 mm</t>
  </si>
  <si>
    <t xml:space="preserve">"S01"   2*6,4+6,4*2</t>
  </si>
  <si>
    <t>919726122</t>
  </si>
  <si>
    <t>Geotextilie netkaná pro ochranu, separaci nebo filtraci měrná hmotnost přes 200 do 300 g/m2</t>
  </si>
  <si>
    <t xml:space="preserve">"S01"    108,25</t>
  </si>
  <si>
    <t>941111121</t>
  </si>
  <si>
    <t xml:space="preserve">Montáž lešení řadového trubkového lehkého pracovního s podlahami  s provozním zatížením tř. 3 do 200 kg/m2 šířky tř. W09 přes 0,9 do 1,2 m, výšky do 10 m</t>
  </si>
  <si>
    <t>5,0*6,0*2*2</t>
  </si>
  <si>
    <t>941111221</t>
  </si>
  <si>
    <t xml:space="preserve">Montáž lešení řadového trubkového lehkého pracovního s podlahami  s provozním zatížením tř. 3 do 200 kg/m2 Příplatek za první a každý další den použití lešení k ceně -1121</t>
  </si>
  <si>
    <t>120*30 "Přepočtené koeficientem množství</t>
  </si>
  <si>
    <t>941111821</t>
  </si>
  <si>
    <t xml:space="preserve">Demontáž lešení řadového trubkového lehkého pracovního s podlahami  s provozním zatížením tř. 3 do 200 kg/m2 šířky tř. W09 přes 0,9 do 1,2 m, výšky do 10 m</t>
  </si>
  <si>
    <t>952901114</t>
  </si>
  <si>
    <t xml:space="preserve">Vyčištění budov nebo objektů před předáním do užívání  budov bytové nebo občanské výstavby, světlé výšky podlaží přes 4 m</t>
  </si>
  <si>
    <t>21,8*6,4</t>
  </si>
  <si>
    <t>998012021</t>
  </si>
  <si>
    <t xml:space="preserve">Přesun hmot pro budovy občanské výstavby, bydlení, výrobu a služby  s nosnou svislou konstrukcí monolitickou betonovou tyčovou nebo plošnou s jakýkoliv obvodovým pláštěm kromě vyzdívaného vodorovná dopravní vzdálenost do 100 m pro budovy výšky do 6 m Prác</t>
  </si>
  <si>
    <t>711111001</t>
  </si>
  <si>
    <t xml:space="preserve">Provedení izolace proti zemní vlhkosti natěradly a tmely za studena  na ploše vodorovné V nátěrem penetračním</t>
  </si>
  <si>
    <t>2,9*3,4*2</t>
  </si>
  <si>
    <t>19,72*0,0003 "Přepočtené koeficientem množství</t>
  </si>
  <si>
    <t xml:space="preserve">Provedení izolace proti zemní vlhkosti natěradly a tmely za studena  na ploše svislé S nátěrem penetračním</t>
  </si>
  <si>
    <t>2,4*(2,9*2+3,4*2)</t>
  </si>
  <si>
    <t>30,24*0,00035 "Přepočtené koeficientem množství</t>
  </si>
  <si>
    <t xml:space="preserve">Provedení izolace proti zemní vlhkosti pásy přitavením  NAIP na ploše vodorovné V</t>
  </si>
  <si>
    <t>19,72*2</t>
  </si>
  <si>
    <t>62852015</t>
  </si>
  <si>
    <t>pásy s modifikovaným asfaltem vložka skelná tkanina</t>
  </si>
  <si>
    <t>39,44*1,15 "Přepočtené koeficientem množství</t>
  </si>
  <si>
    <t>711142559</t>
  </si>
  <si>
    <t xml:space="preserve">Provedení izolace proti zemní vlhkosti pásy přitavením  NAIP na ploše svislé S</t>
  </si>
  <si>
    <t>30,24*2</t>
  </si>
  <si>
    <t>60,48*1,2 "Přepočtené koeficientem množství</t>
  </si>
  <si>
    <t>711491176</t>
  </si>
  <si>
    <t xml:space="preserve">Provedení izolace proti povrchové a podpovrchové tlakové vodě ostatní  na ploše vodorovné V připevnění izolace ukončovací lištou</t>
  </si>
  <si>
    <t xml:space="preserve">"S03"   (2,9*2+3,4*2)</t>
  </si>
  <si>
    <t>28323009</t>
  </si>
  <si>
    <t>lišta ukončovací pro drenážní fólie profilované</t>
  </si>
  <si>
    <t>711491273</t>
  </si>
  <si>
    <t xml:space="preserve">Provedení izolace proti povrchové a podpovrchové tlakové vodě ostatní  na ploše svislé S z nopové fólie</t>
  </si>
  <si>
    <t xml:space="preserve">"S03"   2,25*(2,9*2+3,4*2)</t>
  </si>
  <si>
    <t>28323010</t>
  </si>
  <si>
    <t>fólie drenážní nopová v 20mm tl 1mm š 2,0m</t>
  </si>
  <si>
    <t>28,35*1,2 "Přepočtené koeficientem množství</t>
  </si>
  <si>
    <t xml:space="preserve">Přesun hmot pro izolace proti vodě, vlhkosti a plynům  stanovený z hmotnosti přesunovaného materiálu vodorovná dopravní vzdálenost do 50 m v objektech výšky do 6 m</t>
  </si>
  <si>
    <t>721</t>
  </si>
  <si>
    <t>Zdravotechnika - vnitřní kanalizace</t>
  </si>
  <si>
    <t>721174005.R</t>
  </si>
  <si>
    <t>Potrubí z plastových trub polypropylenové svodné DN 110 včetně 2x koleno 45st</t>
  </si>
  <si>
    <t>721233219.R</t>
  </si>
  <si>
    <t>Střešní vpusť nerezová pro vegetační střechy včetně ochranného koše a montážních prvků dle výkresu č.D.1.1.07, D.1.1.08</t>
  </si>
  <si>
    <t xml:space="preserve">"O4- střešní vpusť"  2</t>
  </si>
  <si>
    <t>721242119.R</t>
  </si>
  <si>
    <t>Lapač střešních splavenin s přítokem DN 110 a s horizontálním odtokem DN125 včetně redukce 125/150</t>
  </si>
  <si>
    <t>762431012</t>
  </si>
  <si>
    <t>Obložení stěn z dřevoštěpkových desek OSB na sraz, tloušťky desky 12 mm</t>
  </si>
  <si>
    <t>998762101</t>
  </si>
  <si>
    <t xml:space="preserve">Přesun hmot pro konstrukce tesařské  stanovený z hmotnosti přesunovaného materiálu vodorovná dopravní vzdálenost do 50 m v objektech výšky do 6 m</t>
  </si>
  <si>
    <t>7679901.R</t>
  </si>
  <si>
    <t>Z01 - dodávka a montáž poklopu včetně vzpěrné tyče</t>
  </si>
  <si>
    <t>7679902.R</t>
  </si>
  <si>
    <t xml:space="preserve">Z02 - dodávka a montáž žebříku + ochranné demontovatelné zábradlí </t>
  </si>
  <si>
    <t>7679991.R</t>
  </si>
  <si>
    <t>02 - dodávka a montáž kotevního pouzdra M 16mm, žárově zinkovaný, včetně pryžové ucpávky, odstín bílý</t>
  </si>
  <si>
    <t>32*2+9*2+18</t>
  </si>
  <si>
    <t>783</t>
  </si>
  <si>
    <t>Dokončovací práce - nátěry</t>
  </si>
  <si>
    <t>783826675</t>
  </si>
  <si>
    <t>Hydrofobizační nátěr omítek silikonový, transparentní, povrchů hrubých betonových povrchů nebo omítek hrubých, rýhovaných tenkovrstvých nebo škrábaných (břízolitových)</t>
  </si>
  <si>
    <t xml:space="preserve">"S01"   108,25</t>
  </si>
  <si>
    <t>SO901_1 - Část elektroinstalace</t>
  </si>
  <si>
    <t>210010022RT1</t>
  </si>
  <si>
    <t>Trubka tuhá z PVC uložená pevně, 23 mm, včetně dodávky trubky 1525</t>
  </si>
  <si>
    <t>210010313RT1</t>
  </si>
  <si>
    <t>Krabice odbočná KO, bez zapojení-čtvercová, včetně dodávky KO 125 E s víčkem</t>
  </si>
  <si>
    <t>210010005RU2</t>
  </si>
  <si>
    <t>Trubka ohebná pod omítku, vnější průměr 40 mm, včetně dodávky Monoflex 1440</t>
  </si>
  <si>
    <t>210020312R00</t>
  </si>
  <si>
    <t>Žlab kabelový s přísluš., 500/100 mm bez víka</t>
  </si>
  <si>
    <t>210201002RT2</t>
  </si>
  <si>
    <t>Svítidlo LED do 100 W stropní, včetně svítidla a příslušenství</t>
  </si>
  <si>
    <t>210110021RT1</t>
  </si>
  <si>
    <t>Spínač nástěnný jednopól.- řaz. 1, venkovní, včetně dodávky spínače 3558-01750</t>
  </si>
  <si>
    <t>Poznámka k položce:_x000d_
Vypínač ř.1 na povrch.; Montáž včetně dodávky.</t>
  </si>
  <si>
    <t>210111203R01</t>
  </si>
  <si>
    <t>Zásuvková skříň IP44, 2x230V/16, 1x400V/16A, 1x400V/32A</t>
  </si>
  <si>
    <t>Poznámka k položce:_x000d_
Montáž včetně dodávky.; Včetně jističů 2x16A/B, 3x16A/B, 1xfi 40/4/003</t>
  </si>
  <si>
    <t>210191013R04</t>
  </si>
  <si>
    <t>Montáž a dodávka nástěnného rozváděče NN R-901.</t>
  </si>
  <si>
    <t>Poznámka k položce:_x000d_
R-901.; Montáž včetně dodávky.; Kompletní dle PD.</t>
  </si>
  <si>
    <t>210220003RT5</t>
  </si>
  <si>
    <t>Vedení uzemňovací na povrchu Cu do 50 mm2, včetně dodávky H07V-K16 Ž/Z</t>
  </si>
  <si>
    <t>Poznámka k položce:_x000d_
Nátěr zemnícího pásku u každého připojovaného bodu / 2m:10*2</t>
  </si>
  <si>
    <t>Poznámka k položce:_x000d_
Položka obsahuje i pomocný materiál pro připojení, svorky vč. antikorozní ochrany spoje, 2ks na každý připojovaný bod.</t>
  </si>
  <si>
    <t>210220001RT2</t>
  </si>
  <si>
    <t>Vedení uzemňovací na povrchu FeZn do 120 mm2, včetně pásku FeZn 30 x 4 mm a svorek</t>
  </si>
  <si>
    <t>210220002RT2</t>
  </si>
  <si>
    <t>Vedení uzemňovací na povrchu FeZn D 10 mm, včetně drátu FeZn 10 mm a svorek</t>
  </si>
  <si>
    <t>SO 902 - Prosklený pavilón</t>
  </si>
  <si>
    <t xml:space="preserve">    712 - Povlakové krytiny</t>
  </si>
  <si>
    <t xml:space="preserve">    721 - Zdravotechnika - vnitřní kanalizace</t>
  </si>
  <si>
    <t xml:space="preserve">    751 - Vzduchotechnika</t>
  </si>
  <si>
    <t xml:space="preserve">    764 - Konstrukce klempířské</t>
  </si>
  <si>
    <t xml:space="preserve">    783 - Dokončovací práce - nátěry</t>
  </si>
  <si>
    <t xml:space="preserve">Odkopávky a prokopávky nezapažené  s přehozením výkopku na vzdálenost do 3 m nebo s naložením na dopravní prostředek v hornině tř. 3 přes 100 do 1 000 m3</t>
  </si>
  <si>
    <t>0,7*29,0*6,0+0,05*2,8*4,4</t>
  </si>
  <si>
    <t xml:space="preserve">Odkopávky a prokopávky nezapažené  s přehozením výkopku na vzdálenost do 3 m nebo s naložením na dopravní prostředek v hornině tř. 3 Příplatek k cenám za lepivost horniny tř. 3</t>
  </si>
  <si>
    <t>122,416*0,5 'Přepočtené koeficientem množství</t>
  </si>
  <si>
    <t xml:space="preserve">Hloubení zapažených i nezapažených rýh šířky přes 600 do 2 000 mm  s urovnáním dna do předepsaného profilu a spádu v hornině tř. 3 do 100 m3</t>
  </si>
  <si>
    <t>0,4*1,0*(26,0*2+2,8*2)</t>
  </si>
  <si>
    <t xml:space="preserve">Hloubení zapažených i nezapažených rýh šířky přes 600 do 2 000 mm  s urovnáním dna do předepsaného profilu a spádu v hornině tř. 3 Příplatek k cenám za lepivost horniny tř. 3</t>
  </si>
  <si>
    <t>23,04*0,5 'Přepočtené koeficientem množství</t>
  </si>
  <si>
    <t>1842710822</t>
  </si>
  <si>
    <t>0,4*0,6*(26,0*2+2,8*2)</t>
  </si>
  <si>
    <t>0,7*27,0*4,0+0,05*2,8*4,4</t>
  </si>
  <si>
    <t>90,04*1,6 "Přepočtené koeficientem množství</t>
  </si>
  <si>
    <t>0,4*1,0*(26,0*2+2,8*2)-0,4*0,6*(26,0*2+2,8*2)</t>
  </si>
  <si>
    <t>0,7*29,0*6,0+0,05*2,8*4,4-0,7*27,0*4,0</t>
  </si>
  <si>
    <t>27,0*4,0</t>
  </si>
  <si>
    <t>Podsyp pod základové konstrukce se zhutněním a urovnáním povrchu z kameniva hrubého, frakce 0 - 32 mm</t>
  </si>
  <si>
    <t>0,15*2,78*(26,98-0,6*2)</t>
  </si>
  <si>
    <t>0,15*26,98*3,98+0,05*4,4*2,78</t>
  </si>
  <si>
    <t>0,15*(26,98*2+3,98*2)+0,05*(4,4*2+2,78*2)</t>
  </si>
  <si>
    <t xml:space="preserve">"sít 150/150/8 - 2x"    0,0054*26,98*3,98*1,15*2</t>
  </si>
  <si>
    <t>274321511</t>
  </si>
  <si>
    <t>Základy z betonu železového (bez výztuže) pasy z betonu bez zvláštních nároků na prostředí tř. C 25/30</t>
  </si>
  <si>
    <t xml:space="preserve">"spodní ZP"   0,55*0,6*(26,98*2+2,78*2)</t>
  </si>
  <si>
    <t xml:space="preserve">"pod sloupy a techn.místn."   0,37*0,174*(27,008*2+4,008*2)+0,4*0,2*(4,1*2+1,6*2)</t>
  </si>
  <si>
    <t xml:space="preserve">"spodní ZP"   0,55*2*(26,98*2+2,78*2)</t>
  </si>
  <si>
    <t xml:space="preserve">"pod sloupy a tech.místn."   0,37*2*(27,008*2+4,008*2)+0,4*2*(4,1*2+1,6*2)</t>
  </si>
  <si>
    <t>279359001.R</t>
  </si>
  <si>
    <t>Zřízení prostupu základovou konstrukcí, dodávka a montáž chráničky KG DN 150 dl.200 mm včetně hydroizolační manžety a těsnění prostupu</t>
  </si>
  <si>
    <t xml:space="preserve">Nadzákladové zdi z betonu železového (bez výztuže) nosné pohledového  tř. C 35/45 - bílý beton nejsvětlejšího odstínu s použitím bílého cementu a bílého pigmentu, povrch betonu v pohledové kvalitě dle TP ČBS 03 třída PB3</t>
  </si>
  <si>
    <t xml:space="preserve">"S3"   0,2*2,7*(1,6*2-0,8+4,1*2)</t>
  </si>
  <si>
    <t xml:space="preserve">"S3"   2*2,7*(1,6*2-0,8+4,1*2)+0,2*2,7*2</t>
  </si>
  <si>
    <t xml:space="preserve">"S02"   0,18*27,08*4,08</t>
  </si>
  <si>
    <t xml:space="preserve">"S02"   27,08*4,08+0,18*(27,08*2+4,08*2)</t>
  </si>
  <si>
    <t>411354313</t>
  </si>
  <si>
    <t>Podpěrná konstrukce stropů - desek, kleneb a skořepin výška podepření do 4 m tloušťka stropu přes 15 do 25 cm zřízení</t>
  </si>
  <si>
    <t xml:space="preserve">"S02"   27,08*4,08</t>
  </si>
  <si>
    <t>411354314</t>
  </si>
  <si>
    <t>Podpěrná konstrukce stropů - desek, kleneb a skořepin výška podepření do 4 m tloušťka stropu přes 15 do 25 cm odstranění</t>
  </si>
  <si>
    <t>411361821.R</t>
  </si>
  <si>
    <t>Výztuž základů, zdí a stropů betonářskou ocelí 10 505</t>
  </si>
  <si>
    <t>(0,618+0,978+3,013)*1,1</t>
  </si>
  <si>
    <t>0,79</t>
  </si>
  <si>
    <t>628611119.R</t>
  </si>
  <si>
    <t>Nátěr betonu transparentní, ošetřující, impregnační, vytvrzující pro ošetření broušených podlah</t>
  </si>
  <si>
    <t xml:space="preserve">"S01 - pochozí vrstva"   95,3+6,08</t>
  </si>
  <si>
    <t>631311126</t>
  </si>
  <si>
    <t xml:space="preserve">Mazanina z betonu  prostého bez zvýšených nároků na prostředí tl. přes 80 do 120 mm tř. C 25/30</t>
  </si>
  <si>
    <t xml:space="preserve">"S01 - pochozí vrstva"   0,1*(95,3+6,08)</t>
  </si>
  <si>
    <t>631319022</t>
  </si>
  <si>
    <t xml:space="preserve">Příplatek k cenám mazanin  za úpravu povrchu mazaniny přehlazením s poprášením cementem pro konečnou úpravu, mazanina tl. přes 80 do 120 mm (20 kg/m3)</t>
  </si>
  <si>
    <t>631342133</t>
  </si>
  <si>
    <t>Mazanina z betonu lehkého tepelně-izolačního polystyrénového tl. přes 120 do 240 mm, objemové hmotnosti 700 kg/m3</t>
  </si>
  <si>
    <t xml:space="preserve">"S01-instalační vrstva"   0,25*((26,98-0,174*2)*(3,98-0,174*2)-0,2*(4,1*2+1,6*2))</t>
  </si>
  <si>
    <t xml:space="preserve">"S01 - pochozí vrstva-sít 100/100/6"   0,00444*(95,3+6,08)*1,15*2</t>
  </si>
  <si>
    <t>632451457</t>
  </si>
  <si>
    <t xml:space="preserve">Potěr pískocementový běžný  tl. přes 40 do 50 mm tř. C 30</t>
  </si>
  <si>
    <t xml:space="preserve">"S01-ochranná vrstva"   (26,98-0,174*2)*(3,98-0,174*2)-0,2*(4,1*2+1,6*2)</t>
  </si>
  <si>
    <t xml:space="preserve">"S01-separační vrstva"   (26,98-0,174*2)*(3,98-0,174*2)-0,2*(4,1*2+1,6*2)</t>
  </si>
  <si>
    <t>633131112</t>
  </si>
  <si>
    <t xml:space="preserve">Povrchová úprava vsypovou směsí průmyslových betonových podlah  těžký provoz s přísadou karbidu, tl. 3 mm</t>
  </si>
  <si>
    <t xml:space="preserve">"S01 - pochozí vrstva"   (95,3+6,08)</t>
  </si>
  <si>
    <t>634111116</t>
  </si>
  <si>
    <t xml:space="preserve">Obvodová dilatace mezi stěnou a mazaninou  pružnou těsnicí páskou výšky 150 mm</t>
  </si>
  <si>
    <t>27,0*2+4,08*2+4,1*2+3,7*2+1,6*2+2,0*2</t>
  </si>
  <si>
    <t>4*4,008</t>
  </si>
  <si>
    <t>93501.R</t>
  </si>
  <si>
    <t>O1 - Litinový nerezový štěrbinový odvodňovací žlab včetně štěrbinového nástavce-dodávka a montáž včetně napojení a včetně potrubí a komponentů - viz výpis ostatních prvků</t>
  </si>
  <si>
    <t xml:space="preserve">Poznámka k položce:_x000d_
 </t>
  </si>
  <si>
    <t>2,7*(4,1*2+2,0*2)</t>
  </si>
  <si>
    <t>32,94*15 "Přepočtené koeficientem množství</t>
  </si>
  <si>
    <t>952901111</t>
  </si>
  <si>
    <t xml:space="preserve">Vyčištění budov nebo objektů před předáním do užívání  budov bytové nebo občanské výstavby, světlé výšky podlaží do 4 m</t>
  </si>
  <si>
    <t>26,98*3,98</t>
  </si>
  <si>
    <t xml:space="preserve">Přesun hmot pro budovy občanské výstavby, bydlení, výrobu a služby  s nosnou svislou konstrukcí monolitickou betonovou tyčovou nebo plošnou s jakýkoliv obvodovým pláštěm kromě vyzdívaného vodorovná dopravní vzdálenost do 100 m pro budovy výšky do 6 m</t>
  </si>
  <si>
    <t>107,38*0,0003 "Přepočtené koeficientem množství</t>
  </si>
  <si>
    <t>0,55*(26,98*2+3,98*2)</t>
  </si>
  <si>
    <t>34,056*0,00035 "Přepočtené koeficientem množství</t>
  </si>
  <si>
    <t>107,38*1,15 "Přepočtené koeficientem množství</t>
  </si>
  <si>
    <t>34,056*1,2 "Přepočtené koeficientem množství</t>
  </si>
  <si>
    <t>711491177</t>
  </si>
  <si>
    <t xml:space="preserve">Provedení izolace proti povrchové a podpovrchové tlakové vodě ostatní  na ploše vodorovné V připevnění izolace nerezovou lištou</t>
  </si>
  <si>
    <t>27,0*2+4,0*2</t>
  </si>
  <si>
    <t>71149.m</t>
  </si>
  <si>
    <t>nerezová ukončovací lišta</t>
  </si>
  <si>
    <t>62*1,1 "Přepočtené koeficientem množství</t>
  </si>
  <si>
    <t xml:space="preserve">"ochranná vrstva hydroizolace"   0,3*65,0</t>
  </si>
  <si>
    <t>19,5*1,2 "Přepočtené koeficientem množství</t>
  </si>
  <si>
    <t>712</t>
  </si>
  <si>
    <t>Povlakové krytiny</t>
  </si>
  <si>
    <t>712363039.R</t>
  </si>
  <si>
    <t xml:space="preserve">Provedení povlakové krytiny střech plochých do 10° fólií  termoplastickou PO (polyolefin) rozvinutí a natažení fólie v ploše</t>
  </si>
  <si>
    <t xml:space="preserve">"S02"   27,08*4,08*1,1+0,465</t>
  </si>
  <si>
    <t>28342833</t>
  </si>
  <si>
    <t>fólie hydroizolační střešní FPO vyztužená skelným vláknem tl 2,0 mm</t>
  </si>
  <si>
    <t>122*1,15 "Přepočtené koeficientem množství</t>
  </si>
  <si>
    <t>712391172</t>
  </si>
  <si>
    <t xml:space="preserve">Provedení povlakové krytiny střech plochých do 10° -ostatní práce  provedení vrstvy textilní ochranné</t>
  </si>
  <si>
    <t>712771221</t>
  </si>
  <si>
    <t>Provedení drenážní vrstvy vegetační střechy z plastových nopových fólií, výšky nopů do 25 mm, sklon střechy do 5°</t>
  </si>
  <si>
    <t>69334321</t>
  </si>
  <si>
    <t>fólie drenážní nopová vegetačních střech tl 20 mm, HDPE</t>
  </si>
  <si>
    <t>712771271</t>
  </si>
  <si>
    <t>Provedení filtrační vrstvy vegetační střechy z textilií kladených volně s přesahem, sklon střechy do 5°</t>
  </si>
  <si>
    <t>69334310.m</t>
  </si>
  <si>
    <t>geotextilie filtrační vegetačních střech 300 g/m2, tl 1,1 mm, PP</t>
  </si>
  <si>
    <t>712771401</t>
  </si>
  <si>
    <t>Provedení vegetační vrstvy vegetační střechy ze substrátu, tloušťky do 100 mm, sklon střechy do 5°</t>
  </si>
  <si>
    <t>10321225</t>
  </si>
  <si>
    <t>substrát vegetačních střech extenzivní s nízkým obsahem organické složky</t>
  </si>
  <si>
    <t>122,0*0,1</t>
  </si>
  <si>
    <t>998712101</t>
  </si>
  <si>
    <t>Přesun hmot pro povlakové krytiny stanovený z hmotnosti přesunovaného materiálu vodorovná dopravní vzdálenost do 50 m v objektech výšky do 6 m</t>
  </si>
  <si>
    <t>721174024</t>
  </si>
  <si>
    <t>Potrubí z plastových trub polypropylenové odpadní (svislé) DN 75</t>
  </si>
  <si>
    <t>O4 - Střešní vpusť nerezová pro vegetační střechy svislý odtok DN 75 včetně ochranného koše pro vegetační střechy, perforované obruby a hydroizolačního profilu - dodávka a montáž včetně napojení na potrubí a komponentů - viz výpis ostatních prvků a detail</t>
  </si>
  <si>
    <t>721290111</t>
  </si>
  <si>
    <t xml:space="preserve">Zkouška těsnosti kanalizace  v objektech vodou do DN 125</t>
  </si>
  <si>
    <t>998721101</t>
  </si>
  <si>
    <t xml:space="preserve">Přesun hmot pro vnitřní kanalizace  stanovený z hmotnosti přesunovaného materiálu vodorovná dopravní vzdálenost do 50 m v objektech výšky do 6 m</t>
  </si>
  <si>
    <t>751</t>
  </si>
  <si>
    <t>Vzduchotechnika</t>
  </si>
  <si>
    <t>751344112</t>
  </si>
  <si>
    <t xml:space="preserve">Montáž tlumičů  hluku pro kruhové potrubí, průměru přes 100 do 200 mm</t>
  </si>
  <si>
    <t>751344.m</t>
  </si>
  <si>
    <t>tlumič</t>
  </si>
  <si>
    <t>751510042</t>
  </si>
  <si>
    <t>Vzduchotechnické potrubí kruhové, průměru přes 100 do 200 mm</t>
  </si>
  <si>
    <t xml:space="preserve">Poznámka k položce:_x000d_
flexi potrubí plastové, zesílené, určené pro zalití do lehčeného betonu </t>
  </si>
  <si>
    <t>751512002.R</t>
  </si>
  <si>
    <t>Potrubí přímé 250/200 mm - dodávka a montáž</t>
  </si>
  <si>
    <t>Poznámka k položce:_x000d_
zesílené, určené pro zalití do lehčeného betonu</t>
  </si>
  <si>
    <t>751512003.R</t>
  </si>
  <si>
    <t>Potrubí přímé 375/200 mm - dodávka a montáž</t>
  </si>
  <si>
    <t>751512004.R</t>
  </si>
  <si>
    <t>Potrubí přímé 400/200 mm - dodávka a montáž</t>
  </si>
  <si>
    <t>75151231.R</t>
  </si>
  <si>
    <t>Oblouk 200/250 R1000 - dodávka a montáž</t>
  </si>
  <si>
    <t>75151248.R</t>
  </si>
  <si>
    <t xml:space="preserve">Přechodová tvarovka  375/200-250/200 - dodávka a montáž</t>
  </si>
  <si>
    <t>75151249.R</t>
  </si>
  <si>
    <t>Přechodová tvarovka 400/200 - 375/200 - dodávka a montáž</t>
  </si>
  <si>
    <t>751514479</t>
  </si>
  <si>
    <t xml:space="preserve">Montáž přechodu osového nebo pravoúhlého do plechového potrubí  kruhového bez příruby, průměru přes 200 do 300 mm</t>
  </si>
  <si>
    <t>751519.m</t>
  </si>
  <si>
    <t>redukce 200/250</t>
  </si>
  <si>
    <t>75151449.R</t>
  </si>
  <si>
    <t>Přechodová tvarovka DN200 - 400/200 mm - dodávka a montáž</t>
  </si>
  <si>
    <t>751514689.R</t>
  </si>
  <si>
    <t>Zavírací mřížka síto DN250 - dodávka a montáž</t>
  </si>
  <si>
    <t>751514777.R</t>
  </si>
  <si>
    <t xml:space="preserve">Montáž protidešťové stříšky nebo výfukové hlavice do plechového potrubí  kruhové bez příruby, průměru přes 200 do 300 mm</t>
  </si>
  <si>
    <t>751514.m</t>
  </si>
  <si>
    <t>protidešťová hlavice DN250</t>
  </si>
  <si>
    <t>751901.R</t>
  </si>
  <si>
    <t>Štěrbina 10 mm včetně boxu - dodávka a montáž</t>
  </si>
  <si>
    <t xml:space="preserve">Poznámka k položce:_x000d_
Jedná se o nerezovou podlahovovou štěrbinovou výusť s jednou vyústkou tl. 10 mm, jeden směr proudění, nerezová ocel, barva: nerezová ocel - viz výkres D.1.1.07 SCHÉMA VZT, vč. montážního materiálu a souvisejícího příslušenství. </t>
  </si>
  <si>
    <t>751902.R</t>
  </si>
  <si>
    <t>Vzduchotechnická jednotka vč. kotvení - dodávka a montáž</t>
  </si>
  <si>
    <t>Poznámka k položce:_x000d_
Jednotka bude mít tyto parametry: Energetická třída A, maximální průtok 600 m3/h, akustický výkon do okolí 42 dB, maximální účinnost rekuperace 94 %, průměr připojovacích hrdel d=250 mm, třída filtrace přívodního vzduchu G4, napětí 230/50 Hz</t>
  </si>
  <si>
    <t>751990003.R</t>
  </si>
  <si>
    <t>Zednické výpomoce</t>
  </si>
  <si>
    <t>soubor</t>
  </si>
  <si>
    <t>751990091.R</t>
  </si>
  <si>
    <t>Revizní zkoušky VZT</t>
  </si>
  <si>
    <t>751990092.R</t>
  </si>
  <si>
    <t>Seřízení systému a spuštění do provozu</t>
  </si>
  <si>
    <t>762361318.R</t>
  </si>
  <si>
    <t xml:space="preserve">Bednění - skladba S02-Střecha - Voděodolná překližka  tl. 10  mm, kvalita C/D, určeno pro užití ve vlhkém a venkovním prostředí, 5,1kg/m2, kotvena samořeznými nerez vruty do podkladních profilů</t>
  </si>
  <si>
    <t>122,0</t>
  </si>
  <si>
    <t>762361319.R</t>
  </si>
  <si>
    <t xml:space="preserve">Konstrukční a vyrovnávací vrstva pod klempířské prvky (atiky) z voděodolné překližky tl. 10  mm</t>
  </si>
  <si>
    <t>(0,27+0,05+0,2)*65,0</t>
  </si>
  <si>
    <t>764</t>
  </si>
  <si>
    <t>Konstrukce klempířské</t>
  </si>
  <si>
    <t>764255403</t>
  </si>
  <si>
    <t>Oplechování horních ploch zdí a nadezdívek (atik) z nerezového plechu celoplošně lepené rš 250 mm</t>
  </si>
  <si>
    <t>764256447</t>
  </si>
  <si>
    <t>Oplechování parapetů z nerezového plechu rovných celoplošně lepené, bez rohů rš 670 mm</t>
  </si>
  <si>
    <t xml:space="preserve">"K01"   65,0</t>
  </si>
  <si>
    <t>764258424</t>
  </si>
  <si>
    <t>Oplechování říms a ozdobných prvků z nerezového plechu rovných, bez rohů celoplošně lepené rš 330 mm</t>
  </si>
  <si>
    <t xml:space="preserve">"K02-krycí lišta soklu"   65,0</t>
  </si>
  <si>
    <t>764356425</t>
  </si>
  <si>
    <t>Lemování ventilačních nástavců z nerezového plechu výšky do 1000 mm, se stříškou střech s krytinou skládanou mimo prejzovou nebo z plechu, průměru přes 200 do 300 mm</t>
  </si>
  <si>
    <t xml:space="preserve">"K03-bude upřesněno"   3</t>
  </si>
  <si>
    <t>998764101</t>
  </si>
  <si>
    <t>Přesun hmot pro konstrukce klempířské stanovený z hmotnosti přesunovaného materiálu vodorovná dopravní vzdálenost do 50 m v objektech výšky do 6 m</t>
  </si>
  <si>
    <t>7672201.R</t>
  </si>
  <si>
    <t>W1 - sestava fixních oken 27008/2960 mm s izolačním dvojsklem, krycí plech soklu pro ochranu hydroizolace - viz výpis oken a výkres detailu A</t>
  </si>
  <si>
    <t>7672202.R</t>
  </si>
  <si>
    <t>W2 - sestava fixních oken 27008/2960 mm se zdvižně posuvným křídlem a otevíravými dveřmi, s izolačním dvojsklem, krycí plech soklu pro ochranu hydroizolace - viz výpis oken a výkres detailu A</t>
  </si>
  <si>
    <t>7672203.R</t>
  </si>
  <si>
    <t xml:space="preserve">W3 - sestava fixních oken 4008/2960 mm  s izolačním dvojsklem, krycí plech soklu pro ochranu hydroizolace - viz výpis oken a výkres detailu A</t>
  </si>
  <si>
    <t>Z01 - dodávka a montáž patky pro uložení sloupu včetně povrchové úpravy - viz výpis zámečnických výrobků</t>
  </si>
  <si>
    <t>Z02 - dodávka a montáž patky pro uložení sloupu včetně povrchové úpravy - viz výpis zámečnických výrobků</t>
  </si>
  <si>
    <t>220</t>
  </si>
  <si>
    <t>7679903.R</t>
  </si>
  <si>
    <t xml:space="preserve">Z03 - dodávka a montáž betonových dveří  včetně povrchové úpravy- viz výpis zámečnických výrobků</t>
  </si>
  <si>
    <t>222</t>
  </si>
  <si>
    <t>7679904.R</t>
  </si>
  <si>
    <t>Z04 - dodávka a montáž konstrukce atiky včetně povrchové úpravy - viz výpis zámečnických výrobků</t>
  </si>
  <si>
    <t>224</t>
  </si>
  <si>
    <t>7679908.R</t>
  </si>
  <si>
    <t>Podkladní vrstva - skladba S02 - Střecha - hliníkové profily Jakl 40x20x3 mm kotvené do ŽB desky, podložené pryžovými podložkami tl.2mm - kladen musí umožňovat příčné provětrávání střechy - viz v.č.D.1.1.03</t>
  </si>
  <si>
    <t>226</t>
  </si>
  <si>
    <t>7679909.R</t>
  </si>
  <si>
    <t>Spádová vrstva - skladba S02 - Střecha - hliníkové profily Jakl 40x0x35 mm kotvené do podkladních profilů, různé výškové profily slouží k vytvoření spádu střešní roviny - viz v.č.D.1.1.03</t>
  </si>
  <si>
    <t>228</t>
  </si>
  <si>
    <t>998767101</t>
  </si>
  <si>
    <t xml:space="preserve">Přesun hmot pro zámečnické konstrukce  stanovený z hmotnosti přesunovaného materiálu vodorovná dopravní vzdálenost do 50 m v objektech výšky do 6 m</t>
  </si>
  <si>
    <t>230</t>
  </si>
  <si>
    <t>998767181</t>
  </si>
  <si>
    <t xml:space="preserve">Přesun hmot pro zámečnické konstrukce  stanovený z hmotnosti přesunovaného materiálu Příplatek k cenám za přesun prováděný bez použití mechanizace pro jakoukoliv výšku objektu</t>
  </si>
  <si>
    <t>232</t>
  </si>
  <si>
    <t>Hydrofobizační nátěr omítek silikonový, transparentní, povrchů hrubých betonových povrchů nebo omítek hrubých, rýhovaných tenkovrstvých nebo škrábaných (břízolitových) - dvojnásobný</t>
  </si>
  <si>
    <t>234</t>
  </si>
  <si>
    <t>SO 902_1 - Prosklený pavilon - dešťová kanalizace</t>
  </si>
  <si>
    <t xml:space="preserve">Hloubení zapažených i nezapažených rýh šířky do 600 mm  s urovnáním dna do předepsaného profilu a spádu v hornině tř. 3 do 100 m3</t>
  </si>
  <si>
    <t>0,6*1,0*(30,0*2+6,0+1,0*6+2,0*2)</t>
  </si>
  <si>
    <t xml:space="preserve">Hloubení zapažených i nezapažených rýh šířky do 600 mm  s urovnáním dna do předepsaného profilu a spádu v hornině tř. 3 Příplatek k cenám za lepivost horniny tř. 3</t>
  </si>
  <si>
    <t>45,6*0,5 'Přepočtené koeficientem množství</t>
  </si>
  <si>
    <t>1518110063</t>
  </si>
  <si>
    <t>4,56+19,23</t>
  </si>
  <si>
    <t>23,79*1,6 "Přepočtené koeficientem množství</t>
  </si>
  <si>
    <t xml:space="preserve">Zásyp sypaninou z jakékoliv horniny  s uložením výkopku ve vrstvách se zhutněním jam, šachet, rýh nebo kolem objektů v těchto vykopávkách</t>
  </si>
  <si>
    <t>45,6-4,56-19,23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</si>
  <si>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</si>
  <si>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</si>
  <si>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0,6*(0,125+0,3)*(30,0*2+6,0)+0,6*(0,1+0,3)*(1,0*6+2,0*2)</t>
  </si>
  <si>
    <t>58341344</t>
  </si>
  <si>
    <t>kamenivo drcené drobné frakce 0-4</t>
  </si>
  <si>
    <t>19,23*2 "Přepočtené koeficientem množství</t>
  </si>
  <si>
    <t>451572111</t>
  </si>
  <si>
    <t>Lože pod potrubí, stoky a drobné objekty v otevřeném výkopu z kameniva drobného těženého 0 až 4 mm</t>
  </si>
  <si>
    <t>0,6*0,1*(30,0*2+6,0+1,0*6+2,0*2)</t>
  </si>
  <si>
    <t>871263121</t>
  </si>
  <si>
    <t>Montáž kanalizačního potrubí z plastů z tvrdého PVC těsněných gumovým kroužkem v otevřeném výkopu ve sklonu do 20 % DN 110</t>
  </si>
  <si>
    <t>1,0*6+2,0*2</t>
  </si>
  <si>
    <t>28611113</t>
  </si>
  <si>
    <t>trubka kanalizační PVC DN 110x1000 mm SN4</t>
  </si>
  <si>
    <t>10*1,02 "Přepočtené koeficientem množství</t>
  </si>
  <si>
    <t>871273121</t>
  </si>
  <si>
    <t>Montáž kanalizačního potrubí z plastů z tvrdého PVC těsněných gumovým kroužkem v otevřeném výkopu ve sklonu do 20 % DN 125</t>
  </si>
  <si>
    <t>30,0*2+6,0</t>
  </si>
  <si>
    <t>28611126</t>
  </si>
  <si>
    <t>trubka kanalizační PVC DN 125x1000 mm SN4</t>
  </si>
  <si>
    <t>66*1,02 "Přepočtené koeficientem množství</t>
  </si>
  <si>
    <t>877265211</t>
  </si>
  <si>
    <t xml:space="preserve">Montáž tvarovek na kanalizačním potrubí z trub z plastu  z tvrdého PVC nebo z polypropylenu v otevřeném výkopu jednoosých DN 110</t>
  </si>
  <si>
    <t>28611351</t>
  </si>
  <si>
    <t>koleno kanalizační PVC KG 110x45°</t>
  </si>
  <si>
    <t>28611502</t>
  </si>
  <si>
    <t>redukce kanalizační PVC 125/110</t>
  </si>
  <si>
    <t>877275211</t>
  </si>
  <si>
    <t xml:space="preserve">Montáž tvarovek na kanalizačním potrubí z trub z plastu  z tvrdého PVC nebo z polypropylenu v otevřeném výkopu jednoosých DN 125</t>
  </si>
  <si>
    <t>28611356</t>
  </si>
  <si>
    <t>koleno kanalizační PVC KG 125x45°</t>
  </si>
  <si>
    <t>877275221</t>
  </si>
  <si>
    <t xml:space="preserve">Montáž tvarovek na kanalizačním potrubí z trub z plastu  z tvrdého PVC nebo z polypropylenu v otevřeném výkopu dvouosých DN 125</t>
  </si>
  <si>
    <t>28611389</t>
  </si>
  <si>
    <t>odbočka kanalizační PVC s hrdlem 125/110/45°</t>
  </si>
  <si>
    <t>877315211</t>
  </si>
  <si>
    <t xml:space="preserve">Montáž tvarovek na kanalizačním potrubí z trub z plastu  z tvrdého PVC nebo z polypropylenu v otevřeném výkopu jednoosých DN 160</t>
  </si>
  <si>
    <t>28611506</t>
  </si>
  <si>
    <t>redukce kanalizační PVC 160/125</t>
  </si>
  <si>
    <t>892271111</t>
  </si>
  <si>
    <t>Tlakové zkoušky vodou na potrubí DN 100 nebo 125</t>
  </si>
  <si>
    <t>892372111</t>
  </si>
  <si>
    <t>Tlakové zkoušky vodou zabezpečení konců potrubí při tlakových zkouškách DN do 300</t>
  </si>
  <si>
    <t>894812313</t>
  </si>
  <si>
    <t>Revizní a čistící šachta z polypropylenu PP pro hladké trouby DN 600 šachtové dno (DN šachty / DN trubního vedení) DN 600/160 s přítokem tvaru T</t>
  </si>
  <si>
    <t>894812331</t>
  </si>
  <si>
    <t>Revizní a čistící šachta z polypropylenu PP pro hladké trouby DN 600 roura šachtová korugovaná, světlé hloubky 1 000 mm</t>
  </si>
  <si>
    <t>894812339</t>
  </si>
  <si>
    <t>Revizní a čistící šachta z polypropylenu PP pro hladké trouby DN 600 Příplatek k cenám 2331 - 2334 za uříznutí šachtové roury</t>
  </si>
  <si>
    <t>894812357</t>
  </si>
  <si>
    <t>Revizní a čistící šachta z polypropylenu PP pro hladké trouby DN 600 poklop (mříž) litinový pro zatížení od 1,5 t do 12,5 t s teleskopickým adaptérem</t>
  </si>
  <si>
    <t>Přesun hmot pro trubní vedení hloubené z trub z plastických hmot nebo sklolaminátových pro vodovody nebo kanalizace v otevřeném výkopu dopravní vzdálenost do 15 m</t>
  </si>
  <si>
    <t>SO 902_2 - Část elektroinstalace</t>
  </si>
  <si>
    <t>Poznámka k položce:_x000d_
Montáž včetně dodávky._x000d_
Výměra a obsah dle výkresu č.02. Planimetrováno programem Autocad.:195</t>
  </si>
  <si>
    <t>Systémová kabel.ucpávka průměr 110mm</t>
  </si>
  <si>
    <t>210110513RT2</t>
  </si>
  <si>
    <t>Vypínač TOTAL-STOP, včetně dodávky vypínače</t>
  </si>
  <si>
    <t>210111031RT3</t>
  </si>
  <si>
    <t>Zásuvka v podlahové krabici - 2P+PE, včetně dodávky zásuvky 5518-2929</t>
  </si>
  <si>
    <t>Poznámka k položce:_x000d_
Zásuvka 230V na povrch.; Montáž včetně dodávky.</t>
  </si>
  <si>
    <t>210111133R00</t>
  </si>
  <si>
    <t xml:space="preserve">Zásuvka průmyslová IP 44  3P+PE  16 A</t>
  </si>
  <si>
    <t>Poznámka k položce:_x000d_
Zásuvka 400V na povrch.; Montáž včetně dodávky.</t>
  </si>
  <si>
    <t>210191013R03</t>
  </si>
  <si>
    <t>Montáž a dodávka nástěnného rozváděče NN R-902.</t>
  </si>
  <si>
    <t>Poznámka k položce:_x000d_
R-902.; Montáž včetně dodávky.; Kompletní dle PD.</t>
  </si>
  <si>
    <t>Poznámka k položce:_x000d_
Nátěr zemnícího pásku u každého připojovaného bodu / 2m:15*2</t>
  </si>
  <si>
    <t>210220002RT4</t>
  </si>
  <si>
    <t>Vedení uzemňovací na povrchu AlMgSi 8 mm, včetně dodávky AlMgSi 8mm + PV 21d</t>
  </si>
  <si>
    <t>210220212RT1</t>
  </si>
  <si>
    <t>Tyč jímací s upev. na stř.hřeben do 3 m, do zdi, včetně dodávky jímací tyče JT 1.5</t>
  </si>
  <si>
    <t>222260727R01</t>
  </si>
  <si>
    <t>Podlahový kabelový žlab 200x50 dvoukomorový včetně, dodávky žlabu</t>
  </si>
  <si>
    <t>222260727R02</t>
  </si>
  <si>
    <t>Podlahová krabice 12 modulů, včetně dodávky</t>
  </si>
  <si>
    <t>Poznámka k položce:_x000d_
Montáž včetně dodávky kompletního příslušentsví.</t>
  </si>
  <si>
    <t>222290301R01</t>
  </si>
  <si>
    <t>Modul RJ45 kat.6 do krabice</t>
  </si>
  <si>
    <t>222280214R01</t>
  </si>
  <si>
    <t>Kabel UTP/FTP kat.6 v trubkách</t>
  </si>
  <si>
    <t>222260403R00</t>
  </si>
  <si>
    <t>Nástěnný 19" rozvaděč 13U-18U hl.do 450 mm</t>
  </si>
  <si>
    <t>Poznámka k položce:_x000d_
Montáž včetně dodávky.; Datový rozváděč hl.do 250mm v nástěnném provedení.</t>
  </si>
  <si>
    <t>hloubení903</t>
  </si>
  <si>
    <t>15,538</t>
  </si>
  <si>
    <t>podsyp903</t>
  </si>
  <si>
    <t>0,128</t>
  </si>
  <si>
    <t>základ903</t>
  </si>
  <si>
    <t>0,96</t>
  </si>
  <si>
    <t>SO 903 - Pergola</t>
  </si>
  <si>
    <t>-2024695344</t>
  </si>
  <si>
    <t>8*(0,4*0,4*0,85+4*0,85*0,85/2*1,25)</t>
  </si>
  <si>
    <t>268976777</t>
  </si>
  <si>
    <t>Hloubení903</t>
  </si>
  <si>
    <t>15,538*0,5 'Přepočtené koeficientem množství</t>
  </si>
  <si>
    <t>-1302490885</t>
  </si>
  <si>
    <t>základ903+podsyp903</t>
  </si>
  <si>
    <t>409918007</t>
  </si>
  <si>
    <t>(základ903+podsyp903)*2,2</t>
  </si>
  <si>
    <t>890890435</t>
  </si>
  <si>
    <t>Poznámka k položce:_x000d_
Zpětný zásyp kolem základových patek tam, kde budou použito a poté odstraněno bednění</t>
  </si>
  <si>
    <t>hloubení903-základ903-podsyp903</t>
  </si>
  <si>
    <t>271562211</t>
  </si>
  <si>
    <t>Podsyp pod základové konstrukce se zhutněním z drobného kameniva frakce 0 až 4 mm</t>
  </si>
  <si>
    <t>1536444450</t>
  </si>
  <si>
    <t>Poznámka k položce:_x000d_
Podsyp pod základovou patkou v tl. 100 mm</t>
  </si>
  <si>
    <t>8*(0,4*0,4*0,1)</t>
  </si>
  <si>
    <t>275311126</t>
  </si>
  <si>
    <t>Základové patky a bloky z betonu prostého C 20/25</t>
  </si>
  <si>
    <t>-456405057</t>
  </si>
  <si>
    <t>8*(0,4*0,4*0,75)</t>
  </si>
  <si>
    <t>275354111</t>
  </si>
  <si>
    <t>Bednění základových patek - zřízení</t>
  </si>
  <si>
    <t>-1231820944</t>
  </si>
  <si>
    <t>0,4*0,75*4*8</t>
  </si>
  <si>
    <t>275354211</t>
  </si>
  <si>
    <t>Bednění základových patek - odstranění</t>
  </si>
  <si>
    <t>2013459595</t>
  </si>
  <si>
    <t>646171999R</t>
  </si>
  <si>
    <t>Montáž nosné hliníkové konstrukce pro lamelový systém - NECENIT</t>
  </si>
  <si>
    <t>1577276784</t>
  </si>
  <si>
    <t>Poznámka k položce:_x000d_
necenit, bude realizováno samostatnou stavbou v další etapě</t>
  </si>
  <si>
    <t>590R1</t>
  </si>
  <si>
    <t xml:space="preserve">Nosná hliníková konstrukce pro lamelový systém vč. kotvících prvků  a dopravy - NECENIT</t>
  </si>
  <si>
    <t>1080401091</t>
  </si>
  <si>
    <t>646171998R</t>
  </si>
  <si>
    <t>Montážsystému otočných lamel s integrovaným okapovým systémem - NECENIT</t>
  </si>
  <si>
    <t>1964693045</t>
  </si>
  <si>
    <t>590R2</t>
  </si>
  <si>
    <t>Systém otočných lamel s integrovaným okapovým systémem, vč. lamel, motorů, okapů a odvodnění - NECENIT</t>
  </si>
  <si>
    <t>-184300156</t>
  </si>
  <si>
    <t>Přesun hmot tonážní pro zámečnické konstrukce v objektech v do 6 m - NECENIT</t>
  </si>
  <si>
    <t>-545165491</t>
  </si>
  <si>
    <t>998767194</t>
  </si>
  <si>
    <t>Příplatek k přesunu hmot tonážní 767 za zvětšený přesun do 1000 m - NECENIT</t>
  </si>
  <si>
    <t>-763382687</t>
  </si>
  <si>
    <t>460531111</t>
  </si>
  <si>
    <t>Osazení kabelové komory z dílu HDPE plochy do 1 m2 hl do 0,5 m pro běžné zatížení</t>
  </si>
  <si>
    <t>-1789703832</t>
  </si>
  <si>
    <t>Poznámka k položce:_x000d_
Instalační bedna pro elektroinstalaci</t>
  </si>
  <si>
    <t>34573351R</t>
  </si>
  <si>
    <t>komora kabelová vodotěsná 400 x 300 x 170mm s víkem</t>
  </si>
  <si>
    <t>-972272839</t>
  </si>
  <si>
    <t>SO 904 - Fontána</t>
  </si>
  <si>
    <t>M21 - Elektromontáž, řízení, osvětlení</t>
  </si>
  <si>
    <t>M35 - Montáž čerpadel, kompresorů</t>
  </si>
  <si>
    <t>M99 - Ostatní dodávky a práce "M"</t>
  </si>
  <si>
    <t>Pol74</t>
  </si>
  <si>
    <t>Hloubení rýh š.do 200 cm hor.3 do 100 m3,STROJNĚ</t>
  </si>
  <si>
    <t>Poznámka k položce:_x000d_
rozvody:39,0*0,7*0,5+73*0,5*0,5</t>
  </si>
  <si>
    <t>Pol75</t>
  </si>
  <si>
    <t>Příplatek za lepivost - hloubení rýh 200cm v hor.3</t>
  </si>
  <si>
    <t>31,9*0,5 'Přepočtené koeficientem množství</t>
  </si>
  <si>
    <t>Pol76</t>
  </si>
  <si>
    <t>Lože pod potrubí s dodáním písku frakce 0 - 4 mm</t>
  </si>
  <si>
    <t>Poznámka k položce:_x000d_
rozvody:39,0*0,7*0,1+73*0,5*0,1</t>
  </si>
  <si>
    <t>Pol78</t>
  </si>
  <si>
    <t>Obsyp potrubí bez prohození sypaniny s dodáním písku frakce 0 - 4 mm</t>
  </si>
  <si>
    <t>Poznámka k položce:_x000d_
rozvody:39,0*0,7*0,15+73*0,5*0,15</t>
  </si>
  <si>
    <t>Pol79</t>
  </si>
  <si>
    <t>Zásyp jam, rýh, šachet se zhutněním</t>
  </si>
  <si>
    <t>Poznámka k položce:_x000d_
rozvody:39,0*0,7*0,25+73*0,5*0,25</t>
  </si>
  <si>
    <t>Pol80</t>
  </si>
  <si>
    <t>Nakládání výkopku z hor.1-4 v množství nad 100 m3 viz pol. Vodorovné přemístění výkopku</t>
  </si>
  <si>
    <t>Pol81</t>
  </si>
  <si>
    <t>Vodorovné přemístění výkopku z hor.1-4 do 5km</t>
  </si>
  <si>
    <t>Pol82</t>
  </si>
  <si>
    <t>Pol83</t>
  </si>
  <si>
    <t>Poplatek za uložení odpadu ze sypaniny na skládce (skládkovné)</t>
  </si>
  <si>
    <t>Pol84</t>
  </si>
  <si>
    <t>Výstražná folie š 300 mm</t>
  </si>
  <si>
    <t>bm</t>
  </si>
  <si>
    <t>Pol85</t>
  </si>
  <si>
    <t>Beton základových desek prostý C12/15</t>
  </si>
  <si>
    <t>Poznámka k položce:_x000d_
podkladní beton žlaby:(3,4+4,3+5,2+3,4)*0,5*0,1; podkladní beton odtokové armatury:(7,1+8,0+8,9+7,1)*0,5*0,1; obetonování žlaby:(3,4+4,3+5,2+3,4)*0,5*0,35; obetonování odtokové armatury:(7,1+8,0+8,9+7,1)*0,5*0,35; krycí deska potrubí:110*0,6*0,1</t>
  </si>
  <si>
    <t>Elektromontáž, řízení, osvětlení</t>
  </si>
  <si>
    <t>00001</t>
  </si>
  <si>
    <t>Podružný elektrorozvaděč technologie RM1 v provedení jako sestava plastových rozvodnic na omítku, krytí IP55</t>
  </si>
  <si>
    <t>MF2222712</t>
  </si>
  <si>
    <t>Fr.menic 1,5kW, Uvst=3x400V, Uvýst=3x400V, IP20, fr=0,2-400Hz</t>
  </si>
  <si>
    <t>00002</t>
  </si>
  <si>
    <t>Jednoduchá ovládací jednotka pro měnič</t>
  </si>
  <si>
    <t>MF22288</t>
  </si>
  <si>
    <t>Odrušovací filtr pro frekvenční měniče do výkonu 15 kW</t>
  </si>
  <si>
    <t>FX3U-32MR/ES</t>
  </si>
  <si>
    <t>Řídící systém, napájení 230V, 16xDI, 16xDO relé 2A</t>
  </si>
  <si>
    <t>SW1</t>
  </si>
  <si>
    <t>Aplikační sw PLC</t>
  </si>
  <si>
    <t>kompl</t>
  </si>
  <si>
    <t>00003</t>
  </si>
  <si>
    <t>Oživení systému, naprogramování, provozní zkouška</t>
  </si>
  <si>
    <t>00004</t>
  </si>
  <si>
    <t>Rozváděč pro odrušovací filtr označený RF1, v provedení jako plastová rozvodnice GW44211 na omítku s rozměry 380x460x180 mm, krytí IP56, bez ceny filtru</t>
  </si>
  <si>
    <t>00005</t>
  </si>
  <si>
    <t>Rozváděč pro frekvenční měniče označené RFM1 v provedení jako oceloplechová rozvodnice na omítku krytí IP65,</t>
  </si>
  <si>
    <t>00006</t>
  </si>
  <si>
    <t>Nucené odvětrání strojovny odtahovým ventilátorem</t>
  </si>
  <si>
    <t>00007</t>
  </si>
  <si>
    <t>Stropní svítidlo strojovny 100W s krycím sklem, IP44, 230V</t>
  </si>
  <si>
    <t>00008</t>
  </si>
  <si>
    <t>Drobný elektroinstalační materiál</t>
  </si>
  <si>
    <t>00009</t>
  </si>
  <si>
    <t>Elektroinstalační práce</t>
  </si>
  <si>
    <t>00010</t>
  </si>
  <si>
    <t>Revizní zpráva M21 Elektromontáž, řízení, osvětlení</t>
  </si>
  <si>
    <t>M35</t>
  </si>
  <si>
    <t>Montáž čerpadel, kompresorů</t>
  </si>
  <si>
    <t>315111114</t>
  </si>
  <si>
    <t>Montáž technologie</t>
  </si>
  <si>
    <t>03511234</t>
  </si>
  <si>
    <t>Tlakové zkoušky</t>
  </si>
  <si>
    <t>hod.</t>
  </si>
  <si>
    <t>03511235</t>
  </si>
  <si>
    <t>Uvedení do provozu</t>
  </si>
  <si>
    <t>03511236</t>
  </si>
  <si>
    <t>Zaškolení obsluhy M35 Montáž čerpadel, kompresorů</t>
  </si>
  <si>
    <t>M99</t>
  </si>
  <si>
    <t>Ostatní dodávky a práce "M"</t>
  </si>
  <si>
    <t>3511238</t>
  </si>
  <si>
    <t>Návod na obsluhu a údržbu</t>
  </si>
  <si>
    <t>3519999</t>
  </si>
  <si>
    <t>Vedlejší náklady</t>
  </si>
  <si>
    <t>3511240</t>
  </si>
  <si>
    <t>Autorsko dodavatelský dozor</t>
  </si>
  <si>
    <t>3511241</t>
  </si>
  <si>
    <t>50969</t>
  </si>
  <si>
    <t>Mosazná pramínková tryska s kloubem, Ř ústí 14mm, připojení G1"</t>
  </si>
  <si>
    <t>Art.1700</t>
  </si>
  <si>
    <t>Mosazné šoupě G1"</t>
  </si>
  <si>
    <t>EKO 700 B</t>
  </si>
  <si>
    <t>Kompozitní poklop 600x600mm, třída zatížení B125, vč. těsnění a uzamykání</t>
  </si>
  <si>
    <t>atyp.plast 01</t>
  </si>
  <si>
    <t xml:space="preserve">PP jednoplášťová dvouvstupová strojovna technologie, vnitřní rozměry 3,5x2,3x2,0m,  2x vstupní komínek 600x600mm, PP integrovaná retenční nádrž se staticky zajištěnou příčkou, rozměry 1,2x2,3x2,0mm, objem 5,52m3 vč. těsněných prostupů, hliníkového žebříku</t>
  </si>
  <si>
    <t>atyp.plast 02</t>
  </si>
  <si>
    <t>PP zachycovač nečistot s nerezovým sítem</t>
  </si>
  <si>
    <t>atyp.plast 03</t>
  </si>
  <si>
    <t>PP podstavec čerpadla</t>
  </si>
  <si>
    <t>atyp.plast 04</t>
  </si>
  <si>
    <t>PP svařovaná záchytná vana chemikálií pro 2 kanystry</t>
  </si>
  <si>
    <t>atyp.plast/nerez 01</t>
  </si>
  <si>
    <t>PP šachtička odvětrání s nerezovou krycí mřížkou</t>
  </si>
  <si>
    <t>atyp.nerez R01</t>
  </si>
  <si>
    <t xml:space="preserve">Nerezový žlab trysek OKRUH A, šířka 220mm, výška 250mm, délka 3000mm, 2x gravitační  odtok DN100, 4x tlakový přívod G1", nerezová odnímatelná krycí mřížka, vč. kotvení</t>
  </si>
  <si>
    <t>atyp.nerez R02</t>
  </si>
  <si>
    <t xml:space="preserve">Nerezový žlab trysek OKRUH B, šířka 220mm, výška 250mm, délka 3900mm, 2x gravitační  odtok DN100, 5x tlakový přívod G1", nerezová odnímatelná krycí mřížka, vč. kotvení</t>
  </si>
  <si>
    <t>atyp.nerez R03</t>
  </si>
  <si>
    <t xml:space="preserve">Nerezový žlab trysek OKRUH C, šířka 220mm, výška 250mm, délka 4800mm, 2xgravitační  odtok DN100, 6x tlakový přívod G1", nerezová odnímatelná krycí mřížka, vč. kotvení</t>
  </si>
  <si>
    <t>atyp.nerez R04</t>
  </si>
  <si>
    <t xml:space="preserve">Nerezový žlab trysek OKRUH D, šířka 220mm, výška 250mm, délka 3000mm, 2xgravitační  odtok DN100, 4x tlakový přívod G1", nerezová odnímatelná krycí mřížka, vč. kotvení</t>
  </si>
  <si>
    <t>atyp.nerez R05</t>
  </si>
  <si>
    <t>Nerezový odtokový štěrbinový žlab OKRUH A, šířka 150mm, výška 190mm, délka 6700mm, 2x gravitační odtok DN100, 2x nerezová revizní šachtička 200x100mm, vč. kotvení</t>
  </si>
  <si>
    <t>atyp.nerez R06</t>
  </si>
  <si>
    <t>Nerezový odtokový štěrbinový žlab OKRUH B, šířka 150mm, výška 190mm, délka 7600mm, 2x gravitační odtok DN100, 2x nerezová revizní šachtička 200x100mm, vč. kotvení</t>
  </si>
  <si>
    <t>atyp.nerez R07</t>
  </si>
  <si>
    <t>Nerezový odtokový štěrbinový žlab OKRUH C, šířka 150mm, výška 190mm, délka 8500mm, 2x gravitační odtok DN100, 2x nerezová revizní šachtička 200x100mm, vč. kotvení</t>
  </si>
  <si>
    <t>atyp.nerez R08</t>
  </si>
  <si>
    <t>Nerezový odtokový štěrbinový žlab OKRUH D, šířka 150mm, výška 190mm, délka 6700mm, 2x gravitační odtok DN100, 2x nerezová revizní šachtička 200x100mm, vč. kotvení</t>
  </si>
  <si>
    <t>570521</t>
  </si>
  <si>
    <t xml:space="preserve">Odstředivé plastové čerpadlo OKRUHU A s integrovaným zachycovačem nečistot,  připojení DN50/DN40, výkon 0,75kW; Q=19m3/h při 8mvs, 400V</t>
  </si>
  <si>
    <t>570621</t>
  </si>
  <si>
    <t>Odstředivé plastové čerpadlo OKRUHU B s integrovaným zachycovačem nečistot, připojení DN50/DN40, výkon 1,00kW; Q=20m3/h při 8mvs, 400V</t>
  </si>
  <si>
    <t>570241</t>
  </si>
  <si>
    <t>Odstředivé plastové čerpadlo OKRUHU C s integrovaným zachycovačem nečistot, připojení DN65/DN65, výkon 1,30kW; Q=22m3/h při 10mvs, 400V</t>
  </si>
  <si>
    <t>570521.1</t>
  </si>
  <si>
    <t>Odstředivé plastové čerpadlo OKRUHU D s integrovaným zachycovačem nečistot, připojení DN50/DN40, výkon 0,75kW; Q=19m3/h při 8mvs, 400V</t>
  </si>
  <si>
    <t>570418</t>
  </si>
  <si>
    <t>Odstředivé plastové čerpadlo filtrace s integrovaným zachycovačem nečistot, připojení DN50/DN40, výkon 0,45 kW; Q=12m3/h při 8 mvs, 230V</t>
  </si>
  <si>
    <t>15782</t>
  </si>
  <si>
    <t>Pískový plastový filtr s bočním připojením 11/2", vnitřní průměr D500, průtok 9m3/h</t>
  </si>
  <si>
    <t>00596</t>
  </si>
  <si>
    <t>Filtrační písek 0,6-1 mm</t>
  </si>
  <si>
    <t>32581</t>
  </si>
  <si>
    <t>Automatický ovládací 6-ti cestný ventil s bočním připojením na filtr, připojení 11/2"</t>
  </si>
  <si>
    <t>1214</t>
  </si>
  <si>
    <t>Automatická dávkovací stanice- měření a udržování pH a koncentrace chloru</t>
  </si>
  <si>
    <t>12130</t>
  </si>
  <si>
    <t>Kanystr s korektorem pH, 20l</t>
  </si>
  <si>
    <t>12075</t>
  </si>
  <si>
    <t>Kanystr s chlornanem sodným, 20l</t>
  </si>
  <si>
    <t>DOC3GT</t>
  </si>
  <si>
    <t>Ponorné kalové čerpadlo, nerezové, výkon 0,25kW, Q=6m3/h při 3,7mvs, 230V</t>
  </si>
  <si>
    <t>WGME-240</t>
  </si>
  <si>
    <t>Jednoduchý změkčovací filtr s objemovým řízením s kapacitou 240°dHxm3, vč. nádoby na sůl</t>
  </si>
  <si>
    <t>SD-1</t>
  </si>
  <si>
    <t>Sestava dopouštění včetně By-passu - 1"</t>
  </si>
  <si>
    <t>EVPI 2020</t>
  </si>
  <si>
    <t>Elektromagnetický ventil 1", 230V</t>
  </si>
  <si>
    <t>RA109P421</t>
  </si>
  <si>
    <t>Kartušový filtr G 1 včetně filtrační vložky 50 mic</t>
  </si>
  <si>
    <t>02718</t>
  </si>
  <si>
    <t>Tr PVC D200,dl.5m,PN10</t>
  </si>
  <si>
    <t>02713</t>
  </si>
  <si>
    <t>Tr PVC D110,dl.6m,PN 10</t>
  </si>
  <si>
    <t>02712</t>
  </si>
  <si>
    <t>Tr PVC D 90,dl.6m, PN 10</t>
  </si>
  <si>
    <t>02711</t>
  </si>
  <si>
    <t>Tr PVC D 75,dl.6m, PN 10</t>
  </si>
  <si>
    <t>02710</t>
  </si>
  <si>
    <t>Tr PVC D 63,dl.5m, PN 10</t>
  </si>
  <si>
    <t>02709</t>
  </si>
  <si>
    <t>Tr PVC D 50,dl.5m, PN 10</t>
  </si>
  <si>
    <t>02724</t>
  </si>
  <si>
    <t>Tr PVC D 32,dl.5m,PN 10</t>
  </si>
  <si>
    <t>0560090</t>
  </si>
  <si>
    <t>Kohout kulový D 90 PVC</t>
  </si>
  <si>
    <t>0560075</t>
  </si>
  <si>
    <t>Kohout kulový D 75 PVC</t>
  </si>
  <si>
    <t>0560063</t>
  </si>
  <si>
    <t>Kohout kulový D 63 PVC</t>
  </si>
  <si>
    <t>0560050</t>
  </si>
  <si>
    <t>Kohout kulový D 50 PVC</t>
  </si>
  <si>
    <t>0567075</t>
  </si>
  <si>
    <t>Ventil zpětný D 75 PVC</t>
  </si>
  <si>
    <t>0567063</t>
  </si>
  <si>
    <t>Ventil zpětný D 63 PVC</t>
  </si>
  <si>
    <t>0567050</t>
  </si>
  <si>
    <t>Ventil zpětný D 50 PVC</t>
  </si>
  <si>
    <t>0501075</t>
  </si>
  <si>
    <t>Koleno D 75 PVC 90° lep</t>
  </si>
  <si>
    <t>0502075</t>
  </si>
  <si>
    <t>Koleno D 75 PVC 45° lep</t>
  </si>
  <si>
    <t>PV01063AP</t>
  </si>
  <si>
    <t>Koleno D 63/90° PN 16 PVC</t>
  </si>
  <si>
    <t>PV02063AP</t>
  </si>
  <si>
    <t>Koleno D 63/45° PN16 PVC</t>
  </si>
  <si>
    <t>PV01050AP</t>
  </si>
  <si>
    <t>Koleno D 50/90° PVC PN16</t>
  </si>
  <si>
    <t>PV02050AP</t>
  </si>
  <si>
    <t>Koleno D 50/45° PN 16, PVC</t>
  </si>
  <si>
    <t>0503200</t>
  </si>
  <si>
    <t>T-kus D200 PVC lepení</t>
  </si>
  <si>
    <t>0503075</t>
  </si>
  <si>
    <t>T-kus D 75 PVC lepení</t>
  </si>
  <si>
    <t>7503063</t>
  </si>
  <si>
    <t>T-kus D 63 PVC,PN10 lep</t>
  </si>
  <si>
    <t>PV03050AP</t>
  </si>
  <si>
    <t>T-kus D 50 PVC PN 16</t>
  </si>
  <si>
    <t>0505832</t>
  </si>
  <si>
    <t>Nátrubek D 32x1"int.kov</t>
  </si>
  <si>
    <t>0551475</t>
  </si>
  <si>
    <t>Šroubení D 75x21/2"ext.</t>
  </si>
  <si>
    <t>0551463</t>
  </si>
  <si>
    <t>Šroubení D 63x2"ext.PVC</t>
  </si>
  <si>
    <t>0551250</t>
  </si>
  <si>
    <t>Šroubení D 50x6/4"ex.těsn</t>
  </si>
  <si>
    <t>0506200</t>
  </si>
  <si>
    <t>Redukce kr.D200x160 PVC</t>
  </si>
  <si>
    <t>0506162</t>
  </si>
  <si>
    <t>Redukce kr.D160x110 PVC</t>
  </si>
  <si>
    <t>0506110</t>
  </si>
  <si>
    <t>Redukce kr.D110x90 PVC</t>
  </si>
  <si>
    <t>0506111</t>
  </si>
  <si>
    <t>Redukce kr.D110x75 PVC</t>
  </si>
  <si>
    <t>0506091</t>
  </si>
  <si>
    <t>Redukce kr.D 90x63 PVC</t>
  </si>
  <si>
    <t>0506076</t>
  </si>
  <si>
    <t>Redukce kr.D 75x50 PVC</t>
  </si>
  <si>
    <t>0506063</t>
  </si>
  <si>
    <t>Redukce kr.D 63x50 PVC</t>
  </si>
  <si>
    <t>0506075</t>
  </si>
  <si>
    <t>Redukce kr.D 75x63 PVC</t>
  </si>
  <si>
    <t>0506065</t>
  </si>
  <si>
    <t>Redukce kr.D 63x32 PVC</t>
  </si>
  <si>
    <t>0580110</t>
  </si>
  <si>
    <t>Klapka uzavírací D110 PVC</t>
  </si>
  <si>
    <t>0581110RA</t>
  </si>
  <si>
    <t>Sada přírub D110 ke kla</t>
  </si>
  <si>
    <t>150/1</t>
  </si>
  <si>
    <t>Kanalizační trubky SN4 DN 150 1m</t>
  </si>
  <si>
    <t>100/1</t>
  </si>
  <si>
    <t>Kanalizační trubky SN4 DN 100 1m</t>
  </si>
  <si>
    <t>HT150/250</t>
  </si>
  <si>
    <t xml:space="preserve">Trubka PP HT   DN 150 250m</t>
  </si>
  <si>
    <t>HT100/1000</t>
  </si>
  <si>
    <t xml:space="preserve">Trubka PP HT   DN 100 1000m</t>
  </si>
  <si>
    <t>HT100/250</t>
  </si>
  <si>
    <t xml:space="preserve">Trubka PP HT   DN 100 250m</t>
  </si>
  <si>
    <t>KGB150/87</t>
  </si>
  <si>
    <t>Koleno DN 150 87°</t>
  </si>
  <si>
    <t>KGB150/45</t>
  </si>
  <si>
    <t>Koleno DN 150 45°</t>
  </si>
  <si>
    <t>KGB100/87</t>
  </si>
  <si>
    <t>Koleno DN 100 87°</t>
  </si>
  <si>
    <t>KGB100/45</t>
  </si>
  <si>
    <t>Koleno DN 100 45°</t>
  </si>
  <si>
    <t>KGEA150/100/45</t>
  </si>
  <si>
    <t>Jednoduchá odbočka 45° DN 150 DN 100</t>
  </si>
  <si>
    <t>KGEA100/100/45</t>
  </si>
  <si>
    <t>Jednoduchá odbočka 45° DN 100 DN 100</t>
  </si>
  <si>
    <t>KGR150/100</t>
  </si>
  <si>
    <t>Redukce DN 150 DN 100</t>
  </si>
  <si>
    <t>HTB150/87</t>
  </si>
  <si>
    <t>Koleno PP HT DN 150 87°</t>
  </si>
  <si>
    <t>HTB100/87</t>
  </si>
  <si>
    <t>Koleno PP HT DN 100 87°</t>
  </si>
  <si>
    <t>238</t>
  </si>
  <si>
    <t>HTEA150/150/87</t>
  </si>
  <si>
    <t xml:space="preserve">Jednoduchá odbočka PP HT  87° DN 150 DN 150</t>
  </si>
  <si>
    <t>240</t>
  </si>
  <si>
    <t>HTEA100/50/87</t>
  </si>
  <si>
    <t xml:space="preserve">Jednoduchá odbočka PP HT  87° DN 100 DN 50</t>
  </si>
  <si>
    <t>242</t>
  </si>
  <si>
    <t>HTR150/100</t>
  </si>
  <si>
    <t>Redukce PP HT DN 150 DN 100</t>
  </si>
  <si>
    <t>244</t>
  </si>
  <si>
    <t>0590300</t>
  </si>
  <si>
    <t>Čistič PVC</t>
  </si>
  <si>
    <t>246</t>
  </si>
  <si>
    <t>900102</t>
  </si>
  <si>
    <t>Teflonová páska</t>
  </si>
  <si>
    <t>248</t>
  </si>
  <si>
    <t>0590101</t>
  </si>
  <si>
    <t>Lepidlo PVC-U</t>
  </si>
  <si>
    <t>250</t>
  </si>
  <si>
    <t>KM pozink. plast</t>
  </si>
  <si>
    <t>Kotvící materiál, úchyty M99 Ostatní dodávky a práce "M"</t>
  </si>
  <si>
    <t>252</t>
  </si>
  <si>
    <t>SO 904_1 - Stavební část</t>
  </si>
  <si>
    <t>121112011</t>
  </si>
  <si>
    <t>Sejmutí ornice tl vrstvy do 150 mm ručně s odhozením do 3 m bez vodorovného přemístění</t>
  </si>
  <si>
    <t>557966601</t>
  </si>
  <si>
    <t>5,7*0,30*0,15</t>
  </si>
  <si>
    <t>VÝKOP PRO NÁDRŽ, ODEČTENO -0,10 PŘÍPRAVA ÚZEMÍ</t>
  </si>
  <si>
    <t>5,7*4,5*2,78</t>
  </si>
  <si>
    <t>71,307</t>
  </si>
  <si>
    <t>71,307*0,5 'Přepočtené koeficientem množství</t>
  </si>
  <si>
    <t>56,712</t>
  </si>
  <si>
    <t>614946165</t>
  </si>
  <si>
    <t>Poznámka k položce:_x000d_
Na pozemek města</t>
  </si>
  <si>
    <t>VÝKOP*ZÁSYP ZEMINOU</t>
  </si>
  <si>
    <t>71,307-34,32</t>
  </si>
  <si>
    <t>36,987*1,9</t>
  </si>
  <si>
    <t>zásyp vykopanou zeminou, ( výkop-bet. deska-pískové lóže-nádrž s obetonováním)</t>
  </si>
  <si>
    <t>71,30-1,49-1,49-34</t>
  </si>
  <si>
    <t>-366410812</t>
  </si>
  <si>
    <t>(viz. 451573111)</t>
  </si>
  <si>
    <t>1,49*1,76</t>
  </si>
  <si>
    <t>5,70*0,3</t>
  </si>
  <si>
    <t>44797613</t>
  </si>
  <si>
    <t>obetonování nádrže</t>
  </si>
  <si>
    <t>(0,2*4,3*3,10)*2</t>
  </si>
  <si>
    <t>(3,10*2,7*0,4)*2</t>
  </si>
  <si>
    <t>(4,3*2,7*0,4)*2</t>
  </si>
  <si>
    <t>380356211</t>
  </si>
  <si>
    <t>Bednění kompletních konstrukcí ČOV, nádrží nebo vodojemů omítaných ploch rovinných zřízení</t>
  </si>
  <si>
    <t>484047284</t>
  </si>
  <si>
    <t xml:space="preserve">Bednění pro obetonování  nádrže</t>
  </si>
  <si>
    <t>((5,7*2,78)*2)*2</t>
  </si>
  <si>
    <t>((4,5*2,78)*2)*2</t>
  </si>
  <si>
    <t>380356212</t>
  </si>
  <si>
    <t>Bednění kompletních konstrukcí ČOV, nádrží nebo vodojemů omítaných ploch rovinných odstranění</t>
  </si>
  <si>
    <t>-769816933</t>
  </si>
  <si>
    <t>(viz. pol. 380356211)</t>
  </si>
  <si>
    <t>113,42</t>
  </si>
  <si>
    <t>betonová deska po šachtu t. 100mm</t>
  </si>
  <si>
    <t>4,5*3,3*0,1</t>
  </si>
  <si>
    <t>- lože pod betonovou desku</t>
  </si>
  <si>
    <t>4,5*3,30*0,1</t>
  </si>
  <si>
    <t xml:space="preserve">Montáž a realizace plastové  nádrže</t>
  </si>
  <si>
    <t>Poznámka k položce:_x000d_
vč. montáže a osazení nádrže, vylití betonu na obetonování</t>
  </si>
  <si>
    <t>Hloubení</t>
  </si>
  <si>
    <t>Hloubení pro základové patky</t>
  </si>
  <si>
    <t>29,994</t>
  </si>
  <si>
    <t>Zásyp</t>
  </si>
  <si>
    <t>Zpětný zásyp kolem základu</t>
  </si>
  <si>
    <t>16,107</t>
  </si>
  <si>
    <t>SO 905 - Mobiliář</t>
  </si>
  <si>
    <t>1752954551</t>
  </si>
  <si>
    <t>"Základ - lavička M1" 6*(4*0,12*0,12*3,14*0,3)</t>
  </si>
  <si>
    <t>"Základ - lavička M2" 14*(4*0,12*0,12*3,14*0,3)</t>
  </si>
  <si>
    <t>"Základ odpadkový koš M3a" 7*(0,175*0,175*3,14*0,4)</t>
  </si>
  <si>
    <t>"Základ odpadkový koš M3b" 4*(0,85*0,35*0,4+0,4*0,4/2*2*(1,25+0,75))</t>
  </si>
  <si>
    <t>"Základ pro odpadkové koš M4" 3*(0,175*0,175*3,14*0,4)</t>
  </si>
  <si>
    <t>"Základ pro stojan na kola" 19*(0,87*0,35*0,3+0,3*0,3/2*2*(1,17+0,65))</t>
  </si>
  <si>
    <t xml:space="preserve">"Základ pro mříž ke stromům" 9*(1,4*1,4*0,3+0,3*0,3/2*4*1,7) </t>
  </si>
  <si>
    <t>"Základ pro plakátovací plochu M7a" 1*(1*1*0,55+0,55*0,55/2*4*1,55)</t>
  </si>
  <si>
    <t>"Základ pro plakátovací plochu M7b" 2*(1*1*0,55+0,55*0,55/2*4*1,55)</t>
  </si>
  <si>
    <t>"Základ pro směrovník" 2*(0,75*0,75*0,7+0,6*0,6/2*1,3*4)</t>
  </si>
  <si>
    <t>"Základ pro info panel" 6*(1,1*0,75*0,5+0,5*0,5/2*2*(1,6+1,25))</t>
  </si>
  <si>
    <t>1665517521</t>
  </si>
  <si>
    <t>29,994*0,5 'Přepočtené koeficientem množství</t>
  </si>
  <si>
    <t>1708286698</t>
  </si>
  <si>
    <t>Hloubení-Zásyp</t>
  </si>
  <si>
    <t>1587920011</t>
  </si>
  <si>
    <t>(Hloubení-Zásyp)*2,2</t>
  </si>
  <si>
    <t>-1900479562</t>
  </si>
  <si>
    <t>"Zpětný zásyp odpdkový koš M3b" 4*(0,4*0,4/2*2*(1,25+0,75))</t>
  </si>
  <si>
    <t>"Zpětný zásyo stojan na kola" 19*(0,3*0,3/2*2*(1,17+0,65))</t>
  </si>
  <si>
    <t>"Zpětný zásyp mříže kolem strumů" 9*(0,3*0,3/2*4*1,7)</t>
  </si>
  <si>
    <t>"Zpětný zásyp plakátovací plocha M7a" 1*(0,55*0,55/2*4*1,55)</t>
  </si>
  <si>
    <t>"Zpětný zásyp plakátovací plocha M7b" 2*(0,55*0,55/2*4*1,55)</t>
  </si>
  <si>
    <t>"Zpětný zásyp směrovníku" 2*(0,6*0,6/2*4*1,3)</t>
  </si>
  <si>
    <t>"Zpětný zásyp Info panel" 6*(0,5*0,5/2*2*(1,6+1,25))</t>
  </si>
  <si>
    <t>1676158974</t>
  </si>
  <si>
    <t>"Základ - lavička M1" 6*(4*0,12*0,12*3,14*0,1)</t>
  </si>
  <si>
    <t>"Základ - lavička M2" 14*(4*0,12*0,12*3,14*0,1)</t>
  </si>
  <si>
    <t>"Základ odpadkový koš M3a" 7*(0,175*0,175*3,14*0,1)</t>
  </si>
  <si>
    <t>"Základ odpadkový koš M3b" 4*(0,85*0,35*0,1)</t>
  </si>
  <si>
    <t>"Základ pro odpadkové koš M4" 3*(0,175*0,175*3,14*0,1)</t>
  </si>
  <si>
    <t>"Základ pro stojan na kola" 19*(0,87*0,35*0,1)</t>
  </si>
  <si>
    <t>"Základ pro mříž ke stromům" 9*(1,4*1,4*0,1)</t>
  </si>
  <si>
    <t>"Základ pro plakátovací plochu M7a" 1*(1*1*0,1)</t>
  </si>
  <si>
    <t>"Základ pro plakátovací plochu M7b" 2*(1*1*0,1)</t>
  </si>
  <si>
    <t>"Základ pro směrovník" 2*(0,75*0,75*0,1)</t>
  </si>
  <si>
    <t>"Základ pro info panel" 6*(1,1*0,75*0,1)</t>
  </si>
  <si>
    <t>-721795086</t>
  </si>
  <si>
    <t>"Základ - lavička M1" 6*(4*0,12*0,12*3,14*0,2)</t>
  </si>
  <si>
    <t>"Základ - lavička M2" 14*(4*0,12*0,12*3,14*0,2)</t>
  </si>
  <si>
    <t>"Základ odpadkový koš M3a" 7*(0,175*0,175*3,14*0,3)</t>
  </si>
  <si>
    <t>"Základ odpadkový koš M3b" 4*(0,85*0,35*0,3)</t>
  </si>
  <si>
    <t>"Základ pro odpadkové koš M4" 3*(0,175*0,175*3,14*0,3)</t>
  </si>
  <si>
    <t>"Základ pro stojan na kola" 19*(0,87*0,35*0,2)</t>
  </si>
  <si>
    <t>"Základ pro mříž ke stromům" 9*(1,4*1,4*0,2)</t>
  </si>
  <si>
    <t>"Základ pro plakátovací plochu M7a" 1*(1*1*0,45)</t>
  </si>
  <si>
    <t>"Základ pro plakátovací plochu M7b" 2*(1*1*0,45)</t>
  </si>
  <si>
    <t>"Základ pro směrovník" 2*(0,75*0,75*0,6)</t>
  </si>
  <si>
    <t>"Základ pro info panel" 6*(1,1*0,75*0,4)</t>
  </si>
  <si>
    <t>132228703</t>
  </si>
  <si>
    <t>"Základ odpadkový koš M3b" 4*((0,85+0,35)*2*0,3)</t>
  </si>
  <si>
    <t>"Základ pro stojan na kola" 19*((0,87+0,35)*2*0,2)</t>
  </si>
  <si>
    <t>"Základ pro mříž ke stromům" 9*((1,4*4+1,1*4)*0,2)</t>
  </si>
  <si>
    <t>"Základ pro plakátovací plochu M7a" 1*(1*4*0,45)</t>
  </si>
  <si>
    <t>"Základ pro plakátovací plochu M7b" 2*(1*4*0,45)</t>
  </si>
  <si>
    <t>"Základ pro směrovník" 2*(0,75*4*0,6)</t>
  </si>
  <si>
    <t>"Základ pro info panel" 6*((1,1+0,75)*2*0,4)</t>
  </si>
  <si>
    <t>429039372</t>
  </si>
  <si>
    <t>914511112R</t>
  </si>
  <si>
    <t>Montáž sloupku informačního nosiče</t>
  </si>
  <si>
    <t>-2065282623</t>
  </si>
  <si>
    <t>Poznámka k položce:_x000d_
vč. kotvení pomocí závitových tyčí a chemické malty</t>
  </si>
  <si>
    <t>40445235R</t>
  </si>
  <si>
    <t>ocelový zinkovaný sloupek</t>
  </si>
  <si>
    <t>48813328</t>
  </si>
  <si>
    <t>40445418R</t>
  </si>
  <si>
    <t>značka celohliníková nereflexní vč.popisu</t>
  </si>
  <si>
    <t>1415661285</t>
  </si>
  <si>
    <t>919791013</t>
  </si>
  <si>
    <t>Montáž ochrany stromů v komunikaci s vnitřní výplní a zabetonovaným rámem plochy přes 1 m2</t>
  </si>
  <si>
    <t>-1808835594</t>
  </si>
  <si>
    <t>Poznámka k položce:_x000d_
- včetně materiálu komplet pro provedení uložení/ukotvení rámu mříže</t>
  </si>
  <si>
    <t>74910194R</t>
  </si>
  <si>
    <t xml:space="preserve">mříže ke stromům vč. rámu  /150 x 150/  cm</t>
  </si>
  <si>
    <t>1230007035</t>
  </si>
  <si>
    <t>936104213</t>
  </si>
  <si>
    <t xml:space="preserve">Montáž odpadkového koše kotevními šrouby na  pevný podklad</t>
  </si>
  <si>
    <t>-1792544097</t>
  </si>
  <si>
    <t>74910133R</t>
  </si>
  <si>
    <t xml:space="preserve">koš odpadkový (ocel),  výška 110 cm, cca 51*29 cm</t>
  </si>
  <si>
    <t>717515871</t>
  </si>
  <si>
    <t>74910134R</t>
  </si>
  <si>
    <t xml:space="preserve">koš odpadkový trojitý (ocel),  výška 110 cm, cca 94*29 cm</t>
  </si>
  <si>
    <t>833350126</t>
  </si>
  <si>
    <t>74910129R</t>
  </si>
  <si>
    <t>Nosič sáčků na psí exkrementy</t>
  </si>
  <si>
    <t>-1696636265</t>
  </si>
  <si>
    <t>936124113R</t>
  </si>
  <si>
    <t>Montáž lavičky stabilní kotvené šrouby na pevný podklad</t>
  </si>
  <si>
    <t>-2124272377</t>
  </si>
  <si>
    <t>74910102R</t>
  </si>
  <si>
    <t xml:space="preserve">lavička z ohýbaného plechu bez opěradla (ukotvená) 200 x 42 x 44 cm  konstrukce - kov, sedák-dřevo</t>
  </si>
  <si>
    <t>-2085592461</t>
  </si>
  <si>
    <t>74910107R</t>
  </si>
  <si>
    <t xml:space="preserve">lavička s opěradlem a područkami (kotvená) cca180 x 70x 82 cm  konstrukce - kov, sedák - dřevo</t>
  </si>
  <si>
    <t>1542358576</t>
  </si>
  <si>
    <t>936174312R</t>
  </si>
  <si>
    <t xml:space="preserve">Montáž stojanu na kola  kotevními šrouby na pevný podklad</t>
  </si>
  <si>
    <t>-1378155705</t>
  </si>
  <si>
    <t>74910152R</t>
  </si>
  <si>
    <t xml:space="preserve">stojan na kola , rám cca 60x100cm </t>
  </si>
  <si>
    <t>-776386378</t>
  </si>
  <si>
    <t>936174319R</t>
  </si>
  <si>
    <t>Montáž stojanu pro reklamní či informační systém</t>
  </si>
  <si>
    <t>-1863822096</t>
  </si>
  <si>
    <t>749105498R</t>
  </si>
  <si>
    <t>elektronický informační panel komplet, cca190x23x200</t>
  </si>
  <si>
    <t>1783285056</t>
  </si>
  <si>
    <t>749105499R</t>
  </si>
  <si>
    <t>Válcová plakátovací plocha, osvětlená, cca průměr100x300cm</t>
  </si>
  <si>
    <t>-1245306588</t>
  </si>
  <si>
    <t>749105497R</t>
  </si>
  <si>
    <t>Válcová plakátovací plocha, cca průměr100x300cm</t>
  </si>
  <si>
    <t>-133372291</t>
  </si>
  <si>
    <t>998231411</t>
  </si>
  <si>
    <t>Ruční přesun hmot pro sadovnické a krajinářské úpravy do100 m</t>
  </si>
  <si>
    <t>-1838771776</t>
  </si>
  <si>
    <t>SEZNAM FIGUR</t>
  </si>
  <si>
    <t>Výměra</t>
  </si>
  <si>
    <t xml:space="preserve"> SO 002</t>
  </si>
  <si>
    <t>odvoz</t>
  </si>
  <si>
    <t xml:space="preserve"> SO 003</t>
  </si>
  <si>
    <t>Použití figury:</t>
  </si>
  <si>
    <t xml:space="preserve"> SO 201</t>
  </si>
  <si>
    <t xml:space="preserve"> SO 903</t>
  </si>
  <si>
    <t xml:space="preserve"> SO 905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</si>
</sst>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8" fillId="0" borderId="19" xfId="0" applyFont="1" applyBorder="1" applyAlignment="1" applyProtection="1"/>
    <xf numFmtId="0" fontId="8" fillId="0" borderId="20" xfId="0" applyFont="1" applyBorder="1" applyAlignment="1" applyProtection="1"/>
    <xf numFmtId="166" fontId="8" fillId="0" borderId="20" xfId="0" applyNumberFormat="1" applyFont="1" applyBorder="1" applyAlignment="1" applyProtection="1"/>
    <xf numFmtId="166" fontId="8" fillId="0" borderId="21" xfId="0" applyNumberFormat="1" applyFont="1" applyBorder="1" applyAlignment="1" applyProtection="1"/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theme" Target="theme/theme1.xml" /><Relationship Id="rId37" Type="http://schemas.openxmlformats.org/officeDocument/2006/relationships/calcChain" Target="calcChain.xml" /><Relationship Id="rId3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170009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Revitalizace centra města Kopřivnice - aktualizace 08.2020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7. 8. 2020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Kopřivnice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Dopravoprojekt Ostrava a.s.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ROUND(AG95+SUM(AG96:AG100)+SUM(AG104:AG119)+AG122+AG126+AG127+AG130,2)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ROUND(AS95+SUM(AS96:AS100)+SUM(AS104:AS119)+AS122+AS126+AS127+AS130,2)</f>
        <v>0</v>
      </c>
      <c r="AT94" s="115">
        <f>ROUND(SUM(AV94:AW94),2)</f>
        <v>0</v>
      </c>
      <c r="AU94" s="116">
        <f>ROUND(AU95+SUM(AU96:AU100)+SUM(AU104:AU119)+AU122+AU126+AU127+AU130,5)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ROUND(AZ95+SUM(AZ96:AZ100)+SUM(AZ104:AZ119)+AZ122+AZ126+AZ127+AZ130,2)</f>
        <v>0</v>
      </c>
      <c r="BA94" s="115">
        <f>ROUND(BA95+SUM(BA96:BA100)+SUM(BA104:BA119)+BA122+BA126+BA127+BA130,2)</f>
        <v>0</v>
      </c>
      <c r="BB94" s="115">
        <f>ROUND(BB95+SUM(BB96:BB100)+SUM(BB104:BB119)+BB122+BB126+BB127+BB130,2)</f>
        <v>0</v>
      </c>
      <c r="BC94" s="115">
        <f>ROUND(BC95+SUM(BC96:BC100)+SUM(BC104:BC119)+BC122+BC126+BC127+BC130,2)</f>
        <v>0</v>
      </c>
      <c r="BD94" s="117">
        <f>ROUND(BD95+SUM(BD96:BD100)+SUM(BD104:BD119)+BD122+BD126+BD127+BD130,2)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000 - Vedlejší rozpočt...'!J30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'SO 000 - Vedlejší rozpočt...'!P121</f>
        <v>0</v>
      </c>
      <c r="AV95" s="129">
        <f>'SO 000 - Vedlejší rozpočt...'!J33</f>
        <v>0</v>
      </c>
      <c r="AW95" s="129">
        <f>'SO 000 - Vedlejší rozpočt...'!J34</f>
        <v>0</v>
      </c>
      <c r="AX95" s="129">
        <f>'SO 000 - Vedlejší rozpočt...'!J35</f>
        <v>0</v>
      </c>
      <c r="AY95" s="129">
        <f>'SO 000 - Vedlejší rozpočt...'!J36</f>
        <v>0</v>
      </c>
      <c r="AZ95" s="129">
        <f>'SO 000 - Vedlejší rozpočt...'!F33</f>
        <v>0</v>
      </c>
      <c r="BA95" s="129">
        <f>'SO 000 - Vedlejší rozpočt...'!F34</f>
        <v>0</v>
      </c>
      <c r="BB95" s="129">
        <f>'SO 000 - Vedlejší rozpočt...'!F35</f>
        <v>0</v>
      </c>
      <c r="BC95" s="129">
        <f>'SO 000 - Vedlejší rozpočt...'!F36</f>
        <v>0</v>
      </c>
      <c r="BD95" s="131">
        <f>'SO 000 - Vedlejší rozpočt...'!F37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001 - Příprava území'!J30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83</v>
      </c>
      <c r="AR96" s="127"/>
      <c r="AS96" s="128">
        <v>0</v>
      </c>
      <c r="AT96" s="129">
        <f>ROUND(SUM(AV96:AW96),2)</f>
        <v>0</v>
      </c>
      <c r="AU96" s="130">
        <f>'SO 001 - Příprava území'!P123</f>
        <v>0</v>
      </c>
      <c r="AV96" s="129">
        <f>'SO 001 - Příprava území'!J33</f>
        <v>0</v>
      </c>
      <c r="AW96" s="129">
        <f>'SO 001 - Příprava území'!J34</f>
        <v>0</v>
      </c>
      <c r="AX96" s="129">
        <f>'SO 001 - Příprava území'!J35</f>
        <v>0</v>
      </c>
      <c r="AY96" s="129">
        <f>'SO 001 - Příprava území'!J36</f>
        <v>0</v>
      </c>
      <c r="AZ96" s="129">
        <f>'SO 001 - Příprava území'!F33</f>
        <v>0</v>
      </c>
      <c r="BA96" s="129">
        <f>'SO 001 - Příprava území'!F34</f>
        <v>0</v>
      </c>
      <c r="BB96" s="129">
        <f>'SO 001 - Příprava území'!F35</f>
        <v>0</v>
      </c>
      <c r="BC96" s="129">
        <f>'SO 001 - Příprava území'!F36</f>
        <v>0</v>
      </c>
      <c r="BD96" s="131">
        <f>'SO 001 - Příprava území'!F37</f>
        <v>0</v>
      </c>
      <c r="BE96" s="7"/>
      <c r="BT96" s="132" t="s">
        <v>84</v>
      </c>
      <c r="BV96" s="132" t="s">
        <v>78</v>
      </c>
      <c r="BW96" s="132" t="s">
        <v>89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90</v>
      </c>
      <c r="E97" s="123"/>
      <c r="F97" s="123"/>
      <c r="G97" s="123"/>
      <c r="H97" s="123"/>
      <c r="I97" s="124"/>
      <c r="J97" s="123" t="s">
        <v>91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002 - Odstranění zatru...'!J30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83</v>
      </c>
      <c r="AR97" s="127"/>
      <c r="AS97" s="128">
        <v>0</v>
      </c>
      <c r="AT97" s="129">
        <f>ROUND(SUM(AV97:AW97),2)</f>
        <v>0</v>
      </c>
      <c r="AU97" s="130">
        <f>'SO 002 - Odstranění zatru...'!P119</f>
        <v>0</v>
      </c>
      <c r="AV97" s="129">
        <f>'SO 002 - Odstranění zatru...'!J33</f>
        <v>0</v>
      </c>
      <c r="AW97" s="129">
        <f>'SO 002 - Odstranění zatru...'!J34</f>
        <v>0</v>
      </c>
      <c r="AX97" s="129">
        <f>'SO 002 - Odstranění zatru...'!J35</f>
        <v>0</v>
      </c>
      <c r="AY97" s="129">
        <f>'SO 002 - Odstranění zatru...'!J36</f>
        <v>0</v>
      </c>
      <c r="AZ97" s="129">
        <f>'SO 002 - Odstranění zatru...'!F33</f>
        <v>0</v>
      </c>
      <c r="BA97" s="129">
        <f>'SO 002 - Odstranění zatru...'!F34</f>
        <v>0</v>
      </c>
      <c r="BB97" s="129">
        <f>'SO 002 - Odstranění zatru...'!F35</f>
        <v>0</v>
      </c>
      <c r="BC97" s="129">
        <f>'SO 002 - Odstranění zatru...'!F36</f>
        <v>0</v>
      </c>
      <c r="BD97" s="131">
        <f>'SO 002 - Odstranění zatru...'!F37</f>
        <v>0</v>
      </c>
      <c r="BE97" s="7"/>
      <c r="BT97" s="132" t="s">
        <v>84</v>
      </c>
      <c r="BV97" s="132" t="s">
        <v>78</v>
      </c>
      <c r="BW97" s="132" t="s">
        <v>92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93</v>
      </c>
      <c r="E98" s="123"/>
      <c r="F98" s="123"/>
      <c r="G98" s="123"/>
      <c r="H98" s="123"/>
      <c r="I98" s="124"/>
      <c r="J98" s="123" t="s">
        <v>94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003 - Odstranění mostu...'!J30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83</v>
      </c>
      <c r="AR98" s="127"/>
      <c r="AS98" s="128">
        <v>0</v>
      </c>
      <c r="AT98" s="129">
        <f>ROUND(SUM(AV98:AW98),2)</f>
        <v>0</v>
      </c>
      <c r="AU98" s="130">
        <f>'SO 003 - Odstranění mostu...'!P120</f>
        <v>0</v>
      </c>
      <c r="AV98" s="129">
        <f>'SO 003 - Odstranění mostu...'!J33</f>
        <v>0</v>
      </c>
      <c r="AW98" s="129">
        <f>'SO 003 - Odstranění mostu...'!J34</f>
        <v>0</v>
      </c>
      <c r="AX98" s="129">
        <f>'SO 003 - Odstranění mostu...'!J35</f>
        <v>0</v>
      </c>
      <c r="AY98" s="129">
        <f>'SO 003 - Odstranění mostu...'!J36</f>
        <v>0</v>
      </c>
      <c r="AZ98" s="129">
        <f>'SO 003 - Odstranění mostu...'!F33</f>
        <v>0</v>
      </c>
      <c r="BA98" s="129">
        <f>'SO 003 - Odstranění mostu...'!F34</f>
        <v>0</v>
      </c>
      <c r="BB98" s="129">
        <f>'SO 003 - Odstranění mostu...'!F35</f>
        <v>0</v>
      </c>
      <c r="BC98" s="129">
        <f>'SO 003 - Odstranění mostu...'!F36</f>
        <v>0</v>
      </c>
      <c r="BD98" s="131">
        <f>'SO 003 - Odstranění mostu...'!F37</f>
        <v>0</v>
      </c>
      <c r="BE98" s="7"/>
      <c r="BT98" s="132" t="s">
        <v>84</v>
      </c>
      <c r="BV98" s="132" t="s">
        <v>78</v>
      </c>
      <c r="BW98" s="132" t="s">
        <v>95</v>
      </c>
      <c r="BX98" s="132" t="s">
        <v>5</v>
      </c>
      <c r="CL98" s="132" t="s">
        <v>1</v>
      </c>
      <c r="CM98" s="132" t="s">
        <v>86</v>
      </c>
    </row>
    <row r="99" s="7" customFormat="1" ht="16.5" customHeight="1">
      <c r="A99" s="120" t="s">
        <v>80</v>
      </c>
      <c r="B99" s="121"/>
      <c r="C99" s="122"/>
      <c r="D99" s="123" t="s">
        <v>96</v>
      </c>
      <c r="E99" s="123"/>
      <c r="F99" s="123"/>
      <c r="G99" s="123"/>
      <c r="H99" s="123"/>
      <c r="I99" s="124"/>
      <c r="J99" s="123" t="s">
        <v>97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 004 - Odstranění fontány'!J30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83</v>
      </c>
      <c r="AR99" s="127"/>
      <c r="AS99" s="128">
        <v>0</v>
      </c>
      <c r="AT99" s="129">
        <f>ROUND(SUM(AV99:AW99),2)</f>
        <v>0</v>
      </c>
      <c r="AU99" s="130">
        <f>'SO 004 - Odstranění fontány'!P125</f>
        <v>0</v>
      </c>
      <c r="AV99" s="129">
        <f>'SO 004 - Odstranění fontány'!J33</f>
        <v>0</v>
      </c>
      <c r="AW99" s="129">
        <f>'SO 004 - Odstranění fontány'!J34</f>
        <v>0</v>
      </c>
      <c r="AX99" s="129">
        <f>'SO 004 - Odstranění fontány'!J35</f>
        <v>0</v>
      </c>
      <c r="AY99" s="129">
        <f>'SO 004 - Odstranění fontány'!J36</f>
        <v>0</v>
      </c>
      <c r="AZ99" s="129">
        <f>'SO 004 - Odstranění fontány'!F33</f>
        <v>0</v>
      </c>
      <c r="BA99" s="129">
        <f>'SO 004 - Odstranění fontány'!F34</f>
        <v>0</v>
      </c>
      <c r="BB99" s="129">
        <f>'SO 004 - Odstranění fontány'!F35</f>
        <v>0</v>
      </c>
      <c r="BC99" s="129">
        <f>'SO 004 - Odstranění fontány'!F36</f>
        <v>0</v>
      </c>
      <c r="BD99" s="131">
        <f>'SO 004 - Odstranění fontány'!F37</f>
        <v>0</v>
      </c>
      <c r="BE99" s="7"/>
      <c r="BT99" s="132" t="s">
        <v>84</v>
      </c>
      <c r="BV99" s="132" t="s">
        <v>78</v>
      </c>
      <c r="BW99" s="132" t="s">
        <v>98</v>
      </c>
      <c r="BX99" s="132" t="s">
        <v>5</v>
      </c>
      <c r="CL99" s="132" t="s">
        <v>1</v>
      </c>
      <c r="CM99" s="132" t="s">
        <v>86</v>
      </c>
    </row>
    <row r="100" s="7" customFormat="1" ht="16.5" customHeight="1">
      <c r="A100" s="7"/>
      <c r="B100" s="121"/>
      <c r="C100" s="122"/>
      <c r="D100" s="123" t="s">
        <v>99</v>
      </c>
      <c r="E100" s="123"/>
      <c r="F100" s="123"/>
      <c r="G100" s="123"/>
      <c r="H100" s="123"/>
      <c r="I100" s="124"/>
      <c r="J100" s="123" t="s">
        <v>100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33">
        <f>ROUND(SUM(AG101:AG103),2)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83</v>
      </c>
      <c r="AR100" s="127"/>
      <c r="AS100" s="128">
        <f>ROUND(SUM(AS101:AS103),2)</f>
        <v>0</v>
      </c>
      <c r="AT100" s="129">
        <f>ROUND(SUM(AV100:AW100),2)</f>
        <v>0</v>
      </c>
      <c r="AU100" s="130">
        <f>ROUND(SUM(AU101:AU103),5)</f>
        <v>0</v>
      </c>
      <c r="AV100" s="129">
        <f>ROUND(AZ100*L29,2)</f>
        <v>0</v>
      </c>
      <c r="AW100" s="129">
        <f>ROUND(BA100*L30,2)</f>
        <v>0</v>
      </c>
      <c r="AX100" s="129">
        <f>ROUND(BB100*L29,2)</f>
        <v>0</v>
      </c>
      <c r="AY100" s="129">
        <f>ROUND(BC100*L30,2)</f>
        <v>0</v>
      </c>
      <c r="AZ100" s="129">
        <f>ROUND(SUM(AZ101:AZ103),2)</f>
        <v>0</v>
      </c>
      <c r="BA100" s="129">
        <f>ROUND(SUM(BA101:BA103),2)</f>
        <v>0</v>
      </c>
      <c r="BB100" s="129">
        <f>ROUND(SUM(BB101:BB103),2)</f>
        <v>0</v>
      </c>
      <c r="BC100" s="129">
        <f>ROUND(SUM(BC101:BC103),2)</f>
        <v>0</v>
      </c>
      <c r="BD100" s="131">
        <f>ROUND(SUM(BD101:BD103),2)</f>
        <v>0</v>
      </c>
      <c r="BE100" s="7"/>
      <c r="BS100" s="132" t="s">
        <v>75</v>
      </c>
      <c r="BT100" s="132" t="s">
        <v>84</v>
      </c>
      <c r="BU100" s="132" t="s">
        <v>77</v>
      </c>
      <c r="BV100" s="132" t="s">
        <v>78</v>
      </c>
      <c r="BW100" s="132" t="s">
        <v>101</v>
      </c>
      <c r="BX100" s="132" t="s">
        <v>5</v>
      </c>
      <c r="CL100" s="132" t="s">
        <v>1</v>
      </c>
      <c r="CM100" s="132" t="s">
        <v>86</v>
      </c>
    </row>
    <row r="101" s="4" customFormat="1" ht="16.5" customHeight="1">
      <c r="A101" s="120" t="s">
        <v>80</v>
      </c>
      <c r="B101" s="71"/>
      <c r="C101" s="134"/>
      <c r="D101" s="134"/>
      <c r="E101" s="135" t="s">
        <v>102</v>
      </c>
      <c r="F101" s="135"/>
      <c r="G101" s="135"/>
      <c r="H101" s="135"/>
      <c r="I101" s="135"/>
      <c r="J101" s="134"/>
      <c r="K101" s="135" t="s">
        <v>103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'101a - část komunikace'!J32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104</v>
      </c>
      <c r="AR101" s="73"/>
      <c r="AS101" s="138">
        <v>0</v>
      </c>
      <c r="AT101" s="139">
        <f>ROUND(SUM(AV101:AW101),2)</f>
        <v>0</v>
      </c>
      <c r="AU101" s="140">
        <f>'101a - část komunikace'!P127</f>
        <v>0</v>
      </c>
      <c r="AV101" s="139">
        <f>'101a - část komunikace'!J35</f>
        <v>0</v>
      </c>
      <c r="AW101" s="139">
        <f>'101a - část komunikace'!J36</f>
        <v>0</v>
      </c>
      <c r="AX101" s="139">
        <f>'101a - část komunikace'!J37</f>
        <v>0</v>
      </c>
      <c r="AY101" s="139">
        <f>'101a - část komunikace'!J38</f>
        <v>0</v>
      </c>
      <c r="AZ101" s="139">
        <f>'101a - část komunikace'!F35</f>
        <v>0</v>
      </c>
      <c r="BA101" s="139">
        <f>'101a - část komunikace'!F36</f>
        <v>0</v>
      </c>
      <c r="BB101" s="139">
        <f>'101a - část komunikace'!F37</f>
        <v>0</v>
      </c>
      <c r="BC101" s="139">
        <f>'101a - část komunikace'!F38</f>
        <v>0</v>
      </c>
      <c r="BD101" s="141">
        <f>'101a - část komunikace'!F39</f>
        <v>0</v>
      </c>
      <c r="BE101" s="4"/>
      <c r="BT101" s="142" t="s">
        <v>86</v>
      </c>
      <c r="BV101" s="142" t="s">
        <v>78</v>
      </c>
      <c r="BW101" s="142" t="s">
        <v>105</v>
      </c>
      <c r="BX101" s="142" t="s">
        <v>101</v>
      </c>
      <c r="CL101" s="142" t="s">
        <v>1</v>
      </c>
    </row>
    <row r="102" s="4" customFormat="1" ht="16.5" customHeight="1">
      <c r="A102" s="120" t="s">
        <v>80</v>
      </c>
      <c r="B102" s="71"/>
      <c r="C102" s="134"/>
      <c r="D102" s="134"/>
      <c r="E102" s="135" t="s">
        <v>106</v>
      </c>
      <c r="F102" s="135"/>
      <c r="G102" s="135"/>
      <c r="H102" s="135"/>
      <c r="I102" s="135"/>
      <c r="J102" s="134"/>
      <c r="K102" s="135" t="s">
        <v>107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'101b - část kontejnerové ...'!J32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104</v>
      </c>
      <c r="AR102" s="73"/>
      <c r="AS102" s="138">
        <v>0</v>
      </c>
      <c r="AT102" s="139">
        <f>ROUND(SUM(AV102:AW102),2)</f>
        <v>0</v>
      </c>
      <c r="AU102" s="140">
        <f>'101b - část kontejnerové ...'!P127</f>
        <v>0</v>
      </c>
      <c r="AV102" s="139">
        <f>'101b - část kontejnerové ...'!J35</f>
        <v>0</v>
      </c>
      <c r="AW102" s="139">
        <f>'101b - část kontejnerové ...'!J36</f>
        <v>0</v>
      </c>
      <c r="AX102" s="139">
        <f>'101b - část kontejnerové ...'!J37</f>
        <v>0</v>
      </c>
      <c r="AY102" s="139">
        <f>'101b - část kontejnerové ...'!J38</f>
        <v>0</v>
      </c>
      <c r="AZ102" s="139">
        <f>'101b - část kontejnerové ...'!F35</f>
        <v>0</v>
      </c>
      <c r="BA102" s="139">
        <f>'101b - část kontejnerové ...'!F36</f>
        <v>0</v>
      </c>
      <c r="BB102" s="139">
        <f>'101b - část kontejnerové ...'!F37</f>
        <v>0</v>
      </c>
      <c r="BC102" s="139">
        <f>'101b - část kontejnerové ...'!F38</f>
        <v>0</v>
      </c>
      <c r="BD102" s="141">
        <f>'101b - část kontejnerové ...'!F39</f>
        <v>0</v>
      </c>
      <c r="BE102" s="4"/>
      <c r="BT102" s="142" t="s">
        <v>86</v>
      </c>
      <c r="BV102" s="142" t="s">
        <v>78</v>
      </c>
      <c r="BW102" s="142" t="s">
        <v>108</v>
      </c>
      <c r="BX102" s="142" t="s">
        <v>101</v>
      </c>
      <c r="CL102" s="142" t="s">
        <v>1</v>
      </c>
    </row>
    <row r="103" s="4" customFormat="1" ht="16.5" customHeight="1">
      <c r="A103" s="120" t="s">
        <v>80</v>
      </c>
      <c r="B103" s="71"/>
      <c r="C103" s="134"/>
      <c r="D103" s="134"/>
      <c r="E103" s="135" t="s">
        <v>109</v>
      </c>
      <c r="F103" s="135"/>
      <c r="G103" s="135"/>
      <c r="H103" s="135"/>
      <c r="I103" s="135"/>
      <c r="J103" s="134"/>
      <c r="K103" s="135" t="s">
        <v>110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'101c - část dopravní značení'!J32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104</v>
      </c>
      <c r="AR103" s="73"/>
      <c r="AS103" s="138">
        <v>0</v>
      </c>
      <c r="AT103" s="139">
        <f>ROUND(SUM(AV103:AW103),2)</f>
        <v>0</v>
      </c>
      <c r="AU103" s="140">
        <f>'101c - část dopravní značení'!P125</f>
        <v>0</v>
      </c>
      <c r="AV103" s="139">
        <f>'101c - část dopravní značení'!J35</f>
        <v>0</v>
      </c>
      <c r="AW103" s="139">
        <f>'101c - část dopravní značení'!J36</f>
        <v>0</v>
      </c>
      <c r="AX103" s="139">
        <f>'101c - část dopravní značení'!J37</f>
        <v>0</v>
      </c>
      <c r="AY103" s="139">
        <f>'101c - část dopravní značení'!J38</f>
        <v>0</v>
      </c>
      <c r="AZ103" s="139">
        <f>'101c - část dopravní značení'!F35</f>
        <v>0</v>
      </c>
      <c r="BA103" s="139">
        <f>'101c - část dopravní značení'!F36</f>
        <v>0</v>
      </c>
      <c r="BB103" s="139">
        <f>'101c - část dopravní značení'!F37</f>
        <v>0</v>
      </c>
      <c r="BC103" s="139">
        <f>'101c - část dopravní značení'!F38</f>
        <v>0</v>
      </c>
      <c r="BD103" s="141">
        <f>'101c - část dopravní značení'!F39</f>
        <v>0</v>
      </c>
      <c r="BE103" s="4"/>
      <c r="BT103" s="142" t="s">
        <v>86</v>
      </c>
      <c r="BV103" s="142" t="s">
        <v>78</v>
      </c>
      <c r="BW103" s="142" t="s">
        <v>111</v>
      </c>
      <c r="BX103" s="142" t="s">
        <v>101</v>
      </c>
      <c r="CL103" s="142" t="s">
        <v>1</v>
      </c>
    </row>
    <row r="104" s="7" customFormat="1" ht="16.5" customHeight="1">
      <c r="A104" s="120" t="s">
        <v>80</v>
      </c>
      <c r="B104" s="121"/>
      <c r="C104" s="122"/>
      <c r="D104" s="123" t="s">
        <v>112</v>
      </c>
      <c r="E104" s="123"/>
      <c r="F104" s="123"/>
      <c r="G104" s="123"/>
      <c r="H104" s="123"/>
      <c r="I104" s="124"/>
      <c r="J104" s="123" t="s">
        <v>113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 102 - Zpevněné plochy'!J30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83</v>
      </c>
      <c r="AR104" s="127"/>
      <c r="AS104" s="128">
        <v>0</v>
      </c>
      <c r="AT104" s="129">
        <f>ROUND(SUM(AV104:AW104),2)</f>
        <v>0</v>
      </c>
      <c r="AU104" s="130">
        <f>'SO 102 - Zpevněné plochy'!P134</f>
        <v>0</v>
      </c>
      <c r="AV104" s="129">
        <f>'SO 102 - Zpevněné plochy'!J33</f>
        <v>0</v>
      </c>
      <c r="AW104" s="129">
        <f>'SO 102 - Zpevněné plochy'!J34</f>
        <v>0</v>
      </c>
      <c r="AX104" s="129">
        <f>'SO 102 - Zpevněné plochy'!J35</f>
        <v>0</v>
      </c>
      <c r="AY104" s="129">
        <f>'SO 102 - Zpevněné plochy'!J36</f>
        <v>0</v>
      </c>
      <c r="AZ104" s="129">
        <f>'SO 102 - Zpevněné plochy'!F33</f>
        <v>0</v>
      </c>
      <c r="BA104" s="129">
        <f>'SO 102 - Zpevněné plochy'!F34</f>
        <v>0</v>
      </c>
      <c r="BB104" s="129">
        <f>'SO 102 - Zpevněné plochy'!F35</f>
        <v>0</v>
      </c>
      <c r="BC104" s="129">
        <f>'SO 102 - Zpevněné plochy'!F36</f>
        <v>0</v>
      </c>
      <c r="BD104" s="131">
        <f>'SO 102 - Zpevněné plochy'!F37</f>
        <v>0</v>
      </c>
      <c r="BE104" s="7"/>
      <c r="BT104" s="132" t="s">
        <v>84</v>
      </c>
      <c r="BV104" s="132" t="s">
        <v>78</v>
      </c>
      <c r="BW104" s="132" t="s">
        <v>114</v>
      </c>
      <c r="BX104" s="132" t="s">
        <v>5</v>
      </c>
      <c r="CL104" s="132" t="s">
        <v>1</v>
      </c>
      <c r="CM104" s="132" t="s">
        <v>86</v>
      </c>
    </row>
    <row r="105" s="7" customFormat="1" ht="16.5" customHeight="1">
      <c r="A105" s="120" t="s">
        <v>80</v>
      </c>
      <c r="B105" s="121"/>
      <c r="C105" s="122"/>
      <c r="D105" s="123" t="s">
        <v>115</v>
      </c>
      <c r="E105" s="123"/>
      <c r="F105" s="123"/>
      <c r="G105" s="123"/>
      <c r="H105" s="123"/>
      <c r="I105" s="124"/>
      <c r="J105" s="123" t="s">
        <v>116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'SO 201 - Zatrubnění Kopři...'!J30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83</v>
      </c>
      <c r="AR105" s="127"/>
      <c r="AS105" s="128">
        <v>0</v>
      </c>
      <c r="AT105" s="129">
        <f>ROUND(SUM(AV105:AW105),2)</f>
        <v>0</v>
      </c>
      <c r="AU105" s="130">
        <f>'SO 201 - Zatrubnění Kopři...'!P127</f>
        <v>0</v>
      </c>
      <c r="AV105" s="129">
        <f>'SO 201 - Zatrubnění Kopři...'!J33</f>
        <v>0</v>
      </c>
      <c r="AW105" s="129">
        <f>'SO 201 - Zatrubnění Kopři...'!J34</f>
        <v>0</v>
      </c>
      <c r="AX105" s="129">
        <f>'SO 201 - Zatrubnění Kopři...'!J35</f>
        <v>0</v>
      </c>
      <c r="AY105" s="129">
        <f>'SO 201 - Zatrubnění Kopři...'!J36</f>
        <v>0</v>
      </c>
      <c r="AZ105" s="129">
        <f>'SO 201 - Zatrubnění Kopři...'!F33</f>
        <v>0</v>
      </c>
      <c r="BA105" s="129">
        <f>'SO 201 - Zatrubnění Kopři...'!F34</f>
        <v>0</v>
      </c>
      <c r="BB105" s="129">
        <f>'SO 201 - Zatrubnění Kopři...'!F35</f>
        <v>0</v>
      </c>
      <c r="BC105" s="129">
        <f>'SO 201 - Zatrubnění Kopři...'!F36</f>
        <v>0</v>
      </c>
      <c r="BD105" s="131">
        <f>'SO 201 - Zatrubnění Kopři...'!F37</f>
        <v>0</v>
      </c>
      <c r="BE105" s="7"/>
      <c r="BT105" s="132" t="s">
        <v>84</v>
      </c>
      <c r="BV105" s="132" t="s">
        <v>78</v>
      </c>
      <c r="BW105" s="132" t="s">
        <v>117</v>
      </c>
      <c r="BX105" s="132" t="s">
        <v>5</v>
      </c>
      <c r="CL105" s="132" t="s">
        <v>1</v>
      </c>
      <c r="CM105" s="132" t="s">
        <v>86</v>
      </c>
    </row>
    <row r="106" s="7" customFormat="1" ht="16.5" customHeight="1">
      <c r="A106" s="120" t="s">
        <v>80</v>
      </c>
      <c r="B106" s="121"/>
      <c r="C106" s="122"/>
      <c r="D106" s="123" t="s">
        <v>118</v>
      </c>
      <c r="E106" s="123"/>
      <c r="F106" s="123"/>
      <c r="G106" s="123"/>
      <c r="H106" s="123"/>
      <c r="I106" s="124"/>
      <c r="J106" s="123" t="s">
        <v>119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'SO 301 - Odvodnění parkov...'!J30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83</v>
      </c>
      <c r="AR106" s="127"/>
      <c r="AS106" s="128">
        <v>0</v>
      </c>
      <c r="AT106" s="129">
        <f>ROUND(SUM(AV106:AW106),2)</f>
        <v>0</v>
      </c>
      <c r="AU106" s="130">
        <f>'SO 301 - Odvodnění parkov...'!P129</f>
        <v>0</v>
      </c>
      <c r="AV106" s="129">
        <f>'SO 301 - Odvodnění parkov...'!J33</f>
        <v>0</v>
      </c>
      <c r="AW106" s="129">
        <f>'SO 301 - Odvodnění parkov...'!J34</f>
        <v>0</v>
      </c>
      <c r="AX106" s="129">
        <f>'SO 301 - Odvodnění parkov...'!J35</f>
        <v>0</v>
      </c>
      <c r="AY106" s="129">
        <f>'SO 301 - Odvodnění parkov...'!J36</f>
        <v>0</v>
      </c>
      <c r="AZ106" s="129">
        <f>'SO 301 - Odvodnění parkov...'!F33</f>
        <v>0</v>
      </c>
      <c r="BA106" s="129">
        <f>'SO 301 - Odvodnění parkov...'!F34</f>
        <v>0</v>
      </c>
      <c r="BB106" s="129">
        <f>'SO 301 - Odvodnění parkov...'!F35</f>
        <v>0</v>
      </c>
      <c r="BC106" s="129">
        <f>'SO 301 - Odvodnění parkov...'!F36</f>
        <v>0</v>
      </c>
      <c r="BD106" s="131">
        <f>'SO 301 - Odvodnění parkov...'!F37</f>
        <v>0</v>
      </c>
      <c r="BE106" s="7"/>
      <c r="BT106" s="132" t="s">
        <v>84</v>
      </c>
      <c r="BV106" s="132" t="s">
        <v>78</v>
      </c>
      <c r="BW106" s="132" t="s">
        <v>120</v>
      </c>
      <c r="BX106" s="132" t="s">
        <v>5</v>
      </c>
      <c r="CL106" s="132" t="s">
        <v>1</v>
      </c>
      <c r="CM106" s="132" t="s">
        <v>86</v>
      </c>
    </row>
    <row r="107" s="7" customFormat="1" ht="16.5" customHeight="1">
      <c r="A107" s="120" t="s">
        <v>80</v>
      </c>
      <c r="B107" s="121"/>
      <c r="C107" s="122"/>
      <c r="D107" s="123" t="s">
        <v>121</v>
      </c>
      <c r="E107" s="123"/>
      <c r="F107" s="123"/>
      <c r="G107" s="123"/>
      <c r="H107" s="123"/>
      <c r="I107" s="124"/>
      <c r="J107" s="123" t="s">
        <v>122</v>
      </c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5">
        <f>'SO 302 - Odvodnění zpevně...'!J30</f>
        <v>0</v>
      </c>
      <c r="AH107" s="124"/>
      <c r="AI107" s="124"/>
      <c r="AJ107" s="124"/>
      <c r="AK107" s="124"/>
      <c r="AL107" s="124"/>
      <c r="AM107" s="124"/>
      <c r="AN107" s="125">
        <f>SUM(AG107,AT107)</f>
        <v>0</v>
      </c>
      <c r="AO107" s="124"/>
      <c r="AP107" s="124"/>
      <c r="AQ107" s="126" t="s">
        <v>83</v>
      </c>
      <c r="AR107" s="127"/>
      <c r="AS107" s="128">
        <v>0</v>
      </c>
      <c r="AT107" s="129">
        <f>ROUND(SUM(AV107:AW107),2)</f>
        <v>0</v>
      </c>
      <c r="AU107" s="130">
        <f>'SO 302 - Odvodnění zpevně...'!P126</f>
        <v>0</v>
      </c>
      <c r="AV107" s="129">
        <f>'SO 302 - Odvodnění zpevně...'!J33</f>
        <v>0</v>
      </c>
      <c r="AW107" s="129">
        <f>'SO 302 - Odvodnění zpevně...'!J34</f>
        <v>0</v>
      </c>
      <c r="AX107" s="129">
        <f>'SO 302 - Odvodnění zpevně...'!J35</f>
        <v>0</v>
      </c>
      <c r="AY107" s="129">
        <f>'SO 302 - Odvodnění zpevně...'!J36</f>
        <v>0</v>
      </c>
      <c r="AZ107" s="129">
        <f>'SO 302 - Odvodnění zpevně...'!F33</f>
        <v>0</v>
      </c>
      <c r="BA107" s="129">
        <f>'SO 302 - Odvodnění zpevně...'!F34</f>
        <v>0</v>
      </c>
      <c r="BB107" s="129">
        <f>'SO 302 - Odvodnění zpevně...'!F35</f>
        <v>0</v>
      </c>
      <c r="BC107" s="129">
        <f>'SO 302 - Odvodnění zpevně...'!F36</f>
        <v>0</v>
      </c>
      <c r="BD107" s="131">
        <f>'SO 302 - Odvodnění zpevně...'!F37</f>
        <v>0</v>
      </c>
      <c r="BE107" s="7"/>
      <c r="BT107" s="132" t="s">
        <v>84</v>
      </c>
      <c r="BV107" s="132" t="s">
        <v>78</v>
      </c>
      <c r="BW107" s="132" t="s">
        <v>123</v>
      </c>
      <c r="BX107" s="132" t="s">
        <v>5</v>
      </c>
      <c r="CL107" s="132" t="s">
        <v>1</v>
      </c>
      <c r="CM107" s="132" t="s">
        <v>86</v>
      </c>
    </row>
    <row r="108" s="7" customFormat="1" ht="16.5" customHeight="1">
      <c r="A108" s="120" t="s">
        <v>80</v>
      </c>
      <c r="B108" s="121"/>
      <c r="C108" s="122"/>
      <c r="D108" s="123" t="s">
        <v>124</v>
      </c>
      <c r="E108" s="123"/>
      <c r="F108" s="123"/>
      <c r="G108" s="123"/>
      <c r="H108" s="123"/>
      <c r="I108" s="124"/>
      <c r="J108" s="123" t="s">
        <v>125</v>
      </c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5">
        <f>'SO 303 - Úpravy jednotné ...'!J30</f>
        <v>0</v>
      </c>
      <c r="AH108" s="124"/>
      <c r="AI108" s="124"/>
      <c r="AJ108" s="124"/>
      <c r="AK108" s="124"/>
      <c r="AL108" s="124"/>
      <c r="AM108" s="124"/>
      <c r="AN108" s="125">
        <f>SUM(AG108,AT108)</f>
        <v>0</v>
      </c>
      <c r="AO108" s="124"/>
      <c r="AP108" s="124"/>
      <c r="AQ108" s="126" t="s">
        <v>83</v>
      </c>
      <c r="AR108" s="127"/>
      <c r="AS108" s="128">
        <v>0</v>
      </c>
      <c r="AT108" s="129">
        <f>ROUND(SUM(AV108:AW108),2)</f>
        <v>0</v>
      </c>
      <c r="AU108" s="130">
        <f>'SO 303 - Úpravy jednotné ...'!P119</f>
        <v>0</v>
      </c>
      <c r="AV108" s="129">
        <f>'SO 303 - Úpravy jednotné ...'!J33</f>
        <v>0</v>
      </c>
      <c r="AW108" s="129">
        <f>'SO 303 - Úpravy jednotné ...'!J34</f>
        <v>0</v>
      </c>
      <c r="AX108" s="129">
        <f>'SO 303 - Úpravy jednotné ...'!J35</f>
        <v>0</v>
      </c>
      <c r="AY108" s="129">
        <f>'SO 303 - Úpravy jednotné ...'!J36</f>
        <v>0</v>
      </c>
      <c r="AZ108" s="129">
        <f>'SO 303 - Úpravy jednotné ...'!F33</f>
        <v>0</v>
      </c>
      <c r="BA108" s="129">
        <f>'SO 303 - Úpravy jednotné ...'!F34</f>
        <v>0</v>
      </c>
      <c r="BB108" s="129">
        <f>'SO 303 - Úpravy jednotné ...'!F35</f>
        <v>0</v>
      </c>
      <c r="BC108" s="129">
        <f>'SO 303 - Úpravy jednotné ...'!F36</f>
        <v>0</v>
      </c>
      <c r="BD108" s="131">
        <f>'SO 303 - Úpravy jednotné ...'!F37</f>
        <v>0</v>
      </c>
      <c r="BE108" s="7"/>
      <c r="BT108" s="132" t="s">
        <v>84</v>
      </c>
      <c r="BV108" s="132" t="s">
        <v>78</v>
      </c>
      <c r="BW108" s="132" t="s">
        <v>126</v>
      </c>
      <c r="BX108" s="132" t="s">
        <v>5</v>
      </c>
      <c r="CL108" s="132" t="s">
        <v>1</v>
      </c>
      <c r="CM108" s="132" t="s">
        <v>86</v>
      </c>
    </row>
    <row r="109" s="7" customFormat="1" ht="16.5" customHeight="1">
      <c r="A109" s="120" t="s">
        <v>80</v>
      </c>
      <c r="B109" s="121"/>
      <c r="C109" s="122"/>
      <c r="D109" s="123" t="s">
        <v>127</v>
      </c>
      <c r="E109" s="123"/>
      <c r="F109" s="123"/>
      <c r="G109" s="123"/>
      <c r="H109" s="123"/>
      <c r="I109" s="124"/>
      <c r="J109" s="123" t="s">
        <v>128</v>
      </c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5">
        <f>'SO 304 - Přípojka kanaliz...'!J30</f>
        <v>0</v>
      </c>
      <c r="AH109" s="124"/>
      <c r="AI109" s="124"/>
      <c r="AJ109" s="124"/>
      <c r="AK109" s="124"/>
      <c r="AL109" s="124"/>
      <c r="AM109" s="124"/>
      <c r="AN109" s="125">
        <f>SUM(AG109,AT109)</f>
        <v>0</v>
      </c>
      <c r="AO109" s="124"/>
      <c r="AP109" s="124"/>
      <c r="AQ109" s="126" t="s">
        <v>83</v>
      </c>
      <c r="AR109" s="127"/>
      <c r="AS109" s="128">
        <v>0</v>
      </c>
      <c r="AT109" s="129">
        <f>ROUND(SUM(AV109:AW109),2)</f>
        <v>0</v>
      </c>
      <c r="AU109" s="130">
        <f>'SO 304 - Přípojka kanaliz...'!P126</f>
        <v>0</v>
      </c>
      <c r="AV109" s="129">
        <f>'SO 304 - Přípojka kanaliz...'!J33</f>
        <v>0</v>
      </c>
      <c r="AW109" s="129">
        <f>'SO 304 - Přípojka kanaliz...'!J34</f>
        <v>0</v>
      </c>
      <c r="AX109" s="129">
        <f>'SO 304 - Přípojka kanaliz...'!J35</f>
        <v>0</v>
      </c>
      <c r="AY109" s="129">
        <f>'SO 304 - Přípojka kanaliz...'!J36</f>
        <v>0</v>
      </c>
      <c r="AZ109" s="129">
        <f>'SO 304 - Přípojka kanaliz...'!F33</f>
        <v>0</v>
      </c>
      <c r="BA109" s="129">
        <f>'SO 304 - Přípojka kanaliz...'!F34</f>
        <v>0</v>
      </c>
      <c r="BB109" s="129">
        <f>'SO 304 - Přípojka kanaliz...'!F35</f>
        <v>0</v>
      </c>
      <c r="BC109" s="129">
        <f>'SO 304 - Přípojka kanaliz...'!F36</f>
        <v>0</v>
      </c>
      <c r="BD109" s="131">
        <f>'SO 304 - Přípojka kanaliz...'!F37</f>
        <v>0</v>
      </c>
      <c r="BE109" s="7"/>
      <c r="BT109" s="132" t="s">
        <v>84</v>
      </c>
      <c r="BV109" s="132" t="s">
        <v>78</v>
      </c>
      <c r="BW109" s="132" t="s">
        <v>129</v>
      </c>
      <c r="BX109" s="132" t="s">
        <v>5</v>
      </c>
      <c r="CL109" s="132" t="s">
        <v>1</v>
      </c>
      <c r="CM109" s="132" t="s">
        <v>86</v>
      </c>
    </row>
    <row r="110" s="7" customFormat="1" ht="16.5" customHeight="1">
      <c r="A110" s="120" t="s">
        <v>80</v>
      </c>
      <c r="B110" s="121"/>
      <c r="C110" s="122"/>
      <c r="D110" s="123" t="s">
        <v>130</v>
      </c>
      <c r="E110" s="123"/>
      <c r="F110" s="123"/>
      <c r="G110" s="123"/>
      <c r="H110" s="123"/>
      <c r="I110" s="124"/>
      <c r="J110" s="123" t="s">
        <v>131</v>
      </c>
      <c r="K110" s="123"/>
      <c r="L110" s="123"/>
      <c r="M110" s="123"/>
      <c r="N110" s="123"/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5">
        <f>'SO 351 - Přeložka vodovodu'!J30</f>
        <v>0</v>
      </c>
      <c r="AH110" s="124"/>
      <c r="AI110" s="124"/>
      <c r="AJ110" s="124"/>
      <c r="AK110" s="124"/>
      <c r="AL110" s="124"/>
      <c r="AM110" s="124"/>
      <c r="AN110" s="125">
        <f>SUM(AG110,AT110)</f>
        <v>0</v>
      </c>
      <c r="AO110" s="124"/>
      <c r="AP110" s="124"/>
      <c r="AQ110" s="126" t="s">
        <v>83</v>
      </c>
      <c r="AR110" s="127"/>
      <c r="AS110" s="128">
        <v>0</v>
      </c>
      <c r="AT110" s="129">
        <f>ROUND(SUM(AV110:AW110),2)</f>
        <v>0</v>
      </c>
      <c r="AU110" s="130">
        <f>'SO 351 - Přeložka vodovodu'!P127</f>
        <v>0</v>
      </c>
      <c r="AV110" s="129">
        <f>'SO 351 - Přeložka vodovodu'!J33</f>
        <v>0</v>
      </c>
      <c r="AW110" s="129">
        <f>'SO 351 - Přeložka vodovodu'!J34</f>
        <v>0</v>
      </c>
      <c r="AX110" s="129">
        <f>'SO 351 - Přeložka vodovodu'!J35</f>
        <v>0</v>
      </c>
      <c r="AY110" s="129">
        <f>'SO 351 - Přeložka vodovodu'!J36</f>
        <v>0</v>
      </c>
      <c r="AZ110" s="129">
        <f>'SO 351 - Přeložka vodovodu'!F33</f>
        <v>0</v>
      </c>
      <c r="BA110" s="129">
        <f>'SO 351 - Přeložka vodovodu'!F34</f>
        <v>0</v>
      </c>
      <c r="BB110" s="129">
        <f>'SO 351 - Přeložka vodovodu'!F35</f>
        <v>0</v>
      </c>
      <c r="BC110" s="129">
        <f>'SO 351 - Přeložka vodovodu'!F36</f>
        <v>0</v>
      </c>
      <c r="BD110" s="131">
        <f>'SO 351 - Přeložka vodovodu'!F37</f>
        <v>0</v>
      </c>
      <c r="BE110" s="7"/>
      <c r="BT110" s="132" t="s">
        <v>84</v>
      </c>
      <c r="BV110" s="132" t="s">
        <v>78</v>
      </c>
      <c r="BW110" s="132" t="s">
        <v>132</v>
      </c>
      <c r="BX110" s="132" t="s">
        <v>5</v>
      </c>
      <c r="CL110" s="132" t="s">
        <v>1</v>
      </c>
      <c r="CM110" s="132" t="s">
        <v>86</v>
      </c>
    </row>
    <row r="111" s="7" customFormat="1" ht="16.5" customHeight="1">
      <c r="A111" s="120" t="s">
        <v>80</v>
      </c>
      <c r="B111" s="121"/>
      <c r="C111" s="122"/>
      <c r="D111" s="123" t="s">
        <v>133</v>
      </c>
      <c r="E111" s="123"/>
      <c r="F111" s="123"/>
      <c r="G111" s="123"/>
      <c r="H111" s="123"/>
      <c r="I111" s="124"/>
      <c r="J111" s="123" t="s">
        <v>134</v>
      </c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5">
        <f>'SO 352 - Přípojka vodovod...'!J30</f>
        <v>0</v>
      </c>
      <c r="AH111" s="124"/>
      <c r="AI111" s="124"/>
      <c r="AJ111" s="124"/>
      <c r="AK111" s="124"/>
      <c r="AL111" s="124"/>
      <c r="AM111" s="124"/>
      <c r="AN111" s="125">
        <f>SUM(AG111,AT111)</f>
        <v>0</v>
      </c>
      <c r="AO111" s="124"/>
      <c r="AP111" s="124"/>
      <c r="AQ111" s="126" t="s">
        <v>83</v>
      </c>
      <c r="AR111" s="127"/>
      <c r="AS111" s="128">
        <v>0</v>
      </c>
      <c r="AT111" s="129">
        <f>ROUND(SUM(AV111:AW111),2)</f>
        <v>0</v>
      </c>
      <c r="AU111" s="130">
        <f>'SO 352 - Přípojka vodovod...'!P125</f>
        <v>0</v>
      </c>
      <c r="AV111" s="129">
        <f>'SO 352 - Přípojka vodovod...'!J33</f>
        <v>0</v>
      </c>
      <c r="AW111" s="129">
        <f>'SO 352 - Přípojka vodovod...'!J34</f>
        <v>0</v>
      </c>
      <c r="AX111" s="129">
        <f>'SO 352 - Přípojka vodovod...'!J35</f>
        <v>0</v>
      </c>
      <c r="AY111" s="129">
        <f>'SO 352 - Přípojka vodovod...'!J36</f>
        <v>0</v>
      </c>
      <c r="AZ111" s="129">
        <f>'SO 352 - Přípojka vodovod...'!F33</f>
        <v>0</v>
      </c>
      <c r="BA111" s="129">
        <f>'SO 352 - Přípojka vodovod...'!F34</f>
        <v>0</v>
      </c>
      <c r="BB111" s="129">
        <f>'SO 352 - Přípojka vodovod...'!F35</f>
        <v>0</v>
      </c>
      <c r="BC111" s="129">
        <f>'SO 352 - Přípojka vodovod...'!F36</f>
        <v>0</v>
      </c>
      <c r="BD111" s="131">
        <f>'SO 352 - Přípojka vodovod...'!F37</f>
        <v>0</v>
      </c>
      <c r="BE111" s="7"/>
      <c r="BT111" s="132" t="s">
        <v>84</v>
      </c>
      <c r="BV111" s="132" t="s">
        <v>78</v>
      </c>
      <c r="BW111" s="132" t="s">
        <v>135</v>
      </c>
      <c r="BX111" s="132" t="s">
        <v>5</v>
      </c>
      <c r="CL111" s="132" t="s">
        <v>1</v>
      </c>
      <c r="CM111" s="132" t="s">
        <v>86</v>
      </c>
    </row>
    <row r="112" s="7" customFormat="1" ht="24.75" customHeight="1">
      <c r="A112" s="120" t="s">
        <v>80</v>
      </c>
      <c r="B112" s="121"/>
      <c r="C112" s="122"/>
      <c r="D112" s="123" t="s">
        <v>136</v>
      </c>
      <c r="E112" s="123"/>
      <c r="F112" s="123"/>
      <c r="G112" s="123"/>
      <c r="H112" s="123"/>
      <c r="I112" s="124"/>
      <c r="J112" s="123" t="s">
        <v>137</v>
      </c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3"/>
      <c r="AF112" s="123"/>
      <c r="AG112" s="125">
        <f>'SO 353 - Přípojka vodovod...'!J30</f>
        <v>0</v>
      </c>
      <c r="AH112" s="124"/>
      <c r="AI112" s="124"/>
      <c r="AJ112" s="124"/>
      <c r="AK112" s="124"/>
      <c r="AL112" s="124"/>
      <c r="AM112" s="124"/>
      <c r="AN112" s="125">
        <f>SUM(AG112,AT112)</f>
        <v>0</v>
      </c>
      <c r="AO112" s="124"/>
      <c r="AP112" s="124"/>
      <c r="AQ112" s="126" t="s">
        <v>83</v>
      </c>
      <c r="AR112" s="127"/>
      <c r="AS112" s="128">
        <v>0</v>
      </c>
      <c r="AT112" s="129">
        <f>ROUND(SUM(AV112:AW112),2)</f>
        <v>0</v>
      </c>
      <c r="AU112" s="130">
        <f>'SO 353 - Přípojka vodovod...'!P125</f>
        <v>0</v>
      </c>
      <c r="AV112" s="129">
        <f>'SO 353 - Přípojka vodovod...'!J33</f>
        <v>0</v>
      </c>
      <c r="AW112" s="129">
        <f>'SO 353 - Přípojka vodovod...'!J34</f>
        <v>0</v>
      </c>
      <c r="AX112" s="129">
        <f>'SO 353 - Přípojka vodovod...'!J35</f>
        <v>0</v>
      </c>
      <c r="AY112" s="129">
        <f>'SO 353 - Přípojka vodovod...'!J36</f>
        <v>0</v>
      </c>
      <c r="AZ112" s="129">
        <f>'SO 353 - Přípojka vodovod...'!F33</f>
        <v>0</v>
      </c>
      <c r="BA112" s="129">
        <f>'SO 353 - Přípojka vodovod...'!F34</f>
        <v>0</v>
      </c>
      <c r="BB112" s="129">
        <f>'SO 353 - Přípojka vodovod...'!F35</f>
        <v>0</v>
      </c>
      <c r="BC112" s="129">
        <f>'SO 353 - Přípojka vodovod...'!F36</f>
        <v>0</v>
      </c>
      <c r="BD112" s="131">
        <f>'SO 353 - Přípojka vodovod...'!F37</f>
        <v>0</v>
      </c>
      <c r="BE112" s="7"/>
      <c r="BT112" s="132" t="s">
        <v>84</v>
      </c>
      <c r="BV112" s="132" t="s">
        <v>78</v>
      </c>
      <c r="BW112" s="132" t="s">
        <v>138</v>
      </c>
      <c r="BX112" s="132" t="s">
        <v>5</v>
      </c>
      <c r="CL112" s="132" t="s">
        <v>1</v>
      </c>
      <c r="CM112" s="132" t="s">
        <v>86</v>
      </c>
    </row>
    <row r="113" s="7" customFormat="1" ht="16.5" customHeight="1">
      <c r="A113" s="120" t="s">
        <v>80</v>
      </c>
      <c r="B113" s="121"/>
      <c r="C113" s="122"/>
      <c r="D113" s="123" t="s">
        <v>139</v>
      </c>
      <c r="E113" s="123"/>
      <c r="F113" s="123"/>
      <c r="G113" s="123"/>
      <c r="H113" s="123"/>
      <c r="I113" s="124"/>
      <c r="J113" s="123" t="s">
        <v>140</v>
      </c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3"/>
      <c r="AF113" s="123"/>
      <c r="AG113" s="125">
        <f>'SO 361 - Závlahový systém'!J30</f>
        <v>0</v>
      </c>
      <c r="AH113" s="124"/>
      <c r="AI113" s="124"/>
      <c r="AJ113" s="124"/>
      <c r="AK113" s="124"/>
      <c r="AL113" s="124"/>
      <c r="AM113" s="124"/>
      <c r="AN113" s="125">
        <f>SUM(AG113,AT113)</f>
        <v>0</v>
      </c>
      <c r="AO113" s="124"/>
      <c r="AP113" s="124"/>
      <c r="AQ113" s="126" t="s">
        <v>83</v>
      </c>
      <c r="AR113" s="127"/>
      <c r="AS113" s="128">
        <v>0</v>
      </c>
      <c r="AT113" s="129">
        <f>ROUND(SUM(AV113:AW113),2)</f>
        <v>0</v>
      </c>
      <c r="AU113" s="130">
        <f>'SO 361 - Závlahový systém'!P127</f>
        <v>0</v>
      </c>
      <c r="AV113" s="129">
        <f>'SO 361 - Závlahový systém'!J33</f>
        <v>0</v>
      </c>
      <c r="AW113" s="129">
        <f>'SO 361 - Závlahový systém'!J34</f>
        <v>0</v>
      </c>
      <c r="AX113" s="129">
        <f>'SO 361 - Závlahový systém'!J35</f>
        <v>0</v>
      </c>
      <c r="AY113" s="129">
        <f>'SO 361 - Závlahový systém'!J36</f>
        <v>0</v>
      </c>
      <c r="AZ113" s="129">
        <f>'SO 361 - Závlahový systém'!F33</f>
        <v>0</v>
      </c>
      <c r="BA113" s="129">
        <f>'SO 361 - Závlahový systém'!F34</f>
        <v>0</v>
      </c>
      <c r="BB113" s="129">
        <f>'SO 361 - Závlahový systém'!F35</f>
        <v>0</v>
      </c>
      <c r="BC113" s="129">
        <f>'SO 361 - Závlahový systém'!F36</f>
        <v>0</v>
      </c>
      <c r="BD113" s="131">
        <f>'SO 361 - Závlahový systém'!F37</f>
        <v>0</v>
      </c>
      <c r="BE113" s="7"/>
      <c r="BT113" s="132" t="s">
        <v>84</v>
      </c>
      <c r="BV113" s="132" t="s">
        <v>78</v>
      </c>
      <c r="BW113" s="132" t="s">
        <v>141</v>
      </c>
      <c r="BX113" s="132" t="s">
        <v>5</v>
      </c>
      <c r="CL113" s="132" t="s">
        <v>1</v>
      </c>
      <c r="CM113" s="132" t="s">
        <v>86</v>
      </c>
    </row>
    <row r="114" s="7" customFormat="1" ht="16.5" customHeight="1">
      <c r="A114" s="120" t="s">
        <v>80</v>
      </c>
      <c r="B114" s="121"/>
      <c r="C114" s="122"/>
      <c r="D114" s="123" t="s">
        <v>142</v>
      </c>
      <c r="E114" s="123"/>
      <c r="F114" s="123"/>
      <c r="G114" s="123"/>
      <c r="H114" s="123"/>
      <c r="I114" s="124"/>
      <c r="J114" s="123" t="s">
        <v>143</v>
      </c>
      <c r="K114" s="123"/>
      <c r="L114" s="123"/>
      <c r="M114" s="123"/>
      <c r="N114" s="123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3"/>
      <c r="AF114" s="123"/>
      <c r="AG114" s="125">
        <f>'SO 441 - Rozvody NN'!J30</f>
        <v>0</v>
      </c>
      <c r="AH114" s="124"/>
      <c r="AI114" s="124"/>
      <c r="AJ114" s="124"/>
      <c r="AK114" s="124"/>
      <c r="AL114" s="124"/>
      <c r="AM114" s="124"/>
      <c r="AN114" s="125">
        <f>SUM(AG114,AT114)</f>
        <v>0</v>
      </c>
      <c r="AO114" s="124"/>
      <c r="AP114" s="124"/>
      <c r="AQ114" s="126" t="s">
        <v>83</v>
      </c>
      <c r="AR114" s="127"/>
      <c r="AS114" s="128">
        <v>0</v>
      </c>
      <c r="AT114" s="129">
        <f>ROUND(SUM(AV114:AW114),2)</f>
        <v>0</v>
      </c>
      <c r="AU114" s="130">
        <f>'SO 441 - Rozvody NN'!P119</f>
        <v>0</v>
      </c>
      <c r="AV114" s="129">
        <f>'SO 441 - Rozvody NN'!J33</f>
        <v>0</v>
      </c>
      <c r="AW114" s="129">
        <f>'SO 441 - Rozvody NN'!J34</f>
        <v>0</v>
      </c>
      <c r="AX114" s="129">
        <f>'SO 441 - Rozvody NN'!J35</f>
        <v>0</v>
      </c>
      <c r="AY114" s="129">
        <f>'SO 441 - Rozvody NN'!J36</f>
        <v>0</v>
      </c>
      <c r="AZ114" s="129">
        <f>'SO 441 - Rozvody NN'!F33</f>
        <v>0</v>
      </c>
      <c r="BA114" s="129">
        <f>'SO 441 - Rozvody NN'!F34</f>
        <v>0</v>
      </c>
      <c r="BB114" s="129">
        <f>'SO 441 - Rozvody NN'!F35</f>
        <v>0</v>
      </c>
      <c r="BC114" s="129">
        <f>'SO 441 - Rozvody NN'!F36</f>
        <v>0</v>
      </c>
      <c r="BD114" s="131">
        <f>'SO 441 - Rozvody NN'!F37</f>
        <v>0</v>
      </c>
      <c r="BE114" s="7"/>
      <c r="BT114" s="132" t="s">
        <v>84</v>
      </c>
      <c r="BV114" s="132" t="s">
        <v>78</v>
      </c>
      <c r="BW114" s="132" t="s">
        <v>144</v>
      </c>
      <c r="BX114" s="132" t="s">
        <v>5</v>
      </c>
      <c r="CL114" s="132" t="s">
        <v>1</v>
      </c>
      <c r="CM114" s="132" t="s">
        <v>86</v>
      </c>
    </row>
    <row r="115" s="7" customFormat="1" ht="16.5" customHeight="1">
      <c r="A115" s="120" t="s">
        <v>80</v>
      </c>
      <c r="B115" s="121"/>
      <c r="C115" s="122"/>
      <c r="D115" s="123" t="s">
        <v>145</v>
      </c>
      <c r="E115" s="123"/>
      <c r="F115" s="123"/>
      <c r="G115" s="123"/>
      <c r="H115" s="123"/>
      <c r="I115" s="124"/>
      <c r="J115" s="123" t="s">
        <v>146</v>
      </c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3"/>
      <c r="AF115" s="123"/>
      <c r="AG115" s="125">
        <f>'SO 451 - Veřejné osvětlení'!J30</f>
        <v>0</v>
      </c>
      <c r="AH115" s="124"/>
      <c r="AI115" s="124"/>
      <c r="AJ115" s="124"/>
      <c r="AK115" s="124"/>
      <c r="AL115" s="124"/>
      <c r="AM115" s="124"/>
      <c r="AN115" s="125">
        <f>SUM(AG115,AT115)</f>
        <v>0</v>
      </c>
      <c r="AO115" s="124"/>
      <c r="AP115" s="124"/>
      <c r="AQ115" s="126" t="s">
        <v>83</v>
      </c>
      <c r="AR115" s="127"/>
      <c r="AS115" s="128">
        <v>0</v>
      </c>
      <c r="AT115" s="129">
        <f>ROUND(SUM(AV115:AW115),2)</f>
        <v>0</v>
      </c>
      <c r="AU115" s="130">
        <f>'SO 451 - Veřejné osvětlení'!P122</f>
        <v>0</v>
      </c>
      <c r="AV115" s="129">
        <f>'SO 451 - Veřejné osvětlení'!J33</f>
        <v>0</v>
      </c>
      <c r="AW115" s="129">
        <f>'SO 451 - Veřejné osvětlení'!J34</f>
        <v>0</v>
      </c>
      <c r="AX115" s="129">
        <f>'SO 451 - Veřejné osvětlení'!J35</f>
        <v>0</v>
      </c>
      <c r="AY115" s="129">
        <f>'SO 451 - Veřejné osvětlení'!J36</f>
        <v>0</v>
      </c>
      <c r="AZ115" s="129">
        <f>'SO 451 - Veřejné osvětlení'!F33</f>
        <v>0</v>
      </c>
      <c r="BA115" s="129">
        <f>'SO 451 - Veřejné osvětlení'!F34</f>
        <v>0</v>
      </c>
      <c r="BB115" s="129">
        <f>'SO 451 - Veřejné osvětlení'!F35</f>
        <v>0</v>
      </c>
      <c r="BC115" s="129">
        <f>'SO 451 - Veřejné osvětlení'!F36</f>
        <v>0</v>
      </c>
      <c r="BD115" s="131">
        <f>'SO 451 - Veřejné osvětlení'!F37</f>
        <v>0</v>
      </c>
      <c r="BE115" s="7"/>
      <c r="BT115" s="132" t="s">
        <v>84</v>
      </c>
      <c r="BV115" s="132" t="s">
        <v>78</v>
      </c>
      <c r="BW115" s="132" t="s">
        <v>147</v>
      </c>
      <c r="BX115" s="132" t="s">
        <v>5</v>
      </c>
      <c r="CL115" s="132" t="s">
        <v>1</v>
      </c>
      <c r="CM115" s="132" t="s">
        <v>86</v>
      </c>
    </row>
    <row r="116" s="7" customFormat="1" ht="16.5" customHeight="1">
      <c r="A116" s="120" t="s">
        <v>80</v>
      </c>
      <c r="B116" s="121"/>
      <c r="C116" s="122"/>
      <c r="D116" s="123" t="s">
        <v>148</v>
      </c>
      <c r="E116" s="123"/>
      <c r="F116" s="123"/>
      <c r="G116" s="123"/>
      <c r="H116" s="123"/>
      <c r="I116" s="124"/>
      <c r="J116" s="123" t="s">
        <v>149</v>
      </c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3"/>
      <c r="AF116" s="123"/>
      <c r="AG116" s="125">
        <f>'SO 471 - Ozvučení náměstí'!J30</f>
        <v>0</v>
      </c>
      <c r="AH116" s="124"/>
      <c r="AI116" s="124"/>
      <c r="AJ116" s="124"/>
      <c r="AK116" s="124"/>
      <c r="AL116" s="124"/>
      <c r="AM116" s="124"/>
      <c r="AN116" s="125">
        <f>SUM(AG116,AT116)</f>
        <v>0</v>
      </c>
      <c r="AO116" s="124"/>
      <c r="AP116" s="124"/>
      <c r="AQ116" s="126" t="s">
        <v>83</v>
      </c>
      <c r="AR116" s="127"/>
      <c r="AS116" s="128">
        <v>0</v>
      </c>
      <c r="AT116" s="129">
        <f>ROUND(SUM(AV116:AW116),2)</f>
        <v>0</v>
      </c>
      <c r="AU116" s="130">
        <f>'SO 471 - Ozvučení náměstí'!P120</f>
        <v>0</v>
      </c>
      <c r="AV116" s="129">
        <f>'SO 471 - Ozvučení náměstí'!J33</f>
        <v>0</v>
      </c>
      <c r="AW116" s="129">
        <f>'SO 471 - Ozvučení náměstí'!J34</f>
        <v>0</v>
      </c>
      <c r="AX116" s="129">
        <f>'SO 471 - Ozvučení náměstí'!J35</f>
        <v>0</v>
      </c>
      <c r="AY116" s="129">
        <f>'SO 471 - Ozvučení náměstí'!J36</f>
        <v>0</v>
      </c>
      <c r="AZ116" s="129">
        <f>'SO 471 - Ozvučení náměstí'!F33</f>
        <v>0</v>
      </c>
      <c r="BA116" s="129">
        <f>'SO 471 - Ozvučení náměstí'!F34</f>
        <v>0</v>
      </c>
      <c r="BB116" s="129">
        <f>'SO 471 - Ozvučení náměstí'!F35</f>
        <v>0</v>
      </c>
      <c r="BC116" s="129">
        <f>'SO 471 - Ozvučení náměstí'!F36</f>
        <v>0</v>
      </c>
      <c r="BD116" s="131">
        <f>'SO 471 - Ozvučení náměstí'!F37</f>
        <v>0</v>
      </c>
      <c r="BE116" s="7"/>
      <c r="BT116" s="132" t="s">
        <v>84</v>
      </c>
      <c r="BV116" s="132" t="s">
        <v>78</v>
      </c>
      <c r="BW116" s="132" t="s">
        <v>150</v>
      </c>
      <c r="BX116" s="132" t="s">
        <v>5</v>
      </c>
      <c r="CL116" s="132" t="s">
        <v>1</v>
      </c>
      <c r="CM116" s="132" t="s">
        <v>86</v>
      </c>
    </row>
    <row r="117" s="7" customFormat="1" ht="16.5" customHeight="1">
      <c r="A117" s="120" t="s">
        <v>80</v>
      </c>
      <c r="B117" s="121"/>
      <c r="C117" s="122"/>
      <c r="D117" s="123" t="s">
        <v>151</v>
      </c>
      <c r="E117" s="123"/>
      <c r="F117" s="123"/>
      <c r="G117" s="123"/>
      <c r="H117" s="123"/>
      <c r="I117" s="124"/>
      <c r="J117" s="123" t="s">
        <v>152</v>
      </c>
      <c r="K117" s="123"/>
      <c r="L117" s="123"/>
      <c r="M117" s="123"/>
      <c r="N117" s="123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3"/>
      <c r="AF117" s="123"/>
      <c r="AG117" s="125">
        <f>'SO 472 - Slaboproudé rozvody'!J30</f>
        <v>0</v>
      </c>
      <c r="AH117" s="124"/>
      <c r="AI117" s="124"/>
      <c r="AJ117" s="124"/>
      <c r="AK117" s="124"/>
      <c r="AL117" s="124"/>
      <c r="AM117" s="124"/>
      <c r="AN117" s="125">
        <f>SUM(AG117,AT117)</f>
        <v>0</v>
      </c>
      <c r="AO117" s="124"/>
      <c r="AP117" s="124"/>
      <c r="AQ117" s="126" t="s">
        <v>83</v>
      </c>
      <c r="AR117" s="127"/>
      <c r="AS117" s="128">
        <v>0</v>
      </c>
      <c r="AT117" s="129">
        <f>ROUND(SUM(AV117:AW117),2)</f>
        <v>0</v>
      </c>
      <c r="AU117" s="130">
        <f>'SO 472 - Slaboproudé rozvody'!P118</f>
        <v>0</v>
      </c>
      <c r="AV117" s="129">
        <f>'SO 472 - Slaboproudé rozvody'!J33</f>
        <v>0</v>
      </c>
      <c r="AW117" s="129">
        <f>'SO 472 - Slaboproudé rozvody'!J34</f>
        <v>0</v>
      </c>
      <c r="AX117" s="129">
        <f>'SO 472 - Slaboproudé rozvody'!J35</f>
        <v>0</v>
      </c>
      <c r="AY117" s="129">
        <f>'SO 472 - Slaboproudé rozvody'!J36</f>
        <v>0</v>
      </c>
      <c r="AZ117" s="129">
        <f>'SO 472 - Slaboproudé rozvody'!F33</f>
        <v>0</v>
      </c>
      <c r="BA117" s="129">
        <f>'SO 472 - Slaboproudé rozvody'!F34</f>
        <v>0</v>
      </c>
      <c r="BB117" s="129">
        <f>'SO 472 - Slaboproudé rozvody'!F35</f>
        <v>0</v>
      </c>
      <c r="BC117" s="129">
        <f>'SO 472 - Slaboproudé rozvody'!F36</f>
        <v>0</v>
      </c>
      <c r="BD117" s="131">
        <f>'SO 472 - Slaboproudé rozvody'!F37</f>
        <v>0</v>
      </c>
      <c r="BE117" s="7"/>
      <c r="BT117" s="132" t="s">
        <v>84</v>
      </c>
      <c r="BV117" s="132" t="s">
        <v>78</v>
      </c>
      <c r="BW117" s="132" t="s">
        <v>153</v>
      </c>
      <c r="BX117" s="132" t="s">
        <v>5</v>
      </c>
      <c r="CL117" s="132" t="s">
        <v>1</v>
      </c>
      <c r="CM117" s="132" t="s">
        <v>86</v>
      </c>
    </row>
    <row r="118" s="7" customFormat="1" ht="16.5" customHeight="1">
      <c r="A118" s="120" t="s">
        <v>80</v>
      </c>
      <c r="B118" s="121"/>
      <c r="C118" s="122"/>
      <c r="D118" s="123" t="s">
        <v>154</v>
      </c>
      <c r="E118" s="123"/>
      <c r="F118" s="123"/>
      <c r="G118" s="123"/>
      <c r="H118" s="123"/>
      <c r="I118" s="124"/>
      <c r="J118" s="123" t="s">
        <v>155</v>
      </c>
      <c r="K118" s="123"/>
      <c r="L118" s="123"/>
      <c r="M118" s="123"/>
      <c r="N118" s="123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3"/>
      <c r="AF118" s="123"/>
      <c r="AG118" s="125">
        <f>'SO 801 - Vegetační a sado...'!J30</f>
        <v>0</v>
      </c>
      <c r="AH118" s="124"/>
      <c r="AI118" s="124"/>
      <c r="AJ118" s="124"/>
      <c r="AK118" s="124"/>
      <c r="AL118" s="124"/>
      <c r="AM118" s="124"/>
      <c r="AN118" s="125">
        <f>SUM(AG118,AT118)</f>
        <v>0</v>
      </c>
      <c r="AO118" s="124"/>
      <c r="AP118" s="124"/>
      <c r="AQ118" s="126" t="s">
        <v>83</v>
      </c>
      <c r="AR118" s="127"/>
      <c r="AS118" s="128">
        <v>0</v>
      </c>
      <c r="AT118" s="129">
        <f>ROUND(SUM(AV118:AW118),2)</f>
        <v>0</v>
      </c>
      <c r="AU118" s="130">
        <f>'SO 801 - Vegetační a sado...'!P121</f>
        <v>0</v>
      </c>
      <c r="AV118" s="129">
        <f>'SO 801 - Vegetační a sado...'!J33</f>
        <v>0</v>
      </c>
      <c r="AW118" s="129">
        <f>'SO 801 - Vegetační a sado...'!J34</f>
        <v>0</v>
      </c>
      <c r="AX118" s="129">
        <f>'SO 801 - Vegetační a sado...'!J35</f>
        <v>0</v>
      </c>
      <c r="AY118" s="129">
        <f>'SO 801 - Vegetační a sado...'!J36</f>
        <v>0</v>
      </c>
      <c r="AZ118" s="129">
        <f>'SO 801 - Vegetační a sado...'!F33</f>
        <v>0</v>
      </c>
      <c r="BA118" s="129">
        <f>'SO 801 - Vegetační a sado...'!F34</f>
        <v>0</v>
      </c>
      <c r="BB118" s="129">
        <f>'SO 801 - Vegetační a sado...'!F35</f>
        <v>0</v>
      </c>
      <c r="BC118" s="129">
        <f>'SO 801 - Vegetační a sado...'!F36</f>
        <v>0</v>
      </c>
      <c r="BD118" s="131">
        <f>'SO 801 - Vegetační a sado...'!F37</f>
        <v>0</v>
      </c>
      <c r="BE118" s="7"/>
      <c r="BT118" s="132" t="s">
        <v>84</v>
      </c>
      <c r="BV118" s="132" t="s">
        <v>78</v>
      </c>
      <c r="BW118" s="132" t="s">
        <v>156</v>
      </c>
      <c r="BX118" s="132" t="s">
        <v>5</v>
      </c>
      <c r="CL118" s="132" t="s">
        <v>1</v>
      </c>
      <c r="CM118" s="132" t="s">
        <v>86</v>
      </c>
    </row>
    <row r="119" s="7" customFormat="1" ht="16.5" customHeight="1">
      <c r="A119" s="7"/>
      <c r="B119" s="121"/>
      <c r="C119" s="122"/>
      <c r="D119" s="123" t="s">
        <v>157</v>
      </c>
      <c r="E119" s="123"/>
      <c r="F119" s="123"/>
      <c r="G119" s="123"/>
      <c r="H119" s="123"/>
      <c r="I119" s="124"/>
      <c r="J119" s="123" t="s">
        <v>158</v>
      </c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33">
        <f>ROUND(SUM(AG120:AG121),2)</f>
        <v>0</v>
      </c>
      <c r="AH119" s="124"/>
      <c r="AI119" s="124"/>
      <c r="AJ119" s="124"/>
      <c r="AK119" s="124"/>
      <c r="AL119" s="124"/>
      <c r="AM119" s="124"/>
      <c r="AN119" s="125">
        <f>SUM(AG119,AT119)</f>
        <v>0</v>
      </c>
      <c r="AO119" s="124"/>
      <c r="AP119" s="124"/>
      <c r="AQ119" s="126" t="s">
        <v>83</v>
      </c>
      <c r="AR119" s="127"/>
      <c r="AS119" s="128">
        <f>ROUND(SUM(AS120:AS121),2)</f>
        <v>0</v>
      </c>
      <c r="AT119" s="129">
        <f>ROUND(SUM(AV119:AW119),2)</f>
        <v>0</v>
      </c>
      <c r="AU119" s="130">
        <f>ROUND(SUM(AU120:AU121),5)</f>
        <v>0</v>
      </c>
      <c r="AV119" s="129">
        <f>ROUND(AZ119*L29,2)</f>
        <v>0</v>
      </c>
      <c r="AW119" s="129">
        <f>ROUND(BA119*L30,2)</f>
        <v>0</v>
      </c>
      <c r="AX119" s="129">
        <f>ROUND(BB119*L29,2)</f>
        <v>0</v>
      </c>
      <c r="AY119" s="129">
        <f>ROUND(BC119*L30,2)</f>
        <v>0</v>
      </c>
      <c r="AZ119" s="129">
        <f>ROUND(SUM(AZ120:AZ121),2)</f>
        <v>0</v>
      </c>
      <c r="BA119" s="129">
        <f>ROUND(SUM(BA120:BA121),2)</f>
        <v>0</v>
      </c>
      <c r="BB119" s="129">
        <f>ROUND(SUM(BB120:BB121),2)</f>
        <v>0</v>
      </c>
      <c r="BC119" s="129">
        <f>ROUND(SUM(BC120:BC121),2)</f>
        <v>0</v>
      </c>
      <c r="BD119" s="131">
        <f>ROUND(SUM(BD120:BD121),2)</f>
        <v>0</v>
      </c>
      <c r="BE119" s="7"/>
      <c r="BS119" s="132" t="s">
        <v>75</v>
      </c>
      <c r="BT119" s="132" t="s">
        <v>84</v>
      </c>
      <c r="BV119" s="132" t="s">
        <v>78</v>
      </c>
      <c r="BW119" s="132" t="s">
        <v>159</v>
      </c>
      <c r="BX119" s="132" t="s">
        <v>5</v>
      </c>
      <c r="CL119" s="132" t="s">
        <v>1</v>
      </c>
      <c r="CM119" s="132" t="s">
        <v>86</v>
      </c>
    </row>
    <row r="120" s="4" customFormat="1" ht="16.5" customHeight="1">
      <c r="A120" s="120" t="s">
        <v>80</v>
      </c>
      <c r="B120" s="71"/>
      <c r="C120" s="134"/>
      <c r="D120" s="134"/>
      <c r="E120" s="135" t="s">
        <v>157</v>
      </c>
      <c r="F120" s="135"/>
      <c r="G120" s="135"/>
      <c r="H120" s="135"/>
      <c r="I120" s="135"/>
      <c r="J120" s="134"/>
      <c r="K120" s="135" t="s">
        <v>158</v>
      </c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'SO 901 - Přístřešek'!J30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104</v>
      </c>
      <c r="AR120" s="73"/>
      <c r="AS120" s="138">
        <v>0</v>
      </c>
      <c r="AT120" s="139">
        <f>ROUND(SUM(AV120:AW120),2)</f>
        <v>0</v>
      </c>
      <c r="AU120" s="140">
        <f>'SO 901 - Přístřešek'!P128</f>
        <v>0</v>
      </c>
      <c r="AV120" s="139">
        <f>'SO 901 - Přístřešek'!J33</f>
        <v>0</v>
      </c>
      <c r="AW120" s="139">
        <f>'SO 901 - Přístřešek'!J34</f>
        <v>0</v>
      </c>
      <c r="AX120" s="139">
        <f>'SO 901 - Přístřešek'!J35</f>
        <v>0</v>
      </c>
      <c r="AY120" s="139">
        <f>'SO 901 - Přístřešek'!J36</f>
        <v>0</v>
      </c>
      <c r="AZ120" s="139">
        <f>'SO 901 - Přístřešek'!F33</f>
        <v>0</v>
      </c>
      <c r="BA120" s="139">
        <f>'SO 901 - Přístřešek'!F34</f>
        <v>0</v>
      </c>
      <c r="BB120" s="139">
        <f>'SO 901 - Přístřešek'!F35</f>
        <v>0</v>
      </c>
      <c r="BC120" s="139">
        <f>'SO 901 - Přístřešek'!F36</f>
        <v>0</v>
      </c>
      <c r="BD120" s="141">
        <f>'SO 901 - Přístřešek'!F37</f>
        <v>0</v>
      </c>
      <c r="BE120" s="4"/>
      <c r="BT120" s="142" t="s">
        <v>86</v>
      </c>
      <c r="BU120" s="142" t="s">
        <v>160</v>
      </c>
      <c r="BV120" s="142" t="s">
        <v>78</v>
      </c>
      <c r="BW120" s="142" t="s">
        <v>159</v>
      </c>
      <c r="BX120" s="142" t="s">
        <v>5</v>
      </c>
      <c r="CL120" s="142" t="s">
        <v>1</v>
      </c>
      <c r="CM120" s="142" t="s">
        <v>86</v>
      </c>
    </row>
    <row r="121" s="4" customFormat="1" ht="16.5" customHeight="1">
      <c r="A121" s="120" t="s">
        <v>80</v>
      </c>
      <c r="B121" s="71"/>
      <c r="C121" s="134"/>
      <c r="D121" s="134"/>
      <c r="E121" s="135" t="s">
        <v>161</v>
      </c>
      <c r="F121" s="135"/>
      <c r="G121" s="135"/>
      <c r="H121" s="135"/>
      <c r="I121" s="135"/>
      <c r="J121" s="134"/>
      <c r="K121" s="135" t="s">
        <v>162</v>
      </c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'SO901_1 - Část elektroins...'!J32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104</v>
      </c>
      <c r="AR121" s="73"/>
      <c r="AS121" s="138">
        <v>0</v>
      </c>
      <c r="AT121" s="139">
        <f>ROUND(SUM(AV121:AW121),2)</f>
        <v>0</v>
      </c>
      <c r="AU121" s="140">
        <f>'SO901_1 - Část elektroins...'!P122</f>
        <v>0</v>
      </c>
      <c r="AV121" s="139">
        <f>'SO901_1 - Část elektroins...'!J35</f>
        <v>0</v>
      </c>
      <c r="AW121" s="139">
        <f>'SO901_1 - Část elektroins...'!J36</f>
        <v>0</v>
      </c>
      <c r="AX121" s="139">
        <f>'SO901_1 - Část elektroins...'!J37</f>
        <v>0</v>
      </c>
      <c r="AY121" s="139">
        <f>'SO901_1 - Část elektroins...'!J38</f>
        <v>0</v>
      </c>
      <c r="AZ121" s="139">
        <f>'SO901_1 - Část elektroins...'!F35</f>
        <v>0</v>
      </c>
      <c r="BA121" s="139">
        <f>'SO901_1 - Část elektroins...'!F36</f>
        <v>0</v>
      </c>
      <c r="BB121" s="139">
        <f>'SO901_1 - Část elektroins...'!F37</f>
        <v>0</v>
      </c>
      <c r="BC121" s="139">
        <f>'SO901_1 - Část elektroins...'!F38</f>
        <v>0</v>
      </c>
      <c r="BD121" s="141">
        <f>'SO901_1 - Část elektroins...'!F39</f>
        <v>0</v>
      </c>
      <c r="BE121" s="4"/>
      <c r="BT121" s="142" t="s">
        <v>86</v>
      </c>
      <c r="BV121" s="142" t="s">
        <v>78</v>
      </c>
      <c r="BW121" s="142" t="s">
        <v>163</v>
      </c>
      <c r="BX121" s="142" t="s">
        <v>159</v>
      </c>
      <c r="CL121" s="142" t="s">
        <v>1</v>
      </c>
    </row>
    <row r="122" s="7" customFormat="1" ht="16.5" customHeight="1">
      <c r="A122" s="7"/>
      <c r="B122" s="121"/>
      <c r="C122" s="122"/>
      <c r="D122" s="123" t="s">
        <v>164</v>
      </c>
      <c r="E122" s="123"/>
      <c r="F122" s="123"/>
      <c r="G122" s="123"/>
      <c r="H122" s="123"/>
      <c r="I122" s="124"/>
      <c r="J122" s="123" t="s">
        <v>165</v>
      </c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33">
        <f>ROUND(SUM(AG123:AG125),2)</f>
        <v>0</v>
      </c>
      <c r="AH122" s="124"/>
      <c r="AI122" s="124"/>
      <c r="AJ122" s="124"/>
      <c r="AK122" s="124"/>
      <c r="AL122" s="124"/>
      <c r="AM122" s="124"/>
      <c r="AN122" s="125">
        <f>SUM(AG122,AT122)</f>
        <v>0</v>
      </c>
      <c r="AO122" s="124"/>
      <c r="AP122" s="124"/>
      <c r="AQ122" s="126" t="s">
        <v>83</v>
      </c>
      <c r="AR122" s="127"/>
      <c r="AS122" s="128">
        <f>ROUND(SUM(AS123:AS125),2)</f>
        <v>0</v>
      </c>
      <c r="AT122" s="129">
        <f>ROUND(SUM(AV122:AW122),2)</f>
        <v>0</v>
      </c>
      <c r="AU122" s="130">
        <f>ROUND(SUM(AU123:AU125),5)</f>
        <v>0</v>
      </c>
      <c r="AV122" s="129">
        <f>ROUND(AZ122*L29,2)</f>
        <v>0</v>
      </c>
      <c r="AW122" s="129">
        <f>ROUND(BA122*L30,2)</f>
        <v>0</v>
      </c>
      <c r="AX122" s="129">
        <f>ROUND(BB122*L29,2)</f>
        <v>0</v>
      </c>
      <c r="AY122" s="129">
        <f>ROUND(BC122*L30,2)</f>
        <v>0</v>
      </c>
      <c r="AZ122" s="129">
        <f>ROUND(SUM(AZ123:AZ125),2)</f>
        <v>0</v>
      </c>
      <c r="BA122" s="129">
        <f>ROUND(SUM(BA123:BA125),2)</f>
        <v>0</v>
      </c>
      <c r="BB122" s="129">
        <f>ROUND(SUM(BB123:BB125),2)</f>
        <v>0</v>
      </c>
      <c r="BC122" s="129">
        <f>ROUND(SUM(BC123:BC125),2)</f>
        <v>0</v>
      </c>
      <c r="BD122" s="131">
        <f>ROUND(SUM(BD123:BD125),2)</f>
        <v>0</v>
      </c>
      <c r="BE122" s="7"/>
      <c r="BS122" s="132" t="s">
        <v>75</v>
      </c>
      <c r="BT122" s="132" t="s">
        <v>84</v>
      </c>
      <c r="BV122" s="132" t="s">
        <v>78</v>
      </c>
      <c r="BW122" s="132" t="s">
        <v>166</v>
      </c>
      <c r="BX122" s="132" t="s">
        <v>5</v>
      </c>
      <c r="CL122" s="132" t="s">
        <v>1</v>
      </c>
      <c r="CM122" s="132" t="s">
        <v>86</v>
      </c>
    </row>
    <row r="123" s="4" customFormat="1" ht="16.5" customHeight="1">
      <c r="A123" s="120" t="s">
        <v>80</v>
      </c>
      <c r="B123" s="71"/>
      <c r="C123" s="134"/>
      <c r="D123" s="134"/>
      <c r="E123" s="135" t="s">
        <v>164</v>
      </c>
      <c r="F123" s="135"/>
      <c r="G123" s="135"/>
      <c r="H123" s="135"/>
      <c r="I123" s="135"/>
      <c r="J123" s="134"/>
      <c r="K123" s="135" t="s">
        <v>165</v>
      </c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'SO 902 - Prosklený pavilón'!J30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104</v>
      </c>
      <c r="AR123" s="73"/>
      <c r="AS123" s="138">
        <v>0</v>
      </c>
      <c r="AT123" s="139">
        <f>ROUND(SUM(AV123:AW123),2)</f>
        <v>0</v>
      </c>
      <c r="AU123" s="140">
        <f>'SO 902 - Prosklený pavilón'!P133</f>
        <v>0</v>
      </c>
      <c r="AV123" s="139">
        <f>'SO 902 - Prosklený pavilón'!J33</f>
        <v>0</v>
      </c>
      <c r="AW123" s="139">
        <f>'SO 902 - Prosklený pavilón'!J34</f>
        <v>0</v>
      </c>
      <c r="AX123" s="139">
        <f>'SO 902 - Prosklený pavilón'!J35</f>
        <v>0</v>
      </c>
      <c r="AY123" s="139">
        <f>'SO 902 - Prosklený pavilón'!J36</f>
        <v>0</v>
      </c>
      <c r="AZ123" s="139">
        <f>'SO 902 - Prosklený pavilón'!F33</f>
        <v>0</v>
      </c>
      <c r="BA123" s="139">
        <f>'SO 902 - Prosklený pavilón'!F34</f>
        <v>0</v>
      </c>
      <c r="BB123" s="139">
        <f>'SO 902 - Prosklený pavilón'!F35</f>
        <v>0</v>
      </c>
      <c r="BC123" s="139">
        <f>'SO 902 - Prosklený pavilón'!F36</f>
        <v>0</v>
      </c>
      <c r="BD123" s="141">
        <f>'SO 902 - Prosklený pavilón'!F37</f>
        <v>0</v>
      </c>
      <c r="BE123" s="4"/>
      <c r="BT123" s="142" t="s">
        <v>86</v>
      </c>
      <c r="BU123" s="142" t="s">
        <v>160</v>
      </c>
      <c r="BV123" s="142" t="s">
        <v>78</v>
      </c>
      <c r="BW123" s="142" t="s">
        <v>166</v>
      </c>
      <c r="BX123" s="142" t="s">
        <v>5</v>
      </c>
      <c r="CL123" s="142" t="s">
        <v>1</v>
      </c>
      <c r="CM123" s="142" t="s">
        <v>86</v>
      </c>
    </row>
    <row r="124" s="4" customFormat="1" ht="23.25" customHeight="1">
      <c r="A124" s="120" t="s">
        <v>80</v>
      </c>
      <c r="B124" s="71"/>
      <c r="C124" s="134"/>
      <c r="D124" s="134"/>
      <c r="E124" s="135" t="s">
        <v>167</v>
      </c>
      <c r="F124" s="135"/>
      <c r="G124" s="135"/>
      <c r="H124" s="135"/>
      <c r="I124" s="135"/>
      <c r="J124" s="134"/>
      <c r="K124" s="135" t="s">
        <v>168</v>
      </c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6">
        <f>'SO 902_1 - Prosklený pavi...'!J32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104</v>
      </c>
      <c r="AR124" s="73"/>
      <c r="AS124" s="138">
        <v>0</v>
      </c>
      <c r="AT124" s="139">
        <f>ROUND(SUM(AV124:AW124),2)</f>
        <v>0</v>
      </c>
      <c r="AU124" s="140">
        <f>'SO 902_1 - Prosklený pavi...'!P125</f>
        <v>0</v>
      </c>
      <c r="AV124" s="139">
        <f>'SO 902_1 - Prosklený pavi...'!J35</f>
        <v>0</v>
      </c>
      <c r="AW124" s="139">
        <f>'SO 902_1 - Prosklený pavi...'!J36</f>
        <v>0</v>
      </c>
      <c r="AX124" s="139">
        <f>'SO 902_1 - Prosklený pavi...'!J37</f>
        <v>0</v>
      </c>
      <c r="AY124" s="139">
        <f>'SO 902_1 - Prosklený pavi...'!J38</f>
        <v>0</v>
      </c>
      <c r="AZ124" s="139">
        <f>'SO 902_1 - Prosklený pavi...'!F35</f>
        <v>0</v>
      </c>
      <c r="BA124" s="139">
        <f>'SO 902_1 - Prosklený pavi...'!F36</f>
        <v>0</v>
      </c>
      <c r="BB124" s="139">
        <f>'SO 902_1 - Prosklený pavi...'!F37</f>
        <v>0</v>
      </c>
      <c r="BC124" s="139">
        <f>'SO 902_1 - Prosklený pavi...'!F38</f>
        <v>0</v>
      </c>
      <c r="BD124" s="141">
        <f>'SO 902_1 - Prosklený pavi...'!F39</f>
        <v>0</v>
      </c>
      <c r="BE124" s="4"/>
      <c r="BT124" s="142" t="s">
        <v>86</v>
      </c>
      <c r="BV124" s="142" t="s">
        <v>78</v>
      </c>
      <c r="BW124" s="142" t="s">
        <v>169</v>
      </c>
      <c r="BX124" s="142" t="s">
        <v>166</v>
      </c>
      <c r="CL124" s="142" t="s">
        <v>1</v>
      </c>
    </row>
    <row r="125" s="4" customFormat="1" ht="23.25" customHeight="1">
      <c r="A125" s="120" t="s">
        <v>80</v>
      </c>
      <c r="B125" s="71"/>
      <c r="C125" s="134"/>
      <c r="D125" s="134"/>
      <c r="E125" s="135" t="s">
        <v>170</v>
      </c>
      <c r="F125" s="135"/>
      <c r="G125" s="135"/>
      <c r="H125" s="135"/>
      <c r="I125" s="135"/>
      <c r="J125" s="134"/>
      <c r="K125" s="135" t="s">
        <v>162</v>
      </c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'SO 902_2 - Část elektroin...'!J32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104</v>
      </c>
      <c r="AR125" s="73"/>
      <c r="AS125" s="138">
        <v>0</v>
      </c>
      <c r="AT125" s="139">
        <f>ROUND(SUM(AV125:AW125),2)</f>
        <v>0</v>
      </c>
      <c r="AU125" s="140">
        <f>'SO 902_2 - Část elektroin...'!P123</f>
        <v>0</v>
      </c>
      <c r="AV125" s="139">
        <f>'SO 902_2 - Část elektroin...'!J35</f>
        <v>0</v>
      </c>
      <c r="AW125" s="139">
        <f>'SO 902_2 - Část elektroin...'!J36</f>
        <v>0</v>
      </c>
      <c r="AX125" s="139">
        <f>'SO 902_2 - Část elektroin...'!J37</f>
        <v>0</v>
      </c>
      <c r="AY125" s="139">
        <f>'SO 902_2 - Část elektroin...'!J38</f>
        <v>0</v>
      </c>
      <c r="AZ125" s="139">
        <f>'SO 902_2 - Část elektroin...'!F35</f>
        <v>0</v>
      </c>
      <c r="BA125" s="139">
        <f>'SO 902_2 - Část elektroin...'!F36</f>
        <v>0</v>
      </c>
      <c r="BB125" s="139">
        <f>'SO 902_2 - Část elektroin...'!F37</f>
        <v>0</v>
      </c>
      <c r="BC125" s="139">
        <f>'SO 902_2 - Část elektroin...'!F38</f>
        <v>0</v>
      </c>
      <c r="BD125" s="141">
        <f>'SO 902_2 - Část elektroin...'!F39</f>
        <v>0</v>
      </c>
      <c r="BE125" s="4"/>
      <c r="BT125" s="142" t="s">
        <v>86</v>
      </c>
      <c r="BV125" s="142" t="s">
        <v>78</v>
      </c>
      <c r="BW125" s="142" t="s">
        <v>171</v>
      </c>
      <c r="BX125" s="142" t="s">
        <v>166</v>
      </c>
      <c r="CL125" s="142" t="s">
        <v>1</v>
      </c>
    </row>
    <row r="126" s="7" customFormat="1" ht="16.5" customHeight="1">
      <c r="A126" s="120" t="s">
        <v>80</v>
      </c>
      <c r="B126" s="121"/>
      <c r="C126" s="122"/>
      <c r="D126" s="123" t="s">
        <v>172</v>
      </c>
      <c r="E126" s="123"/>
      <c r="F126" s="123"/>
      <c r="G126" s="123"/>
      <c r="H126" s="123"/>
      <c r="I126" s="124"/>
      <c r="J126" s="123" t="s">
        <v>173</v>
      </c>
      <c r="K126" s="123"/>
      <c r="L126" s="123"/>
      <c r="M126" s="123"/>
      <c r="N126" s="123"/>
      <c r="O126" s="123"/>
      <c r="P126" s="123"/>
      <c r="Q126" s="123"/>
      <c r="R126" s="123"/>
      <c r="S126" s="123"/>
      <c r="T126" s="123"/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  <c r="AF126" s="123"/>
      <c r="AG126" s="125">
        <f>'SO 903 - Pergola'!J30</f>
        <v>0</v>
      </c>
      <c r="AH126" s="124"/>
      <c r="AI126" s="124"/>
      <c r="AJ126" s="124"/>
      <c r="AK126" s="124"/>
      <c r="AL126" s="124"/>
      <c r="AM126" s="124"/>
      <c r="AN126" s="125">
        <f>SUM(AG126,AT126)</f>
        <v>0</v>
      </c>
      <c r="AO126" s="124"/>
      <c r="AP126" s="124"/>
      <c r="AQ126" s="126" t="s">
        <v>83</v>
      </c>
      <c r="AR126" s="127"/>
      <c r="AS126" s="128">
        <v>0</v>
      </c>
      <c r="AT126" s="129">
        <f>ROUND(SUM(AV126:AW126),2)</f>
        <v>0</v>
      </c>
      <c r="AU126" s="130">
        <f>'SO 903 - Pergola'!P124</f>
        <v>0</v>
      </c>
      <c r="AV126" s="129">
        <f>'SO 903 - Pergola'!J33</f>
        <v>0</v>
      </c>
      <c r="AW126" s="129">
        <f>'SO 903 - Pergola'!J34</f>
        <v>0</v>
      </c>
      <c r="AX126" s="129">
        <f>'SO 903 - Pergola'!J35</f>
        <v>0</v>
      </c>
      <c r="AY126" s="129">
        <f>'SO 903 - Pergola'!J36</f>
        <v>0</v>
      </c>
      <c r="AZ126" s="129">
        <f>'SO 903 - Pergola'!F33</f>
        <v>0</v>
      </c>
      <c r="BA126" s="129">
        <f>'SO 903 - Pergola'!F34</f>
        <v>0</v>
      </c>
      <c r="BB126" s="129">
        <f>'SO 903 - Pergola'!F35</f>
        <v>0</v>
      </c>
      <c r="BC126" s="129">
        <f>'SO 903 - Pergola'!F36</f>
        <v>0</v>
      </c>
      <c r="BD126" s="131">
        <f>'SO 903 - Pergola'!F37</f>
        <v>0</v>
      </c>
      <c r="BE126" s="7"/>
      <c r="BT126" s="132" t="s">
        <v>84</v>
      </c>
      <c r="BV126" s="132" t="s">
        <v>78</v>
      </c>
      <c r="BW126" s="132" t="s">
        <v>174</v>
      </c>
      <c r="BX126" s="132" t="s">
        <v>5</v>
      </c>
      <c r="CL126" s="132" t="s">
        <v>1</v>
      </c>
      <c r="CM126" s="132" t="s">
        <v>86</v>
      </c>
    </row>
    <row r="127" s="7" customFormat="1" ht="16.5" customHeight="1">
      <c r="A127" s="7"/>
      <c r="B127" s="121"/>
      <c r="C127" s="122"/>
      <c r="D127" s="123" t="s">
        <v>175</v>
      </c>
      <c r="E127" s="123"/>
      <c r="F127" s="123"/>
      <c r="G127" s="123"/>
      <c r="H127" s="123"/>
      <c r="I127" s="124"/>
      <c r="J127" s="123" t="s">
        <v>176</v>
      </c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  <c r="AF127" s="123"/>
      <c r="AG127" s="133">
        <f>ROUND(SUM(AG128:AG129),2)</f>
        <v>0</v>
      </c>
      <c r="AH127" s="124"/>
      <c r="AI127" s="124"/>
      <c r="AJ127" s="124"/>
      <c r="AK127" s="124"/>
      <c r="AL127" s="124"/>
      <c r="AM127" s="124"/>
      <c r="AN127" s="125">
        <f>SUM(AG127,AT127)</f>
        <v>0</v>
      </c>
      <c r="AO127" s="124"/>
      <c r="AP127" s="124"/>
      <c r="AQ127" s="126" t="s">
        <v>83</v>
      </c>
      <c r="AR127" s="127"/>
      <c r="AS127" s="128">
        <f>ROUND(SUM(AS128:AS129),2)</f>
        <v>0</v>
      </c>
      <c r="AT127" s="129">
        <f>ROUND(SUM(AV127:AW127),2)</f>
        <v>0</v>
      </c>
      <c r="AU127" s="130">
        <f>ROUND(SUM(AU128:AU129),5)</f>
        <v>0</v>
      </c>
      <c r="AV127" s="129">
        <f>ROUND(AZ127*L29,2)</f>
        <v>0</v>
      </c>
      <c r="AW127" s="129">
        <f>ROUND(BA127*L30,2)</f>
        <v>0</v>
      </c>
      <c r="AX127" s="129">
        <f>ROUND(BB127*L29,2)</f>
        <v>0</v>
      </c>
      <c r="AY127" s="129">
        <f>ROUND(BC127*L30,2)</f>
        <v>0</v>
      </c>
      <c r="AZ127" s="129">
        <f>ROUND(SUM(AZ128:AZ129),2)</f>
        <v>0</v>
      </c>
      <c r="BA127" s="129">
        <f>ROUND(SUM(BA128:BA129),2)</f>
        <v>0</v>
      </c>
      <c r="BB127" s="129">
        <f>ROUND(SUM(BB128:BB129),2)</f>
        <v>0</v>
      </c>
      <c r="BC127" s="129">
        <f>ROUND(SUM(BC128:BC129),2)</f>
        <v>0</v>
      </c>
      <c r="BD127" s="131">
        <f>ROUND(SUM(BD128:BD129),2)</f>
        <v>0</v>
      </c>
      <c r="BE127" s="7"/>
      <c r="BS127" s="132" t="s">
        <v>75</v>
      </c>
      <c r="BT127" s="132" t="s">
        <v>84</v>
      </c>
      <c r="BV127" s="132" t="s">
        <v>78</v>
      </c>
      <c r="BW127" s="132" t="s">
        <v>177</v>
      </c>
      <c r="BX127" s="132" t="s">
        <v>5</v>
      </c>
      <c r="CL127" s="132" t="s">
        <v>1</v>
      </c>
      <c r="CM127" s="132" t="s">
        <v>86</v>
      </c>
    </row>
    <row r="128" s="4" customFormat="1" ht="16.5" customHeight="1">
      <c r="A128" s="120" t="s">
        <v>80</v>
      </c>
      <c r="B128" s="71"/>
      <c r="C128" s="134"/>
      <c r="D128" s="134"/>
      <c r="E128" s="135" t="s">
        <v>175</v>
      </c>
      <c r="F128" s="135"/>
      <c r="G128" s="135"/>
      <c r="H128" s="135"/>
      <c r="I128" s="135"/>
      <c r="J128" s="134"/>
      <c r="K128" s="135" t="s">
        <v>176</v>
      </c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6">
        <f>'SO 904 - Fontána'!J30</f>
        <v>0</v>
      </c>
      <c r="AH128" s="134"/>
      <c r="AI128" s="134"/>
      <c r="AJ128" s="134"/>
      <c r="AK128" s="134"/>
      <c r="AL128" s="134"/>
      <c r="AM128" s="134"/>
      <c r="AN128" s="136">
        <f>SUM(AG128,AT128)</f>
        <v>0</v>
      </c>
      <c r="AO128" s="134"/>
      <c r="AP128" s="134"/>
      <c r="AQ128" s="137" t="s">
        <v>104</v>
      </c>
      <c r="AR128" s="73"/>
      <c r="AS128" s="138">
        <v>0</v>
      </c>
      <c r="AT128" s="139">
        <f>ROUND(SUM(AV128:AW128),2)</f>
        <v>0</v>
      </c>
      <c r="AU128" s="140">
        <f>'SO 904 - Fontána'!P121</f>
        <v>0</v>
      </c>
      <c r="AV128" s="139">
        <f>'SO 904 - Fontána'!J33</f>
        <v>0</v>
      </c>
      <c r="AW128" s="139">
        <f>'SO 904 - Fontána'!J34</f>
        <v>0</v>
      </c>
      <c r="AX128" s="139">
        <f>'SO 904 - Fontána'!J35</f>
        <v>0</v>
      </c>
      <c r="AY128" s="139">
        <f>'SO 904 - Fontána'!J36</f>
        <v>0</v>
      </c>
      <c r="AZ128" s="139">
        <f>'SO 904 - Fontána'!F33</f>
        <v>0</v>
      </c>
      <c r="BA128" s="139">
        <f>'SO 904 - Fontána'!F34</f>
        <v>0</v>
      </c>
      <c r="BB128" s="139">
        <f>'SO 904 - Fontána'!F35</f>
        <v>0</v>
      </c>
      <c r="BC128" s="139">
        <f>'SO 904 - Fontána'!F36</f>
        <v>0</v>
      </c>
      <c r="BD128" s="141">
        <f>'SO 904 - Fontána'!F37</f>
        <v>0</v>
      </c>
      <c r="BE128" s="4"/>
      <c r="BT128" s="142" t="s">
        <v>86</v>
      </c>
      <c r="BU128" s="142" t="s">
        <v>160</v>
      </c>
      <c r="BV128" s="142" t="s">
        <v>78</v>
      </c>
      <c r="BW128" s="142" t="s">
        <v>177</v>
      </c>
      <c r="BX128" s="142" t="s">
        <v>5</v>
      </c>
      <c r="CL128" s="142" t="s">
        <v>1</v>
      </c>
      <c r="CM128" s="142" t="s">
        <v>86</v>
      </c>
    </row>
    <row r="129" s="4" customFormat="1" ht="23.25" customHeight="1">
      <c r="A129" s="120" t="s">
        <v>80</v>
      </c>
      <c r="B129" s="71"/>
      <c r="C129" s="134"/>
      <c r="D129" s="134"/>
      <c r="E129" s="135" t="s">
        <v>178</v>
      </c>
      <c r="F129" s="135"/>
      <c r="G129" s="135"/>
      <c r="H129" s="135"/>
      <c r="I129" s="135"/>
      <c r="J129" s="134"/>
      <c r="K129" s="135" t="s">
        <v>179</v>
      </c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6">
        <f>'SO 904_1 - Stavební část'!J32</f>
        <v>0</v>
      </c>
      <c r="AH129" s="134"/>
      <c r="AI129" s="134"/>
      <c r="AJ129" s="134"/>
      <c r="AK129" s="134"/>
      <c r="AL129" s="134"/>
      <c r="AM129" s="134"/>
      <c r="AN129" s="136">
        <f>SUM(AG129,AT129)</f>
        <v>0</v>
      </c>
      <c r="AO129" s="134"/>
      <c r="AP129" s="134"/>
      <c r="AQ129" s="137" t="s">
        <v>104</v>
      </c>
      <c r="AR129" s="73"/>
      <c r="AS129" s="138">
        <v>0</v>
      </c>
      <c r="AT129" s="139">
        <f>ROUND(SUM(AV129:AW129),2)</f>
        <v>0</v>
      </c>
      <c r="AU129" s="140">
        <f>'SO 904_1 - Stavební část'!P126</f>
        <v>0</v>
      </c>
      <c r="AV129" s="139">
        <f>'SO 904_1 - Stavební část'!J35</f>
        <v>0</v>
      </c>
      <c r="AW129" s="139">
        <f>'SO 904_1 - Stavební část'!J36</f>
        <v>0</v>
      </c>
      <c r="AX129" s="139">
        <f>'SO 904_1 - Stavební část'!J37</f>
        <v>0</v>
      </c>
      <c r="AY129" s="139">
        <f>'SO 904_1 - Stavební část'!J38</f>
        <v>0</v>
      </c>
      <c r="AZ129" s="139">
        <f>'SO 904_1 - Stavební část'!F35</f>
        <v>0</v>
      </c>
      <c r="BA129" s="139">
        <f>'SO 904_1 - Stavební část'!F36</f>
        <v>0</v>
      </c>
      <c r="BB129" s="139">
        <f>'SO 904_1 - Stavební část'!F37</f>
        <v>0</v>
      </c>
      <c r="BC129" s="139">
        <f>'SO 904_1 - Stavební část'!F38</f>
        <v>0</v>
      </c>
      <c r="BD129" s="141">
        <f>'SO 904_1 - Stavební část'!F39</f>
        <v>0</v>
      </c>
      <c r="BE129" s="4"/>
      <c r="BT129" s="142" t="s">
        <v>86</v>
      </c>
      <c r="BV129" s="142" t="s">
        <v>78</v>
      </c>
      <c r="BW129" s="142" t="s">
        <v>180</v>
      </c>
      <c r="BX129" s="142" t="s">
        <v>177</v>
      </c>
      <c r="CL129" s="142" t="s">
        <v>1</v>
      </c>
    </row>
    <row r="130" s="7" customFormat="1" ht="16.5" customHeight="1">
      <c r="A130" s="120" t="s">
        <v>80</v>
      </c>
      <c r="B130" s="121"/>
      <c r="C130" s="122"/>
      <c r="D130" s="123" t="s">
        <v>181</v>
      </c>
      <c r="E130" s="123"/>
      <c r="F130" s="123"/>
      <c r="G130" s="123"/>
      <c r="H130" s="123"/>
      <c r="I130" s="124"/>
      <c r="J130" s="123" t="s">
        <v>182</v>
      </c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  <c r="AF130" s="123"/>
      <c r="AG130" s="125">
        <f>'SO 905 - Mobiliář'!J30</f>
        <v>0</v>
      </c>
      <c r="AH130" s="124"/>
      <c r="AI130" s="124"/>
      <c r="AJ130" s="124"/>
      <c r="AK130" s="124"/>
      <c r="AL130" s="124"/>
      <c r="AM130" s="124"/>
      <c r="AN130" s="125">
        <f>SUM(AG130,AT130)</f>
        <v>0</v>
      </c>
      <c r="AO130" s="124"/>
      <c r="AP130" s="124"/>
      <c r="AQ130" s="126" t="s">
        <v>83</v>
      </c>
      <c r="AR130" s="127"/>
      <c r="AS130" s="143">
        <v>0</v>
      </c>
      <c r="AT130" s="144">
        <f>ROUND(SUM(AV130:AW130),2)</f>
        <v>0</v>
      </c>
      <c r="AU130" s="145">
        <f>'SO 905 - Mobiliář'!P121</f>
        <v>0</v>
      </c>
      <c r="AV130" s="144">
        <f>'SO 905 - Mobiliář'!J33</f>
        <v>0</v>
      </c>
      <c r="AW130" s="144">
        <f>'SO 905 - Mobiliář'!J34</f>
        <v>0</v>
      </c>
      <c r="AX130" s="144">
        <f>'SO 905 - Mobiliář'!J35</f>
        <v>0</v>
      </c>
      <c r="AY130" s="144">
        <f>'SO 905 - Mobiliář'!J36</f>
        <v>0</v>
      </c>
      <c r="AZ130" s="144">
        <f>'SO 905 - Mobiliář'!F33</f>
        <v>0</v>
      </c>
      <c r="BA130" s="144">
        <f>'SO 905 - Mobiliář'!F34</f>
        <v>0</v>
      </c>
      <c r="BB130" s="144">
        <f>'SO 905 - Mobiliář'!F35</f>
        <v>0</v>
      </c>
      <c r="BC130" s="144">
        <f>'SO 905 - Mobiliář'!F36</f>
        <v>0</v>
      </c>
      <c r="BD130" s="146">
        <f>'SO 905 - Mobiliář'!F37</f>
        <v>0</v>
      </c>
      <c r="BE130" s="7"/>
      <c r="BT130" s="132" t="s">
        <v>84</v>
      </c>
      <c r="BV130" s="132" t="s">
        <v>78</v>
      </c>
      <c r="BW130" s="132" t="s">
        <v>183</v>
      </c>
      <c r="BX130" s="132" t="s">
        <v>5</v>
      </c>
      <c r="CL130" s="132" t="s">
        <v>1</v>
      </c>
      <c r="CM130" s="132" t="s">
        <v>86</v>
      </c>
    </row>
    <row r="131" s="2" customFormat="1" ht="30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5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45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</row>
  </sheetData>
  <sheetProtection sheet="1" formatColumns="0" formatRows="0" objects="1" scenarios="1" spinCount="100000" saltValue="QpfgtVHPqOdQBP5uT9i7RHfKYHVpJrIW4U5RSV7Eo1X9Lz5RQPXpJ9rM15sMRBZvN5WNRsK4vlT7Z9k5zAsanQ==" hashValue="QrBKVb3fZ0stNlxeb1UerFxBCaAcGWpwGsrOF5UAejuJtpiyMTswNu2jDTNqB3UqKTmCqJZt7KxZko7kVeB8sw==" algorithmName="SHA-512" password="CC35"/>
  <mergeCells count="18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G111:AM111"/>
    <mergeCell ref="AN111:AP111"/>
    <mergeCell ref="AN112:AP112"/>
    <mergeCell ref="AG112:AM112"/>
    <mergeCell ref="AN113:AP113"/>
    <mergeCell ref="AG113:AM113"/>
    <mergeCell ref="AG114:AM114"/>
    <mergeCell ref="AN114:AP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L85:AO85"/>
    <mergeCell ref="I92:AF92"/>
    <mergeCell ref="C92:G92"/>
    <mergeCell ref="J95:AF95"/>
    <mergeCell ref="D95:H95"/>
    <mergeCell ref="D96:H96"/>
    <mergeCell ref="J96:AF96"/>
    <mergeCell ref="J97:AF97"/>
    <mergeCell ref="D97:H97"/>
    <mergeCell ref="J98:AF98"/>
    <mergeCell ref="D98:H98"/>
    <mergeCell ref="J99:AF99"/>
    <mergeCell ref="D99:H99"/>
    <mergeCell ref="D100:H100"/>
    <mergeCell ref="J100:AF100"/>
    <mergeCell ref="E101:I101"/>
    <mergeCell ref="K101:AF101"/>
    <mergeCell ref="K102:AF102"/>
    <mergeCell ref="E102:I102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J111:AF111"/>
    <mergeCell ref="J127:AF127"/>
    <mergeCell ref="J104:AF104"/>
    <mergeCell ref="J105:AF105"/>
    <mergeCell ref="J126:AF126"/>
    <mergeCell ref="J109:AF109"/>
    <mergeCell ref="J112:AF112"/>
    <mergeCell ref="J113:AF113"/>
    <mergeCell ref="J116:AF116"/>
    <mergeCell ref="J122:AF122"/>
    <mergeCell ref="J108:AF108"/>
    <mergeCell ref="J114:AF114"/>
    <mergeCell ref="J110:AF110"/>
    <mergeCell ref="J107:AF107"/>
    <mergeCell ref="J119:AF119"/>
    <mergeCell ref="J106:AF106"/>
    <mergeCell ref="J118:AF118"/>
    <mergeCell ref="J117:AF117"/>
    <mergeCell ref="J115:AF115"/>
    <mergeCell ref="K123:AF123"/>
    <mergeCell ref="K120:AF120"/>
    <mergeCell ref="K124:AF124"/>
    <mergeCell ref="K125:AF125"/>
    <mergeCell ref="K121:AF121"/>
    <mergeCell ref="K128:AF128"/>
    <mergeCell ref="K129:AF129"/>
    <mergeCell ref="J130:AF130"/>
    <mergeCell ref="D104:H104"/>
    <mergeCell ref="D127:H127"/>
    <mergeCell ref="D126:H126"/>
    <mergeCell ref="D122:H122"/>
    <mergeCell ref="D119:H119"/>
    <mergeCell ref="D118:H118"/>
    <mergeCell ref="D117:H117"/>
    <mergeCell ref="D115:H115"/>
    <mergeCell ref="D114:H114"/>
    <mergeCell ref="D113:H113"/>
    <mergeCell ref="D112:H112"/>
    <mergeCell ref="D111:H111"/>
    <mergeCell ref="D110:H110"/>
    <mergeCell ref="D116:H116"/>
    <mergeCell ref="D109:H109"/>
    <mergeCell ref="D105:H105"/>
    <mergeCell ref="D108:H108"/>
    <mergeCell ref="D106:H106"/>
    <mergeCell ref="D107:H107"/>
    <mergeCell ref="E128:I128"/>
    <mergeCell ref="E125:I125"/>
    <mergeCell ref="E124:I124"/>
    <mergeCell ref="E123:I123"/>
    <mergeCell ref="E121:I121"/>
    <mergeCell ref="E120:I120"/>
    <mergeCell ref="E129:I129"/>
    <mergeCell ref="D130:H130"/>
  </mergeCells>
  <hyperlinks>
    <hyperlink ref="A95" location="'SO 000 - Vedlejší rozpočt...'!C2" display="/"/>
    <hyperlink ref="A96" location="'SO 001 - Příprava území'!C2" display="/"/>
    <hyperlink ref="A97" location="'SO 002 - Odstranění zatru...'!C2" display="/"/>
    <hyperlink ref="A98" location="'SO 003 - Odstranění mostu...'!C2" display="/"/>
    <hyperlink ref="A99" location="'SO 004 - Odstranění fontány'!C2" display="/"/>
    <hyperlink ref="A101" location="'101a - část komunikace'!C2" display="/"/>
    <hyperlink ref="A102" location="'101b - část kontejnerové ...'!C2" display="/"/>
    <hyperlink ref="A103" location="'101c - část dopravní značení'!C2" display="/"/>
    <hyperlink ref="A104" location="'SO 102 - Zpevněné plochy'!C2" display="/"/>
    <hyperlink ref="A105" location="'SO 201 - Zatrubnění Kopři...'!C2" display="/"/>
    <hyperlink ref="A106" location="'SO 301 - Odvodnění parkov...'!C2" display="/"/>
    <hyperlink ref="A107" location="'SO 302 - Odvodnění zpevně...'!C2" display="/"/>
    <hyperlink ref="A108" location="'SO 303 - Úpravy jednotné ...'!C2" display="/"/>
    <hyperlink ref="A109" location="'SO 304 - Přípojka kanaliz...'!C2" display="/"/>
    <hyperlink ref="A110" location="'SO 351 - Přeložka vodovodu'!C2" display="/"/>
    <hyperlink ref="A111" location="'SO 352 - Přípojka vodovod...'!C2" display="/"/>
    <hyperlink ref="A112" location="'SO 353 - Přípojka vodovod...'!C2" display="/"/>
    <hyperlink ref="A113" location="'SO 361 - Závlahový systém'!C2" display="/"/>
    <hyperlink ref="A114" location="'SO 441 - Rozvody NN'!C2" display="/"/>
    <hyperlink ref="A115" location="'SO 451 - Veřejné osvětlení'!C2" display="/"/>
    <hyperlink ref="A116" location="'SO 471 - Ozvučení náměstí'!C2" display="/"/>
    <hyperlink ref="A117" location="'SO 472 - Slaboproudé rozvody'!C2" display="/"/>
    <hyperlink ref="A118" location="'SO 801 - Vegetační a sado...'!C2" display="/"/>
    <hyperlink ref="A120" location="'SO 901 - Přístřešek'!C2" display="/"/>
    <hyperlink ref="A121" location="'SO901_1 - Část elektroins...'!C2" display="/"/>
    <hyperlink ref="A123" location="'SO 902 - Prosklený pavilón'!C2" display="/"/>
    <hyperlink ref="A124" location="'SO 902_1 - Prosklený pavi...'!C2" display="/"/>
    <hyperlink ref="A125" location="'SO 902_2 - Část elektroin...'!C2" display="/"/>
    <hyperlink ref="A126" location="'SO 903 - Pergola'!C2" display="/"/>
    <hyperlink ref="A128" location="'SO 904 - Fontána'!C2" display="/"/>
    <hyperlink ref="A129" location="'SO 904_1 - Stavební část'!C2" display="/"/>
    <hyperlink ref="A130" location="'SO 905 - Mobiliář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186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187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ROUND((SUM(BE121:BE187)),  2)</f>
        <v>0</v>
      </c>
      <c r="G33" s="39"/>
      <c r="H33" s="39"/>
      <c r="I33" s="172">
        <v>0.20999999999999999</v>
      </c>
      <c r="J33" s="171">
        <f>ROUND(((SUM(BE121:BE187))*I33),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ROUND((SUM(BF121:BF187)),  2)</f>
        <v>0</v>
      </c>
      <c r="G34" s="39"/>
      <c r="H34" s="39"/>
      <c r="I34" s="172">
        <v>0.14999999999999999</v>
      </c>
      <c r="J34" s="171">
        <f>ROUND(((SUM(BF121:BF187))*I34),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ROUND((SUM(BG121:BG187)),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ROUND((SUM(BH121:BH187)),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ROUND((SUM(BI121:BI187)),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000 - Vedlejší rozpočtové náklady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193</v>
      </c>
      <c r="E97" s="206"/>
      <c r="F97" s="206"/>
      <c r="G97" s="206"/>
      <c r="H97" s="206"/>
      <c r="I97" s="207"/>
      <c r="J97" s="208">
        <f>J122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194</v>
      </c>
      <c r="E98" s="212"/>
      <c r="F98" s="212"/>
      <c r="G98" s="212"/>
      <c r="H98" s="212"/>
      <c r="I98" s="213"/>
      <c r="J98" s="214">
        <f>J123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195</v>
      </c>
      <c r="E99" s="212"/>
      <c r="F99" s="212"/>
      <c r="G99" s="212"/>
      <c r="H99" s="212"/>
      <c r="I99" s="213"/>
      <c r="J99" s="214">
        <f>J141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196</v>
      </c>
      <c r="E100" s="212"/>
      <c r="F100" s="212"/>
      <c r="G100" s="212"/>
      <c r="H100" s="212"/>
      <c r="I100" s="213"/>
      <c r="J100" s="214">
        <f>J168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197</v>
      </c>
      <c r="E101" s="212"/>
      <c r="F101" s="212"/>
      <c r="G101" s="212"/>
      <c r="H101" s="212"/>
      <c r="I101" s="213"/>
      <c r="J101" s="214">
        <f>J177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5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3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96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198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97" t="str">
        <f>E7</f>
        <v>Revitalizace centra města Kopřivnice - aktualizace 08.2020</v>
      </c>
      <c r="F111" s="33"/>
      <c r="G111" s="33"/>
      <c r="H111" s="33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185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000 - Vedlejší rozpočtové náklady</v>
      </c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157" t="s">
        <v>22</v>
      </c>
      <c r="J115" s="80" t="str">
        <f>IF(J12="","",J12)</f>
        <v>7. 8. 2020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>Město Kopřivnice</v>
      </c>
      <c r="G117" s="41"/>
      <c r="H117" s="41"/>
      <c r="I117" s="157" t="s">
        <v>30</v>
      </c>
      <c r="J117" s="37" t="str">
        <f>E21</f>
        <v>Dopravoprojekt Ostrava a.s.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157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16"/>
      <c r="B120" s="217"/>
      <c r="C120" s="218" t="s">
        <v>199</v>
      </c>
      <c r="D120" s="219" t="s">
        <v>61</v>
      </c>
      <c r="E120" s="219" t="s">
        <v>57</v>
      </c>
      <c r="F120" s="219" t="s">
        <v>58</v>
      </c>
      <c r="G120" s="219" t="s">
        <v>200</v>
      </c>
      <c r="H120" s="219" t="s">
        <v>201</v>
      </c>
      <c r="I120" s="220" t="s">
        <v>202</v>
      </c>
      <c r="J120" s="219" t="s">
        <v>190</v>
      </c>
      <c r="K120" s="221" t="s">
        <v>203</v>
      </c>
      <c r="L120" s="222"/>
      <c r="M120" s="101" t="s">
        <v>1</v>
      </c>
      <c r="N120" s="102" t="s">
        <v>40</v>
      </c>
      <c r="O120" s="102" t="s">
        <v>204</v>
      </c>
      <c r="P120" s="102" t="s">
        <v>205</v>
      </c>
      <c r="Q120" s="102" t="s">
        <v>206</v>
      </c>
      <c r="R120" s="102" t="s">
        <v>207</v>
      </c>
      <c r="S120" s="102" t="s">
        <v>208</v>
      </c>
      <c r="T120" s="103" t="s">
        <v>209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9"/>
      <c r="B121" s="40"/>
      <c r="C121" s="108" t="s">
        <v>210</v>
      </c>
      <c r="D121" s="41"/>
      <c r="E121" s="41"/>
      <c r="F121" s="41"/>
      <c r="G121" s="41"/>
      <c r="H121" s="41"/>
      <c r="I121" s="155"/>
      <c r="J121" s="223">
        <f>BK121</f>
        <v>0</v>
      </c>
      <c r="K121" s="41"/>
      <c r="L121" s="45"/>
      <c r="M121" s="104"/>
      <c r="N121" s="224"/>
      <c r="O121" s="105"/>
      <c r="P121" s="225">
        <f>P122</f>
        <v>0</v>
      </c>
      <c r="Q121" s="105"/>
      <c r="R121" s="225">
        <f>R122</f>
        <v>0</v>
      </c>
      <c r="S121" s="105"/>
      <c r="T121" s="226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192</v>
      </c>
      <c r="BK121" s="227">
        <f>BK122</f>
        <v>0</v>
      </c>
    </row>
    <row r="122" s="12" customFormat="1" ht="25.92" customHeight="1">
      <c r="A122" s="12"/>
      <c r="B122" s="228"/>
      <c r="C122" s="229"/>
      <c r="D122" s="230" t="s">
        <v>75</v>
      </c>
      <c r="E122" s="231" t="s">
        <v>211</v>
      </c>
      <c r="F122" s="231" t="s">
        <v>82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P123+P141+P168+P177</f>
        <v>0</v>
      </c>
      <c r="Q122" s="236"/>
      <c r="R122" s="237">
        <f>R123+R141+R168+R177</f>
        <v>0</v>
      </c>
      <c r="S122" s="236"/>
      <c r="T122" s="238">
        <f>T123+T141+T168+T177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212</v>
      </c>
      <c r="AT122" s="240" t="s">
        <v>75</v>
      </c>
      <c r="AU122" s="240" t="s">
        <v>76</v>
      </c>
      <c r="AY122" s="239" t="s">
        <v>213</v>
      </c>
      <c r="BK122" s="241">
        <f>BK123+BK141+BK168+BK177</f>
        <v>0</v>
      </c>
    </row>
    <row r="123" s="12" customFormat="1" ht="22.8" customHeight="1">
      <c r="A123" s="12"/>
      <c r="B123" s="228"/>
      <c r="C123" s="229"/>
      <c r="D123" s="230" t="s">
        <v>75</v>
      </c>
      <c r="E123" s="242" t="s">
        <v>214</v>
      </c>
      <c r="F123" s="242" t="s">
        <v>215</v>
      </c>
      <c r="G123" s="229"/>
      <c r="H123" s="229"/>
      <c r="I123" s="232"/>
      <c r="J123" s="243">
        <f>BK123</f>
        <v>0</v>
      </c>
      <c r="K123" s="229"/>
      <c r="L123" s="234"/>
      <c r="M123" s="235"/>
      <c r="N123" s="236"/>
      <c r="O123" s="236"/>
      <c r="P123" s="237">
        <f>SUM(P124:P140)</f>
        <v>0</v>
      </c>
      <c r="Q123" s="236"/>
      <c r="R123" s="237">
        <f>SUM(R124:R140)</f>
        <v>0</v>
      </c>
      <c r="S123" s="236"/>
      <c r="T123" s="238">
        <f>SUM(T124:T140)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212</v>
      </c>
      <c r="AT123" s="240" t="s">
        <v>75</v>
      </c>
      <c r="AU123" s="240" t="s">
        <v>84</v>
      </c>
      <c r="AY123" s="239" t="s">
        <v>213</v>
      </c>
      <c r="BK123" s="241">
        <f>SUM(BK124:BK140)</f>
        <v>0</v>
      </c>
    </row>
    <row r="124" s="2" customFormat="1" ht="16.5" customHeight="1">
      <c r="A124" s="39"/>
      <c r="B124" s="40"/>
      <c r="C124" s="244" t="s">
        <v>86</v>
      </c>
      <c r="D124" s="244" t="s">
        <v>216</v>
      </c>
      <c r="E124" s="245" t="s">
        <v>217</v>
      </c>
      <c r="F124" s="246" t="s">
        <v>218</v>
      </c>
      <c r="G124" s="247" t="s">
        <v>219</v>
      </c>
      <c r="H124" s="248">
        <v>1</v>
      </c>
      <c r="I124" s="249"/>
      <c r="J124" s="250">
        <f>ROUND(I124*H124,2)</f>
        <v>0</v>
      </c>
      <c r="K124" s="246" t="s">
        <v>1</v>
      </c>
      <c r="L124" s="45"/>
      <c r="M124" s="251" t="s">
        <v>1</v>
      </c>
      <c r="N124" s="252" t="s">
        <v>41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220</v>
      </c>
      <c r="AT124" s="255" t="s">
        <v>216</v>
      </c>
      <c r="AU124" s="255" t="s">
        <v>86</v>
      </c>
      <c r="AY124" s="18" t="s">
        <v>213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84</v>
      </c>
      <c r="BK124" s="256">
        <f>ROUND(I124*H124,2)</f>
        <v>0</v>
      </c>
      <c r="BL124" s="18" t="s">
        <v>220</v>
      </c>
      <c r="BM124" s="255" t="s">
        <v>221</v>
      </c>
    </row>
    <row r="125" s="2" customFormat="1">
      <c r="A125" s="39"/>
      <c r="B125" s="40"/>
      <c r="C125" s="41"/>
      <c r="D125" s="257" t="s">
        <v>222</v>
      </c>
      <c r="E125" s="41"/>
      <c r="F125" s="258" t="s">
        <v>223</v>
      </c>
      <c r="G125" s="41"/>
      <c r="H125" s="41"/>
      <c r="I125" s="155"/>
      <c r="J125" s="41"/>
      <c r="K125" s="41"/>
      <c r="L125" s="45"/>
      <c r="M125" s="259"/>
      <c r="N125" s="260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222</v>
      </c>
      <c r="AU125" s="18" t="s">
        <v>86</v>
      </c>
    </row>
    <row r="126" s="2" customFormat="1" ht="16.5" customHeight="1">
      <c r="A126" s="39"/>
      <c r="B126" s="40"/>
      <c r="C126" s="244" t="s">
        <v>224</v>
      </c>
      <c r="D126" s="244" t="s">
        <v>216</v>
      </c>
      <c r="E126" s="245" t="s">
        <v>225</v>
      </c>
      <c r="F126" s="246" t="s">
        <v>226</v>
      </c>
      <c r="G126" s="247" t="s">
        <v>219</v>
      </c>
      <c r="H126" s="248">
        <v>1</v>
      </c>
      <c r="I126" s="249"/>
      <c r="J126" s="250">
        <f>ROUND(I126*H126,2)</f>
        <v>0</v>
      </c>
      <c r="K126" s="246" t="s">
        <v>1</v>
      </c>
      <c r="L126" s="45"/>
      <c r="M126" s="251" t="s">
        <v>1</v>
      </c>
      <c r="N126" s="252" t="s">
        <v>41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220</v>
      </c>
      <c r="AT126" s="255" t="s">
        <v>216</v>
      </c>
      <c r="AU126" s="255" t="s">
        <v>86</v>
      </c>
      <c r="AY126" s="18" t="s">
        <v>213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84</v>
      </c>
      <c r="BK126" s="256">
        <f>ROUND(I126*H126,2)</f>
        <v>0</v>
      </c>
      <c r="BL126" s="18" t="s">
        <v>220</v>
      </c>
      <c r="BM126" s="255" t="s">
        <v>227</v>
      </c>
    </row>
    <row r="127" s="2" customFormat="1">
      <c r="A127" s="39"/>
      <c r="B127" s="40"/>
      <c r="C127" s="41"/>
      <c r="D127" s="257" t="s">
        <v>222</v>
      </c>
      <c r="E127" s="41"/>
      <c r="F127" s="258" t="s">
        <v>228</v>
      </c>
      <c r="G127" s="41"/>
      <c r="H127" s="41"/>
      <c r="I127" s="155"/>
      <c r="J127" s="41"/>
      <c r="K127" s="41"/>
      <c r="L127" s="45"/>
      <c r="M127" s="259"/>
      <c r="N127" s="260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222</v>
      </c>
      <c r="AU127" s="18" t="s">
        <v>86</v>
      </c>
    </row>
    <row r="128" s="2" customFormat="1" ht="16.5" customHeight="1">
      <c r="A128" s="39"/>
      <c r="B128" s="40"/>
      <c r="C128" s="244" t="s">
        <v>229</v>
      </c>
      <c r="D128" s="244" t="s">
        <v>216</v>
      </c>
      <c r="E128" s="245" t="s">
        <v>230</v>
      </c>
      <c r="F128" s="246" t="s">
        <v>231</v>
      </c>
      <c r="G128" s="247" t="s">
        <v>219</v>
      </c>
      <c r="H128" s="248">
        <v>1</v>
      </c>
      <c r="I128" s="249"/>
      <c r="J128" s="250">
        <f>ROUND(I128*H128,2)</f>
        <v>0</v>
      </c>
      <c r="K128" s="246" t="s">
        <v>1</v>
      </c>
      <c r="L128" s="45"/>
      <c r="M128" s="251" t="s">
        <v>1</v>
      </c>
      <c r="N128" s="252" t="s">
        <v>41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220</v>
      </c>
      <c r="AT128" s="255" t="s">
        <v>216</v>
      </c>
      <c r="AU128" s="255" t="s">
        <v>86</v>
      </c>
      <c r="AY128" s="18" t="s">
        <v>213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84</v>
      </c>
      <c r="BK128" s="256">
        <f>ROUND(I128*H128,2)</f>
        <v>0</v>
      </c>
      <c r="BL128" s="18" t="s">
        <v>220</v>
      </c>
      <c r="BM128" s="255" t="s">
        <v>232</v>
      </c>
    </row>
    <row r="129" s="2" customFormat="1">
      <c r="A129" s="39"/>
      <c r="B129" s="40"/>
      <c r="C129" s="41"/>
      <c r="D129" s="257" t="s">
        <v>222</v>
      </c>
      <c r="E129" s="41"/>
      <c r="F129" s="258" t="s">
        <v>233</v>
      </c>
      <c r="G129" s="41"/>
      <c r="H129" s="41"/>
      <c r="I129" s="155"/>
      <c r="J129" s="41"/>
      <c r="K129" s="41"/>
      <c r="L129" s="45"/>
      <c r="M129" s="259"/>
      <c r="N129" s="260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222</v>
      </c>
      <c r="AU129" s="18" t="s">
        <v>86</v>
      </c>
    </row>
    <row r="130" s="2" customFormat="1" ht="16.5" customHeight="1">
      <c r="A130" s="39"/>
      <c r="B130" s="40"/>
      <c r="C130" s="244" t="s">
        <v>212</v>
      </c>
      <c r="D130" s="244" t="s">
        <v>216</v>
      </c>
      <c r="E130" s="245" t="s">
        <v>234</v>
      </c>
      <c r="F130" s="246" t="s">
        <v>235</v>
      </c>
      <c r="G130" s="247" t="s">
        <v>219</v>
      </c>
      <c r="H130" s="248">
        <v>1</v>
      </c>
      <c r="I130" s="249"/>
      <c r="J130" s="250">
        <f>ROUND(I130*H130,2)</f>
        <v>0</v>
      </c>
      <c r="K130" s="246" t="s">
        <v>1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220</v>
      </c>
      <c r="AT130" s="255" t="s">
        <v>216</v>
      </c>
      <c r="AU130" s="255" t="s">
        <v>86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220</v>
      </c>
      <c r="BM130" s="255" t="s">
        <v>236</v>
      </c>
    </row>
    <row r="131" s="2" customFormat="1">
      <c r="A131" s="39"/>
      <c r="B131" s="40"/>
      <c r="C131" s="41"/>
      <c r="D131" s="257" t="s">
        <v>222</v>
      </c>
      <c r="E131" s="41"/>
      <c r="F131" s="258" t="s">
        <v>237</v>
      </c>
      <c r="G131" s="41"/>
      <c r="H131" s="41"/>
      <c r="I131" s="155"/>
      <c r="J131" s="41"/>
      <c r="K131" s="41"/>
      <c r="L131" s="45"/>
      <c r="M131" s="259"/>
      <c r="N131" s="260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86</v>
      </c>
    </row>
    <row r="132" s="2" customFormat="1" ht="16.5" customHeight="1">
      <c r="A132" s="39"/>
      <c r="B132" s="40"/>
      <c r="C132" s="244" t="s">
        <v>238</v>
      </c>
      <c r="D132" s="244" t="s">
        <v>216</v>
      </c>
      <c r="E132" s="245" t="s">
        <v>239</v>
      </c>
      <c r="F132" s="246" t="s">
        <v>240</v>
      </c>
      <c r="G132" s="247" t="s">
        <v>219</v>
      </c>
      <c r="H132" s="248">
        <v>1</v>
      </c>
      <c r="I132" s="249"/>
      <c r="J132" s="250">
        <f>ROUND(I132*H132,2)</f>
        <v>0</v>
      </c>
      <c r="K132" s="246" t="s">
        <v>1</v>
      </c>
      <c r="L132" s="45"/>
      <c r="M132" s="251" t="s">
        <v>1</v>
      </c>
      <c r="N132" s="252" t="s">
        <v>41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220</v>
      </c>
      <c r="AT132" s="255" t="s">
        <v>216</v>
      </c>
      <c r="AU132" s="255" t="s">
        <v>86</v>
      </c>
      <c r="AY132" s="18" t="s">
        <v>213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84</v>
      </c>
      <c r="BK132" s="256">
        <f>ROUND(I132*H132,2)</f>
        <v>0</v>
      </c>
      <c r="BL132" s="18" t="s">
        <v>220</v>
      </c>
      <c r="BM132" s="255" t="s">
        <v>241</v>
      </c>
    </row>
    <row r="133" s="2" customFormat="1">
      <c r="A133" s="39"/>
      <c r="B133" s="40"/>
      <c r="C133" s="41"/>
      <c r="D133" s="257" t="s">
        <v>222</v>
      </c>
      <c r="E133" s="41"/>
      <c r="F133" s="258" t="s">
        <v>242</v>
      </c>
      <c r="G133" s="41"/>
      <c r="H133" s="41"/>
      <c r="I133" s="155"/>
      <c r="J133" s="41"/>
      <c r="K133" s="41"/>
      <c r="L133" s="45"/>
      <c r="M133" s="259"/>
      <c r="N133" s="260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86</v>
      </c>
    </row>
    <row r="134" s="2" customFormat="1" ht="16.5" customHeight="1">
      <c r="A134" s="39"/>
      <c r="B134" s="40"/>
      <c r="C134" s="244" t="s">
        <v>243</v>
      </c>
      <c r="D134" s="244" t="s">
        <v>216</v>
      </c>
      <c r="E134" s="245" t="s">
        <v>244</v>
      </c>
      <c r="F134" s="246" t="s">
        <v>245</v>
      </c>
      <c r="G134" s="247" t="s">
        <v>219</v>
      </c>
      <c r="H134" s="248">
        <v>1</v>
      </c>
      <c r="I134" s="249"/>
      <c r="J134" s="250">
        <f>ROUND(I134*H134,2)</f>
        <v>0</v>
      </c>
      <c r="K134" s="246" t="s">
        <v>1</v>
      </c>
      <c r="L134" s="45"/>
      <c r="M134" s="251" t="s">
        <v>1</v>
      </c>
      <c r="N134" s="252" t="s">
        <v>41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220</v>
      </c>
      <c r="AT134" s="255" t="s">
        <v>216</v>
      </c>
      <c r="AU134" s="255" t="s">
        <v>86</v>
      </c>
      <c r="AY134" s="18" t="s">
        <v>213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84</v>
      </c>
      <c r="BK134" s="256">
        <f>ROUND(I134*H134,2)</f>
        <v>0</v>
      </c>
      <c r="BL134" s="18" t="s">
        <v>220</v>
      </c>
      <c r="BM134" s="255" t="s">
        <v>246</v>
      </c>
    </row>
    <row r="135" s="2" customFormat="1">
      <c r="A135" s="39"/>
      <c r="B135" s="40"/>
      <c r="C135" s="41"/>
      <c r="D135" s="257" t="s">
        <v>222</v>
      </c>
      <c r="E135" s="41"/>
      <c r="F135" s="258" t="s">
        <v>247</v>
      </c>
      <c r="G135" s="41"/>
      <c r="H135" s="41"/>
      <c r="I135" s="155"/>
      <c r="J135" s="41"/>
      <c r="K135" s="41"/>
      <c r="L135" s="45"/>
      <c r="M135" s="259"/>
      <c r="N135" s="260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222</v>
      </c>
      <c r="AU135" s="18" t="s">
        <v>86</v>
      </c>
    </row>
    <row r="136" s="2" customFormat="1" ht="16.5" customHeight="1">
      <c r="A136" s="39"/>
      <c r="B136" s="40"/>
      <c r="C136" s="244" t="s">
        <v>248</v>
      </c>
      <c r="D136" s="244" t="s">
        <v>216</v>
      </c>
      <c r="E136" s="245" t="s">
        <v>249</v>
      </c>
      <c r="F136" s="246" t="s">
        <v>250</v>
      </c>
      <c r="G136" s="247" t="s">
        <v>219</v>
      </c>
      <c r="H136" s="248">
        <v>1</v>
      </c>
      <c r="I136" s="249"/>
      <c r="J136" s="250">
        <f>ROUND(I136*H136,2)</f>
        <v>0</v>
      </c>
      <c r="K136" s="246" t="s">
        <v>1</v>
      </c>
      <c r="L136" s="45"/>
      <c r="M136" s="251" t="s">
        <v>1</v>
      </c>
      <c r="N136" s="252" t="s">
        <v>41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220</v>
      </c>
      <c r="AT136" s="255" t="s">
        <v>216</v>
      </c>
      <c r="AU136" s="255" t="s">
        <v>86</v>
      </c>
      <c r="AY136" s="18" t="s">
        <v>213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84</v>
      </c>
      <c r="BK136" s="256">
        <f>ROUND(I136*H136,2)</f>
        <v>0</v>
      </c>
      <c r="BL136" s="18" t="s">
        <v>220</v>
      </c>
      <c r="BM136" s="255" t="s">
        <v>251</v>
      </c>
    </row>
    <row r="137" s="2" customFormat="1">
      <c r="A137" s="39"/>
      <c r="B137" s="40"/>
      <c r="C137" s="41"/>
      <c r="D137" s="257" t="s">
        <v>222</v>
      </c>
      <c r="E137" s="41"/>
      <c r="F137" s="258" t="s">
        <v>252</v>
      </c>
      <c r="G137" s="41"/>
      <c r="H137" s="41"/>
      <c r="I137" s="155"/>
      <c r="J137" s="41"/>
      <c r="K137" s="41"/>
      <c r="L137" s="45"/>
      <c r="M137" s="259"/>
      <c r="N137" s="260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86</v>
      </c>
    </row>
    <row r="138" s="2" customFormat="1" ht="16.5" customHeight="1">
      <c r="A138" s="39"/>
      <c r="B138" s="40"/>
      <c r="C138" s="244" t="s">
        <v>253</v>
      </c>
      <c r="D138" s="244" t="s">
        <v>216</v>
      </c>
      <c r="E138" s="245" t="s">
        <v>254</v>
      </c>
      <c r="F138" s="246" t="s">
        <v>255</v>
      </c>
      <c r="G138" s="247" t="s">
        <v>219</v>
      </c>
      <c r="H138" s="248">
        <v>1</v>
      </c>
      <c r="I138" s="249"/>
      <c r="J138" s="250">
        <f>ROUND(I138*H138,2)</f>
        <v>0</v>
      </c>
      <c r="K138" s="246" t="s">
        <v>1</v>
      </c>
      <c r="L138" s="45"/>
      <c r="M138" s="251" t="s">
        <v>1</v>
      </c>
      <c r="N138" s="252" t="s">
        <v>41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220</v>
      </c>
      <c r="AT138" s="255" t="s">
        <v>216</v>
      </c>
      <c r="AU138" s="255" t="s">
        <v>86</v>
      </c>
      <c r="AY138" s="18" t="s">
        <v>213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84</v>
      </c>
      <c r="BK138" s="256">
        <f>ROUND(I138*H138,2)</f>
        <v>0</v>
      </c>
      <c r="BL138" s="18" t="s">
        <v>220</v>
      </c>
      <c r="BM138" s="255" t="s">
        <v>256</v>
      </c>
    </row>
    <row r="139" s="2" customFormat="1" ht="16.5" customHeight="1">
      <c r="A139" s="39"/>
      <c r="B139" s="40"/>
      <c r="C139" s="244" t="s">
        <v>257</v>
      </c>
      <c r="D139" s="244" t="s">
        <v>216</v>
      </c>
      <c r="E139" s="245" t="s">
        <v>258</v>
      </c>
      <c r="F139" s="246" t="s">
        <v>259</v>
      </c>
      <c r="G139" s="247" t="s">
        <v>219</v>
      </c>
      <c r="H139" s="248">
        <v>1</v>
      </c>
      <c r="I139" s="249"/>
      <c r="J139" s="250">
        <f>ROUND(I139*H139,2)</f>
        <v>0</v>
      </c>
      <c r="K139" s="246" t="s">
        <v>1</v>
      </c>
      <c r="L139" s="45"/>
      <c r="M139" s="251" t="s">
        <v>1</v>
      </c>
      <c r="N139" s="252" t="s">
        <v>41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220</v>
      </c>
      <c r="AT139" s="255" t="s">
        <v>216</v>
      </c>
      <c r="AU139" s="255" t="s">
        <v>86</v>
      </c>
      <c r="AY139" s="18" t="s">
        <v>213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84</v>
      </c>
      <c r="BK139" s="256">
        <f>ROUND(I139*H139,2)</f>
        <v>0</v>
      </c>
      <c r="BL139" s="18" t="s">
        <v>220</v>
      </c>
      <c r="BM139" s="255" t="s">
        <v>260</v>
      </c>
    </row>
    <row r="140" s="2" customFormat="1">
      <c r="A140" s="39"/>
      <c r="B140" s="40"/>
      <c r="C140" s="41"/>
      <c r="D140" s="257" t="s">
        <v>222</v>
      </c>
      <c r="E140" s="41"/>
      <c r="F140" s="258" t="s">
        <v>261</v>
      </c>
      <c r="G140" s="41"/>
      <c r="H140" s="41"/>
      <c r="I140" s="155"/>
      <c r="J140" s="41"/>
      <c r="K140" s="41"/>
      <c r="L140" s="45"/>
      <c r="M140" s="259"/>
      <c r="N140" s="260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86</v>
      </c>
    </row>
    <row r="141" s="12" customFormat="1" ht="22.8" customHeight="1">
      <c r="A141" s="12"/>
      <c r="B141" s="228"/>
      <c r="C141" s="229"/>
      <c r="D141" s="230" t="s">
        <v>75</v>
      </c>
      <c r="E141" s="242" t="s">
        <v>262</v>
      </c>
      <c r="F141" s="242" t="s">
        <v>263</v>
      </c>
      <c r="G141" s="229"/>
      <c r="H141" s="229"/>
      <c r="I141" s="232"/>
      <c r="J141" s="243">
        <f>BK141</f>
        <v>0</v>
      </c>
      <c r="K141" s="229"/>
      <c r="L141" s="234"/>
      <c r="M141" s="235"/>
      <c r="N141" s="236"/>
      <c r="O141" s="236"/>
      <c r="P141" s="237">
        <f>SUM(P142:P167)</f>
        <v>0</v>
      </c>
      <c r="Q141" s="236"/>
      <c r="R141" s="237">
        <f>SUM(R142:R167)</f>
        <v>0</v>
      </c>
      <c r="S141" s="236"/>
      <c r="T141" s="238">
        <f>SUM(T142:T167)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212</v>
      </c>
      <c r="AT141" s="240" t="s">
        <v>75</v>
      </c>
      <c r="AU141" s="240" t="s">
        <v>84</v>
      </c>
      <c r="AY141" s="239" t="s">
        <v>213</v>
      </c>
      <c r="BK141" s="241">
        <f>SUM(BK142:BK167)</f>
        <v>0</v>
      </c>
    </row>
    <row r="142" s="2" customFormat="1" ht="16.5" customHeight="1">
      <c r="A142" s="39"/>
      <c r="B142" s="40"/>
      <c r="C142" s="244" t="s">
        <v>264</v>
      </c>
      <c r="D142" s="244" t="s">
        <v>216</v>
      </c>
      <c r="E142" s="245" t="s">
        <v>265</v>
      </c>
      <c r="F142" s="246" t="s">
        <v>266</v>
      </c>
      <c r="G142" s="247" t="s">
        <v>219</v>
      </c>
      <c r="H142" s="248">
        <v>1</v>
      </c>
      <c r="I142" s="249"/>
      <c r="J142" s="250">
        <f>ROUND(I142*H142,2)</f>
        <v>0</v>
      </c>
      <c r="K142" s="246" t="s">
        <v>1</v>
      </c>
      <c r="L142" s="45"/>
      <c r="M142" s="251" t="s">
        <v>1</v>
      </c>
      <c r="N142" s="252" t="s">
        <v>41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220</v>
      </c>
      <c r="AT142" s="255" t="s">
        <v>216</v>
      </c>
      <c r="AU142" s="255" t="s">
        <v>86</v>
      </c>
      <c r="AY142" s="18" t="s">
        <v>213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84</v>
      </c>
      <c r="BK142" s="256">
        <f>ROUND(I142*H142,2)</f>
        <v>0</v>
      </c>
      <c r="BL142" s="18" t="s">
        <v>220</v>
      </c>
      <c r="BM142" s="255" t="s">
        <v>267</v>
      </c>
    </row>
    <row r="143" s="2" customFormat="1">
      <c r="A143" s="39"/>
      <c r="B143" s="40"/>
      <c r="C143" s="41"/>
      <c r="D143" s="257" t="s">
        <v>222</v>
      </c>
      <c r="E143" s="41"/>
      <c r="F143" s="258" t="s">
        <v>268</v>
      </c>
      <c r="G143" s="41"/>
      <c r="H143" s="41"/>
      <c r="I143" s="155"/>
      <c r="J143" s="41"/>
      <c r="K143" s="41"/>
      <c r="L143" s="45"/>
      <c r="M143" s="259"/>
      <c r="N143" s="26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86</v>
      </c>
    </row>
    <row r="144" s="2" customFormat="1" ht="16.5" customHeight="1">
      <c r="A144" s="39"/>
      <c r="B144" s="40"/>
      <c r="C144" s="244" t="s">
        <v>269</v>
      </c>
      <c r="D144" s="244" t="s">
        <v>216</v>
      </c>
      <c r="E144" s="245" t="s">
        <v>270</v>
      </c>
      <c r="F144" s="246" t="s">
        <v>271</v>
      </c>
      <c r="G144" s="247" t="s">
        <v>219</v>
      </c>
      <c r="H144" s="248">
        <v>1</v>
      </c>
      <c r="I144" s="249"/>
      <c r="J144" s="250">
        <f>ROUND(I144*H144,2)</f>
        <v>0</v>
      </c>
      <c r="K144" s="246" t="s">
        <v>1</v>
      </c>
      <c r="L144" s="45"/>
      <c r="M144" s="251" t="s">
        <v>1</v>
      </c>
      <c r="N144" s="252" t="s">
        <v>41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220</v>
      </c>
      <c r="AT144" s="255" t="s">
        <v>216</v>
      </c>
      <c r="AU144" s="255" t="s">
        <v>86</v>
      </c>
      <c r="AY144" s="18" t="s">
        <v>213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84</v>
      </c>
      <c r="BK144" s="256">
        <f>ROUND(I144*H144,2)</f>
        <v>0</v>
      </c>
      <c r="BL144" s="18" t="s">
        <v>220</v>
      </c>
      <c r="BM144" s="255" t="s">
        <v>272</v>
      </c>
    </row>
    <row r="145" s="2" customFormat="1">
      <c r="A145" s="39"/>
      <c r="B145" s="40"/>
      <c r="C145" s="41"/>
      <c r="D145" s="257" t="s">
        <v>222</v>
      </c>
      <c r="E145" s="41"/>
      <c r="F145" s="258" t="s">
        <v>273</v>
      </c>
      <c r="G145" s="41"/>
      <c r="H145" s="41"/>
      <c r="I145" s="155"/>
      <c r="J145" s="41"/>
      <c r="K145" s="41"/>
      <c r="L145" s="45"/>
      <c r="M145" s="259"/>
      <c r="N145" s="26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86</v>
      </c>
    </row>
    <row r="146" s="2" customFormat="1" ht="16.5" customHeight="1">
      <c r="A146" s="39"/>
      <c r="B146" s="40"/>
      <c r="C146" s="244" t="s">
        <v>274</v>
      </c>
      <c r="D146" s="244" t="s">
        <v>216</v>
      </c>
      <c r="E146" s="245" t="s">
        <v>275</v>
      </c>
      <c r="F146" s="246" t="s">
        <v>276</v>
      </c>
      <c r="G146" s="247" t="s">
        <v>219</v>
      </c>
      <c r="H146" s="248">
        <v>1</v>
      </c>
      <c r="I146" s="249"/>
      <c r="J146" s="250">
        <f>ROUND(I146*H146,2)</f>
        <v>0</v>
      </c>
      <c r="K146" s="246" t="s">
        <v>1</v>
      </c>
      <c r="L146" s="45"/>
      <c r="M146" s="251" t="s">
        <v>1</v>
      </c>
      <c r="N146" s="252" t="s">
        <v>41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220</v>
      </c>
      <c r="AT146" s="255" t="s">
        <v>216</v>
      </c>
      <c r="AU146" s="255" t="s">
        <v>86</v>
      </c>
      <c r="AY146" s="18" t="s">
        <v>213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84</v>
      </c>
      <c r="BK146" s="256">
        <f>ROUND(I146*H146,2)</f>
        <v>0</v>
      </c>
      <c r="BL146" s="18" t="s">
        <v>220</v>
      </c>
      <c r="BM146" s="255" t="s">
        <v>277</v>
      </c>
    </row>
    <row r="147" s="2" customFormat="1">
      <c r="A147" s="39"/>
      <c r="B147" s="40"/>
      <c r="C147" s="41"/>
      <c r="D147" s="257" t="s">
        <v>222</v>
      </c>
      <c r="E147" s="41"/>
      <c r="F147" s="258" t="s">
        <v>278</v>
      </c>
      <c r="G147" s="41"/>
      <c r="H147" s="41"/>
      <c r="I147" s="155"/>
      <c r="J147" s="41"/>
      <c r="K147" s="41"/>
      <c r="L147" s="45"/>
      <c r="M147" s="259"/>
      <c r="N147" s="26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86</v>
      </c>
    </row>
    <row r="148" s="2" customFormat="1" ht="16.5" customHeight="1">
      <c r="A148" s="39"/>
      <c r="B148" s="40"/>
      <c r="C148" s="244" t="s">
        <v>279</v>
      </c>
      <c r="D148" s="244" t="s">
        <v>216</v>
      </c>
      <c r="E148" s="245" t="s">
        <v>280</v>
      </c>
      <c r="F148" s="246" t="s">
        <v>281</v>
      </c>
      <c r="G148" s="247" t="s">
        <v>219</v>
      </c>
      <c r="H148" s="248">
        <v>1</v>
      </c>
      <c r="I148" s="249"/>
      <c r="J148" s="250">
        <f>ROUND(I148*H148,2)</f>
        <v>0</v>
      </c>
      <c r="K148" s="246" t="s">
        <v>1</v>
      </c>
      <c r="L148" s="45"/>
      <c r="M148" s="251" t="s">
        <v>1</v>
      </c>
      <c r="N148" s="252" t="s">
        <v>41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220</v>
      </c>
      <c r="AT148" s="255" t="s">
        <v>216</v>
      </c>
      <c r="AU148" s="255" t="s">
        <v>86</v>
      </c>
      <c r="AY148" s="18" t="s">
        <v>213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84</v>
      </c>
      <c r="BK148" s="256">
        <f>ROUND(I148*H148,2)</f>
        <v>0</v>
      </c>
      <c r="BL148" s="18" t="s">
        <v>220</v>
      </c>
      <c r="BM148" s="255" t="s">
        <v>282</v>
      </c>
    </row>
    <row r="149" s="2" customFormat="1">
      <c r="A149" s="39"/>
      <c r="B149" s="40"/>
      <c r="C149" s="41"/>
      <c r="D149" s="257" t="s">
        <v>222</v>
      </c>
      <c r="E149" s="41"/>
      <c r="F149" s="258" t="s">
        <v>283</v>
      </c>
      <c r="G149" s="41"/>
      <c r="H149" s="41"/>
      <c r="I149" s="155"/>
      <c r="J149" s="41"/>
      <c r="K149" s="41"/>
      <c r="L149" s="45"/>
      <c r="M149" s="259"/>
      <c r="N149" s="26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86</v>
      </c>
    </row>
    <row r="150" s="2" customFormat="1" ht="16.5" customHeight="1">
      <c r="A150" s="39"/>
      <c r="B150" s="40"/>
      <c r="C150" s="244" t="s">
        <v>8</v>
      </c>
      <c r="D150" s="244" t="s">
        <v>216</v>
      </c>
      <c r="E150" s="245" t="s">
        <v>284</v>
      </c>
      <c r="F150" s="246" t="s">
        <v>285</v>
      </c>
      <c r="G150" s="247" t="s">
        <v>219</v>
      </c>
      <c r="H150" s="248">
        <v>1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220</v>
      </c>
      <c r="AT150" s="255" t="s">
        <v>216</v>
      </c>
      <c r="AU150" s="255" t="s">
        <v>86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220</v>
      </c>
      <c r="BM150" s="255" t="s">
        <v>286</v>
      </c>
    </row>
    <row r="151" s="2" customFormat="1">
      <c r="A151" s="39"/>
      <c r="B151" s="40"/>
      <c r="C151" s="41"/>
      <c r="D151" s="257" t="s">
        <v>222</v>
      </c>
      <c r="E151" s="41"/>
      <c r="F151" s="258" t="s">
        <v>287</v>
      </c>
      <c r="G151" s="41"/>
      <c r="H151" s="41"/>
      <c r="I151" s="155"/>
      <c r="J151" s="41"/>
      <c r="K151" s="41"/>
      <c r="L151" s="45"/>
      <c r="M151" s="259"/>
      <c r="N151" s="26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86</v>
      </c>
    </row>
    <row r="152" s="2" customFormat="1" ht="16.5" customHeight="1">
      <c r="A152" s="39"/>
      <c r="B152" s="40"/>
      <c r="C152" s="244" t="s">
        <v>288</v>
      </c>
      <c r="D152" s="244" t="s">
        <v>216</v>
      </c>
      <c r="E152" s="245" t="s">
        <v>289</v>
      </c>
      <c r="F152" s="246" t="s">
        <v>290</v>
      </c>
      <c r="G152" s="247" t="s">
        <v>219</v>
      </c>
      <c r="H152" s="248">
        <v>1</v>
      </c>
      <c r="I152" s="249"/>
      <c r="J152" s="250">
        <f>ROUND(I152*H152,2)</f>
        <v>0</v>
      </c>
      <c r="K152" s="246" t="s">
        <v>1</v>
      </c>
      <c r="L152" s="45"/>
      <c r="M152" s="251" t="s">
        <v>1</v>
      </c>
      <c r="N152" s="252" t="s">
        <v>41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220</v>
      </c>
      <c r="AT152" s="255" t="s">
        <v>216</v>
      </c>
      <c r="AU152" s="255" t="s">
        <v>86</v>
      </c>
      <c r="AY152" s="18" t="s">
        <v>213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84</v>
      </c>
      <c r="BK152" s="256">
        <f>ROUND(I152*H152,2)</f>
        <v>0</v>
      </c>
      <c r="BL152" s="18" t="s">
        <v>220</v>
      </c>
      <c r="BM152" s="255" t="s">
        <v>291</v>
      </c>
    </row>
    <row r="153" s="2" customFormat="1">
      <c r="A153" s="39"/>
      <c r="B153" s="40"/>
      <c r="C153" s="41"/>
      <c r="D153" s="257" t="s">
        <v>222</v>
      </c>
      <c r="E153" s="41"/>
      <c r="F153" s="258" t="s">
        <v>292</v>
      </c>
      <c r="G153" s="41"/>
      <c r="H153" s="41"/>
      <c r="I153" s="155"/>
      <c r="J153" s="41"/>
      <c r="K153" s="41"/>
      <c r="L153" s="45"/>
      <c r="M153" s="259"/>
      <c r="N153" s="26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86</v>
      </c>
    </row>
    <row r="154" s="2" customFormat="1" ht="16.5" customHeight="1">
      <c r="A154" s="39"/>
      <c r="B154" s="40"/>
      <c r="C154" s="244" t="s">
        <v>293</v>
      </c>
      <c r="D154" s="244" t="s">
        <v>216</v>
      </c>
      <c r="E154" s="245" t="s">
        <v>294</v>
      </c>
      <c r="F154" s="246" t="s">
        <v>295</v>
      </c>
      <c r="G154" s="247" t="s">
        <v>219</v>
      </c>
      <c r="H154" s="248">
        <v>1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41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220</v>
      </c>
      <c r="AT154" s="255" t="s">
        <v>216</v>
      </c>
      <c r="AU154" s="255" t="s">
        <v>86</v>
      </c>
      <c r="AY154" s="18" t="s">
        <v>213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84</v>
      </c>
      <c r="BK154" s="256">
        <f>ROUND(I154*H154,2)</f>
        <v>0</v>
      </c>
      <c r="BL154" s="18" t="s">
        <v>220</v>
      </c>
      <c r="BM154" s="255" t="s">
        <v>296</v>
      </c>
    </row>
    <row r="155" s="2" customFormat="1" ht="16.5" customHeight="1">
      <c r="A155" s="39"/>
      <c r="B155" s="40"/>
      <c r="C155" s="244" t="s">
        <v>297</v>
      </c>
      <c r="D155" s="244" t="s">
        <v>216</v>
      </c>
      <c r="E155" s="245" t="s">
        <v>298</v>
      </c>
      <c r="F155" s="246" t="s">
        <v>299</v>
      </c>
      <c r="G155" s="247" t="s">
        <v>219</v>
      </c>
      <c r="H155" s="248">
        <v>1</v>
      </c>
      <c r="I155" s="249"/>
      <c r="J155" s="250">
        <f>ROUND(I155*H155,2)</f>
        <v>0</v>
      </c>
      <c r="K155" s="246" t="s">
        <v>1</v>
      </c>
      <c r="L155" s="45"/>
      <c r="M155" s="251" t="s">
        <v>1</v>
      </c>
      <c r="N155" s="252" t="s">
        <v>41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220</v>
      </c>
      <c r="AT155" s="255" t="s">
        <v>216</v>
      </c>
      <c r="AU155" s="255" t="s">
        <v>86</v>
      </c>
      <c r="AY155" s="18" t="s">
        <v>213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84</v>
      </c>
      <c r="BK155" s="256">
        <f>ROUND(I155*H155,2)</f>
        <v>0</v>
      </c>
      <c r="BL155" s="18" t="s">
        <v>220</v>
      </c>
      <c r="BM155" s="255" t="s">
        <v>300</v>
      </c>
    </row>
    <row r="156" s="2" customFormat="1">
      <c r="A156" s="39"/>
      <c r="B156" s="40"/>
      <c r="C156" s="41"/>
      <c r="D156" s="257" t="s">
        <v>222</v>
      </c>
      <c r="E156" s="41"/>
      <c r="F156" s="258" t="s">
        <v>301</v>
      </c>
      <c r="G156" s="41"/>
      <c r="H156" s="41"/>
      <c r="I156" s="155"/>
      <c r="J156" s="41"/>
      <c r="K156" s="41"/>
      <c r="L156" s="45"/>
      <c r="M156" s="259"/>
      <c r="N156" s="260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222</v>
      </c>
      <c r="AU156" s="18" t="s">
        <v>86</v>
      </c>
    </row>
    <row r="157" s="2" customFormat="1" ht="16.5" customHeight="1">
      <c r="A157" s="39"/>
      <c r="B157" s="40"/>
      <c r="C157" s="244" t="s">
        <v>302</v>
      </c>
      <c r="D157" s="244" t="s">
        <v>216</v>
      </c>
      <c r="E157" s="245" t="s">
        <v>303</v>
      </c>
      <c r="F157" s="246" t="s">
        <v>304</v>
      </c>
      <c r="G157" s="247" t="s">
        <v>219</v>
      </c>
      <c r="H157" s="248">
        <v>1</v>
      </c>
      <c r="I157" s="249"/>
      <c r="J157" s="250">
        <f>ROUND(I157*H157,2)</f>
        <v>0</v>
      </c>
      <c r="K157" s="246" t="s">
        <v>1</v>
      </c>
      <c r="L157" s="45"/>
      <c r="M157" s="251" t="s">
        <v>1</v>
      </c>
      <c r="N157" s="252" t="s">
        <v>41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220</v>
      </c>
      <c r="AT157" s="255" t="s">
        <v>216</v>
      </c>
      <c r="AU157" s="255" t="s">
        <v>86</v>
      </c>
      <c r="AY157" s="18" t="s">
        <v>213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84</v>
      </c>
      <c r="BK157" s="256">
        <f>ROUND(I157*H157,2)</f>
        <v>0</v>
      </c>
      <c r="BL157" s="18" t="s">
        <v>220</v>
      </c>
      <c r="BM157" s="255" t="s">
        <v>305</v>
      </c>
    </row>
    <row r="158" s="2" customFormat="1">
      <c r="A158" s="39"/>
      <c r="B158" s="40"/>
      <c r="C158" s="41"/>
      <c r="D158" s="257" t="s">
        <v>222</v>
      </c>
      <c r="E158" s="41"/>
      <c r="F158" s="258" t="s">
        <v>306</v>
      </c>
      <c r="G158" s="41"/>
      <c r="H158" s="41"/>
      <c r="I158" s="155"/>
      <c r="J158" s="41"/>
      <c r="K158" s="41"/>
      <c r="L158" s="45"/>
      <c r="M158" s="259"/>
      <c r="N158" s="260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86</v>
      </c>
    </row>
    <row r="159" s="2" customFormat="1" ht="16.5" customHeight="1">
      <c r="A159" s="39"/>
      <c r="B159" s="40"/>
      <c r="C159" s="244" t="s">
        <v>307</v>
      </c>
      <c r="D159" s="244" t="s">
        <v>216</v>
      </c>
      <c r="E159" s="245" t="s">
        <v>308</v>
      </c>
      <c r="F159" s="246" t="s">
        <v>309</v>
      </c>
      <c r="G159" s="247" t="s">
        <v>310</v>
      </c>
      <c r="H159" s="248">
        <v>2</v>
      </c>
      <c r="I159" s="249"/>
      <c r="J159" s="250">
        <f>ROUND(I159*H159,2)</f>
        <v>0</v>
      </c>
      <c r="K159" s="246" t="s">
        <v>1</v>
      </c>
      <c r="L159" s="45"/>
      <c r="M159" s="251" t="s">
        <v>1</v>
      </c>
      <c r="N159" s="252" t="s">
        <v>41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220</v>
      </c>
      <c r="AT159" s="255" t="s">
        <v>216</v>
      </c>
      <c r="AU159" s="255" t="s">
        <v>86</v>
      </c>
      <c r="AY159" s="18" t="s">
        <v>213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84</v>
      </c>
      <c r="BK159" s="256">
        <f>ROUND(I159*H159,2)</f>
        <v>0</v>
      </c>
      <c r="BL159" s="18" t="s">
        <v>220</v>
      </c>
      <c r="BM159" s="255" t="s">
        <v>311</v>
      </c>
    </row>
    <row r="160" s="2" customFormat="1" ht="16.5" customHeight="1">
      <c r="A160" s="39"/>
      <c r="B160" s="40"/>
      <c r="C160" s="244" t="s">
        <v>312</v>
      </c>
      <c r="D160" s="244" t="s">
        <v>216</v>
      </c>
      <c r="E160" s="245" t="s">
        <v>313</v>
      </c>
      <c r="F160" s="246" t="s">
        <v>314</v>
      </c>
      <c r="G160" s="247" t="s">
        <v>219</v>
      </c>
      <c r="H160" s="248">
        <v>1</v>
      </c>
      <c r="I160" s="249"/>
      <c r="J160" s="250">
        <f>ROUND(I160*H160,2)</f>
        <v>0</v>
      </c>
      <c r="K160" s="246" t="s">
        <v>1</v>
      </c>
      <c r="L160" s="45"/>
      <c r="M160" s="251" t="s">
        <v>1</v>
      </c>
      <c r="N160" s="252" t="s">
        <v>41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220</v>
      </c>
      <c r="AT160" s="255" t="s">
        <v>216</v>
      </c>
      <c r="AU160" s="255" t="s">
        <v>86</v>
      </c>
      <c r="AY160" s="18" t="s">
        <v>213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84</v>
      </c>
      <c r="BK160" s="256">
        <f>ROUND(I160*H160,2)</f>
        <v>0</v>
      </c>
      <c r="BL160" s="18" t="s">
        <v>220</v>
      </c>
      <c r="BM160" s="255" t="s">
        <v>315</v>
      </c>
    </row>
    <row r="161" s="2" customFormat="1">
      <c r="A161" s="39"/>
      <c r="B161" s="40"/>
      <c r="C161" s="41"/>
      <c r="D161" s="257" t="s">
        <v>222</v>
      </c>
      <c r="E161" s="41"/>
      <c r="F161" s="258" t="s">
        <v>316</v>
      </c>
      <c r="G161" s="41"/>
      <c r="H161" s="41"/>
      <c r="I161" s="155"/>
      <c r="J161" s="41"/>
      <c r="K161" s="41"/>
      <c r="L161" s="45"/>
      <c r="M161" s="259"/>
      <c r="N161" s="260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86</v>
      </c>
    </row>
    <row r="162" s="2" customFormat="1" ht="16.5" customHeight="1">
      <c r="A162" s="39"/>
      <c r="B162" s="40"/>
      <c r="C162" s="244" t="s">
        <v>317</v>
      </c>
      <c r="D162" s="244" t="s">
        <v>216</v>
      </c>
      <c r="E162" s="245" t="s">
        <v>318</v>
      </c>
      <c r="F162" s="246" t="s">
        <v>319</v>
      </c>
      <c r="G162" s="247" t="s">
        <v>219</v>
      </c>
      <c r="H162" s="248">
        <v>1</v>
      </c>
      <c r="I162" s="249"/>
      <c r="J162" s="250">
        <f>ROUND(I162*H162,2)</f>
        <v>0</v>
      </c>
      <c r="K162" s="246" t="s">
        <v>1</v>
      </c>
      <c r="L162" s="45"/>
      <c r="M162" s="251" t="s">
        <v>1</v>
      </c>
      <c r="N162" s="252" t="s">
        <v>41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220</v>
      </c>
      <c r="AT162" s="255" t="s">
        <v>216</v>
      </c>
      <c r="AU162" s="255" t="s">
        <v>86</v>
      </c>
      <c r="AY162" s="18" t="s">
        <v>213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84</v>
      </c>
      <c r="BK162" s="256">
        <f>ROUND(I162*H162,2)</f>
        <v>0</v>
      </c>
      <c r="BL162" s="18" t="s">
        <v>220</v>
      </c>
      <c r="BM162" s="255" t="s">
        <v>320</v>
      </c>
    </row>
    <row r="163" s="2" customFormat="1">
      <c r="A163" s="39"/>
      <c r="B163" s="40"/>
      <c r="C163" s="41"/>
      <c r="D163" s="257" t="s">
        <v>222</v>
      </c>
      <c r="E163" s="41"/>
      <c r="F163" s="258" t="s">
        <v>321</v>
      </c>
      <c r="G163" s="41"/>
      <c r="H163" s="41"/>
      <c r="I163" s="155"/>
      <c r="J163" s="41"/>
      <c r="K163" s="41"/>
      <c r="L163" s="45"/>
      <c r="M163" s="259"/>
      <c r="N163" s="260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222</v>
      </c>
      <c r="AU163" s="18" t="s">
        <v>86</v>
      </c>
    </row>
    <row r="164" s="2" customFormat="1" ht="16.5" customHeight="1">
      <c r="A164" s="39"/>
      <c r="B164" s="40"/>
      <c r="C164" s="244" t="s">
        <v>322</v>
      </c>
      <c r="D164" s="244" t="s">
        <v>216</v>
      </c>
      <c r="E164" s="245" t="s">
        <v>323</v>
      </c>
      <c r="F164" s="246" t="s">
        <v>324</v>
      </c>
      <c r="G164" s="247" t="s">
        <v>219</v>
      </c>
      <c r="H164" s="248">
        <v>1</v>
      </c>
      <c r="I164" s="249"/>
      <c r="J164" s="250">
        <f>ROUND(I164*H164,2)</f>
        <v>0</v>
      </c>
      <c r="K164" s="246" t="s">
        <v>1</v>
      </c>
      <c r="L164" s="45"/>
      <c r="M164" s="251" t="s">
        <v>1</v>
      </c>
      <c r="N164" s="252" t="s">
        <v>41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220</v>
      </c>
      <c r="AT164" s="255" t="s">
        <v>216</v>
      </c>
      <c r="AU164" s="255" t="s">
        <v>86</v>
      </c>
      <c r="AY164" s="18" t="s">
        <v>213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84</v>
      </c>
      <c r="BK164" s="256">
        <f>ROUND(I164*H164,2)</f>
        <v>0</v>
      </c>
      <c r="BL164" s="18" t="s">
        <v>220</v>
      </c>
      <c r="BM164" s="255" t="s">
        <v>325</v>
      </c>
    </row>
    <row r="165" s="2" customFormat="1">
      <c r="A165" s="39"/>
      <c r="B165" s="40"/>
      <c r="C165" s="41"/>
      <c r="D165" s="257" t="s">
        <v>222</v>
      </c>
      <c r="E165" s="41"/>
      <c r="F165" s="258" t="s">
        <v>326</v>
      </c>
      <c r="G165" s="41"/>
      <c r="H165" s="41"/>
      <c r="I165" s="155"/>
      <c r="J165" s="41"/>
      <c r="K165" s="41"/>
      <c r="L165" s="45"/>
      <c r="M165" s="259"/>
      <c r="N165" s="260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222</v>
      </c>
      <c r="AU165" s="18" t="s">
        <v>86</v>
      </c>
    </row>
    <row r="166" s="2" customFormat="1" ht="16.5" customHeight="1">
      <c r="A166" s="39"/>
      <c r="B166" s="40"/>
      <c r="C166" s="244" t="s">
        <v>7</v>
      </c>
      <c r="D166" s="244" t="s">
        <v>216</v>
      </c>
      <c r="E166" s="245" t="s">
        <v>327</v>
      </c>
      <c r="F166" s="246" t="s">
        <v>328</v>
      </c>
      <c r="G166" s="247" t="s">
        <v>219</v>
      </c>
      <c r="H166" s="248">
        <v>1</v>
      </c>
      <c r="I166" s="249"/>
      <c r="J166" s="250">
        <f>ROUND(I166*H166,2)</f>
        <v>0</v>
      </c>
      <c r="K166" s="246" t="s">
        <v>1</v>
      </c>
      <c r="L166" s="45"/>
      <c r="M166" s="251" t="s">
        <v>1</v>
      </c>
      <c r="N166" s="252" t="s">
        <v>41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220</v>
      </c>
      <c r="AT166" s="255" t="s">
        <v>216</v>
      </c>
      <c r="AU166" s="255" t="s">
        <v>86</v>
      </c>
      <c r="AY166" s="18" t="s">
        <v>213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84</v>
      </c>
      <c r="BK166" s="256">
        <f>ROUND(I166*H166,2)</f>
        <v>0</v>
      </c>
      <c r="BL166" s="18" t="s">
        <v>220</v>
      </c>
      <c r="BM166" s="255" t="s">
        <v>329</v>
      </c>
    </row>
    <row r="167" s="2" customFormat="1">
      <c r="A167" s="39"/>
      <c r="B167" s="40"/>
      <c r="C167" s="41"/>
      <c r="D167" s="257" t="s">
        <v>222</v>
      </c>
      <c r="E167" s="41"/>
      <c r="F167" s="258" t="s">
        <v>330</v>
      </c>
      <c r="G167" s="41"/>
      <c r="H167" s="41"/>
      <c r="I167" s="155"/>
      <c r="J167" s="41"/>
      <c r="K167" s="41"/>
      <c r="L167" s="45"/>
      <c r="M167" s="259"/>
      <c r="N167" s="260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222</v>
      </c>
      <c r="AU167" s="18" t="s">
        <v>86</v>
      </c>
    </row>
    <row r="168" s="12" customFormat="1" ht="22.8" customHeight="1">
      <c r="A168" s="12"/>
      <c r="B168" s="228"/>
      <c r="C168" s="229"/>
      <c r="D168" s="230" t="s">
        <v>75</v>
      </c>
      <c r="E168" s="242" t="s">
        <v>331</v>
      </c>
      <c r="F168" s="242" t="s">
        <v>332</v>
      </c>
      <c r="G168" s="229"/>
      <c r="H168" s="229"/>
      <c r="I168" s="232"/>
      <c r="J168" s="243">
        <f>BK168</f>
        <v>0</v>
      </c>
      <c r="K168" s="229"/>
      <c r="L168" s="234"/>
      <c r="M168" s="235"/>
      <c r="N168" s="236"/>
      <c r="O168" s="236"/>
      <c r="P168" s="237">
        <f>SUM(P169:P176)</f>
        <v>0</v>
      </c>
      <c r="Q168" s="236"/>
      <c r="R168" s="237">
        <f>SUM(R169:R176)</f>
        <v>0</v>
      </c>
      <c r="S168" s="236"/>
      <c r="T168" s="238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9" t="s">
        <v>212</v>
      </c>
      <c r="AT168" s="240" t="s">
        <v>75</v>
      </c>
      <c r="AU168" s="240" t="s">
        <v>84</v>
      </c>
      <c r="AY168" s="239" t="s">
        <v>213</v>
      </c>
      <c r="BK168" s="241">
        <f>SUM(BK169:BK176)</f>
        <v>0</v>
      </c>
    </row>
    <row r="169" s="2" customFormat="1" ht="16.5" customHeight="1">
      <c r="A169" s="39"/>
      <c r="B169" s="40"/>
      <c r="C169" s="244" t="s">
        <v>333</v>
      </c>
      <c r="D169" s="244" t="s">
        <v>216</v>
      </c>
      <c r="E169" s="245" t="s">
        <v>334</v>
      </c>
      <c r="F169" s="246" t="s">
        <v>335</v>
      </c>
      <c r="G169" s="247" t="s">
        <v>219</v>
      </c>
      <c r="H169" s="248">
        <v>1</v>
      </c>
      <c r="I169" s="249"/>
      <c r="J169" s="250">
        <f>ROUND(I169*H169,2)</f>
        <v>0</v>
      </c>
      <c r="K169" s="246" t="s">
        <v>1</v>
      </c>
      <c r="L169" s="45"/>
      <c r="M169" s="251" t="s">
        <v>1</v>
      </c>
      <c r="N169" s="252" t="s">
        <v>41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220</v>
      </c>
      <c r="AT169" s="255" t="s">
        <v>216</v>
      </c>
      <c r="AU169" s="255" t="s">
        <v>86</v>
      </c>
      <c r="AY169" s="18" t="s">
        <v>213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84</v>
      </c>
      <c r="BK169" s="256">
        <f>ROUND(I169*H169,2)</f>
        <v>0</v>
      </c>
      <c r="BL169" s="18" t="s">
        <v>220</v>
      </c>
      <c r="BM169" s="255" t="s">
        <v>336</v>
      </c>
    </row>
    <row r="170" s="2" customFormat="1">
      <c r="A170" s="39"/>
      <c r="B170" s="40"/>
      <c r="C170" s="41"/>
      <c r="D170" s="257" t="s">
        <v>222</v>
      </c>
      <c r="E170" s="41"/>
      <c r="F170" s="258" t="s">
        <v>337</v>
      </c>
      <c r="G170" s="41"/>
      <c r="H170" s="41"/>
      <c r="I170" s="155"/>
      <c r="J170" s="41"/>
      <c r="K170" s="41"/>
      <c r="L170" s="45"/>
      <c r="M170" s="259"/>
      <c r="N170" s="260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86</v>
      </c>
    </row>
    <row r="171" s="2" customFormat="1" ht="16.5" customHeight="1">
      <c r="A171" s="39"/>
      <c r="B171" s="40"/>
      <c r="C171" s="244" t="s">
        <v>338</v>
      </c>
      <c r="D171" s="244" t="s">
        <v>216</v>
      </c>
      <c r="E171" s="245" t="s">
        <v>339</v>
      </c>
      <c r="F171" s="246" t="s">
        <v>340</v>
      </c>
      <c r="G171" s="247" t="s">
        <v>219</v>
      </c>
      <c r="H171" s="248">
        <v>1</v>
      </c>
      <c r="I171" s="249"/>
      <c r="J171" s="250">
        <f>ROUND(I171*H171,2)</f>
        <v>0</v>
      </c>
      <c r="K171" s="246" t="s">
        <v>1</v>
      </c>
      <c r="L171" s="45"/>
      <c r="M171" s="251" t="s">
        <v>1</v>
      </c>
      <c r="N171" s="252" t="s">
        <v>41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220</v>
      </c>
      <c r="AT171" s="255" t="s">
        <v>216</v>
      </c>
      <c r="AU171" s="255" t="s">
        <v>86</v>
      </c>
      <c r="AY171" s="18" t="s">
        <v>213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84</v>
      </c>
      <c r="BK171" s="256">
        <f>ROUND(I171*H171,2)</f>
        <v>0</v>
      </c>
      <c r="BL171" s="18" t="s">
        <v>220</v>
      </c>
      <c r="BM171" s="255" t="s">
        <v>341</v>
      </c>
    </row>
    <row r="172" s="2" customFormat="1">
      <c r="A172" s="39"/>
      <c r="B172" s="40"/>
      <c r="C172" s="41"/>
      <c r="D172" s="257" t="s">
        <v>222</v>
      </c>
      <c r="E172" s="41"/>
      <c r="F172" s="258" t="s">
        <v>342</v>
      </c>
      <c r="G172" s="41"/>
      <c r="H172" s="41"/>
      <c r="I172" s="155"/>
      <c r="J172" s="41"/>
      <c r="K172" s="41"/>
      <c r="L172" s="45"/>
      <c r="M172" s="259"/>
      <c r="N172" s="260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222</v>
      </c>
      <c r="AU172" s="18" t="s">
        <v>86</v>
      </c>
    </row>
    <row r="173" s="2" customFormat="1" ht="16.5" customHeight="1">
      <c r="A173" s="39"/>
      <c r="B173" s="40"/>
      <c r="C173" s="244" t="s">
        <v>343</v>
      </c>
      <c r="D173" s="244" t="s">
        <v>216</v>
      </c>
      <c r="E173" s="245" t="s">
        <v>344</v>
      </c>
      <c r="F173" s="246" t="s">
        <v>345</v>
      </c>
      <c r="G173" s="247" t="s">
        <v>219</v>
      </c>
      <c r="H173" s="248">
        <v>1</v>
      </c>
      <c r="I173" s="249"/>
      <c r="J173" s="250">
        <f>ROUND(I173*H173,2)</f>
        <v>0</v>
      </c>
      <c r="K173" s="246" t="s">
        <v>1</v>
      </c>
      <c r="L173" s="45"/>
      <c r="M173" s="251" t="s">
        <v>1</v>
      </c>
      <c r="N173" s="252" t="s">
        <v>41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220</v>
      </c>
      <c r="AT173" s="255" t="s">
        <v>216</v>
      </c>
      <c r="AU173" s="255" t="s">
        <v>86</v>
      </c>
      <c r="AY173" s="18" t="s">
        <v>213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84</v>
      </c>
      <c r="BK173" s="256">
        <f>ROUND(I173*H173,2)</f>
        <v>0</v>
      </c>
      <c r="BL173" s="18" t="s">
        <v>220</v>
      </c>
      <c r="BM173" s="255" t="s">
        <v>346</v>
      </c>
    </row>
    <row r="174" s="2" customFormat="1">
      <c r="A174" s="39"/>
      <c r="B174" s="40"/>
      <c r="C174" s="41"/>
      <c r="D174" s="257" t="s">
        <v>222</v>
      </c>
      <c r="E174" s="41"/>
      <c r="F174" s="258" t="s">
        <v>347</v>
      </c>
      <c r="G174" s="41"/>
      <c r="H174" s="41"/>
      <c r="I174" s="155"/>
      <c r="J174" s="41"/>
      <c r="K174" s="41"/>
      <c r="L174" s="45"/>
      <c r="M174" s="259"/>
      <c r="N174" s="260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222</v>
      </c>
      <c r="AU174" s="18" t="s">
        <v>86</v>
      </c>
    </row>
    <row r="175" s="2" customFormat="1" ht="16.5" customHeight="1">
      <c r="A175" s="39"/>
      <c r="B175" s="40"/>
      <c r="C175" s="244" t="s">
        <v>348</v>
      </c>
      <c r="D175" s="244" t="s">
        <v>216</v>
      </c>
      <c r="E175" s="245" t="s">
        <v>349</v>
      </c>
      <c r="F175" s="246" t="s">
        <v>350</v>
      </c>
      <c r="G175" s="247" t="s">
        <v>219</v>
      </c>
      <c r="H175" s="248">
        <v>1</v>
      </c>
      <c r="I175" s="249"/>
      <c r="J175" s="250">
        <f>ROUND(I175*H175,2)</f>
        <v>0</v>
      </c>
      <c r="K175" s="246" t="s">
        <v>1</v>
      </c>
      <c r="L175" s="45"/>
      <c r="M175" s="251" t="s">
        <v>1</v>
      </c>
      <c r="N175" s="252" t="s">
        <v>41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220</v>
      </c>
      <c r="AT175" s="255" t="s">
        <v>216</v>
      </c>
      <c r="AU175" s="255" t="s">
        <v>86</v>
      </c>
      <c r="AY175" s="18" t="s">
        <v>213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84</v>
      </c>
      <c r="BK175" s="256">
        <f>ROUND(I175*H175,2)</f>
        <v>0</v>
      </c>
      <c r="BL175" s="18" t="s">
        <v>220</v>
      </c>
      <c r="BM175" s="255" t="s">
        <v>351</v>
      </c>
    </row>
    <row r="176" s="2" customFormat="1">
      <c r="A176" s="39"/>
      <c r="B176" s="40"/>
      <c r="C176" s="41"/>
      <c r="D176" s="257" t="s">
        <v>222</v>
      </c>
      <c r="E176" s="41"/>
      <c r="F176" s="258" t="s">
        <v>352</v>
      </c>
      <c r="G176" s="41"/>
      <c r="H176" s="41"/>
      <c r="I176" s="155"/>
      <c r="J176" s="41"/>
      <c r="K176" s="41"/>
      <c r="L176" s="45"/>
      <c r="M176" s="259"/>
      <c r="N176" s="260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222</v>
      </c>
      <c r="AU176" s="18" t="s">
        <v>86</v>
      </c>
    </row>
    <row r="177" s="12" customFormat="1" ht="22.8" customHeight="1">
      <c r="A177" s="12"/>
      <c r="B177" s="228"/>
      <c r="C177" s="229"/>
      <c r="D177" s="230" t="s">
        <v>75</v>
      </c>
      <c r="E177" s="242" t="s">
        <v>353</v>
      </c>
      <c r="F177" s="242" t="s">
        <v>354</v>
      </c>
      <c r="G177" s="229"/>
      <c r="H177" s="229"/>
      <c r="I177" s="232"/>
      <c r="J177" s="243">
        <f>BK177</f>
        <v>0</v>
      </c>
      <c r="K177" s="229"/>
      <c r="L177" s="234"/>
      <c r="M177" s="235"/>
      <c r="N177" s="236"/>
      <c r="O177" s="236"/>
      <c r="P177" s="237">
        <f>SUM(P178:P187)</f>
        <v>0</v>
      </c>
      <c r="Q177" s="236"/>
      <c r="R177" s="237">
        <f>SUM(R178:R187)</f>
        <v>0</v>
      </c>
      <c r="S177" s="236"/>
      <c r="T177" s="238">
        <f>SUM(T178:T187)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9" t="s">
        <v>212</v>
      </c>
      <c r="AT177" s="240" t="s">
        <v>75</v>
      </c>
      <c r="AU177" s="240" t="s">
        <v>84</v>
      </c>
      <c r="AY177" s="239" t="s">
        <v>213</v>
      </c>
      <c r="BK177" s="241">
        <f>SUM(BK178:BK187)</f>
        <v>0</v>
      </c>
    </row>
    <row r="178" s="2" customFormat="1" ht="16.5" customHeight="1">
      <c r="A178" s="39"/>
      <c r="B178" s="40"/>
      <c r="C178" s="244" t="s">
        <v>355</v>
      </c>
      <c r="D178" s="244" t="s">
        <v>216</v>
      </c>
      <c r="E178" s="245" t="s">
        <v>356</v>
      </c>
      <c r="F178" s="246" t="s">
        <v>357</v>
      </c>
      <c r="G178" s="247" t="s">
        <v>219</v>
      </c>
      <c r="H178" s="248">
        <v>1</v>
      </c>
      <c r="I178" s="249"/>
      <c r="J178" s="250">
        <f>ROUND(I178*H178,2)</f>
        <v>0</v>
      </c>
      <c r="K178" s="246" t="s">
        <v>1</v>
      </c>
      <c r="L178" s="45"/>
      <c r="M178" s="251" t="s">
        <v>1</v>
      </c>
      <c r="N178" s="252" t="s">
        <v>41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220</v>
      </c>
      <c r="AT178" s="255" t="s">
        <v>216</v>
      </c>
      <c r="AU178" s="255" t="s">
        <v>86</v>
      </c>
      <c r="AY178" s="18" t="s">
        <v>213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84</v>
      </c>
      <c r="BK178" s="256">
        <f>ROUND(I178*H178,2)</f>
        <v>0</v>
      </c>
      <c r="BL178" s="18" t="s">
        <v>220</v>
      </c>
      <c r="BM178" s="255" t="s">
        <v>358</v>
      </c>
    </row>
    <row r="179" s="2" customFormat="1">
      <c r="A179" s="39"/>
      <c r="B179" s="40"/>
      <c r="C179" s="41"/>
      <c r="D179" s="257" t="s">
        <v>222</v>
      </c>
      <c r="E179" s="41"/>
      <c r="F179" s="258" t="s">
        <v>359</v>
      </c>
      <c r="G179" s="41"/>
      <c r="H179" s="41"/>
      <c r="I179" s="155"/>
      <c r="J179" s="41"/>
      <c r="K179" s="41"/>
      <c r="L179" s="45"/>
      <c r="M179" s="259"/>
      <c r="N179" s="260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222</v>
      </c>
      <c r="AU179" s="18" t="s">
        <v>86</v>
      </c>
    </row>
    <row r="180" s="2" customFormat="1" ht="16.5" customHeight="1">
      <c r="A180" s="39"/>
      <c r="B180" s="40"/>
      <c r="C180" s="244" t="s">
        <v>360</v>
      </c>
      <c r="D180" s="244" t="s">
        <v>216</v>
      </c>
      <c r="E180" s="245" t="s">
        <v>361</v>
      </c>
      <c r="F180" s="246" t="s">
        <v>362</v>
      </c>
      <c r="G180" s="247" t="s">
        <v>219</v>
      </c>
      <c r="H180" s="248">
        <v>1</v>
      </c>
      <c r="I180" s="249"/>
      <c r="J180" s="250">
        <f>ROUND(I180*H180,2)</f>
        <v>0</v>
      </c>
      <c r="K180" s="246" t="s">
        <v>1</v>
      </c>
      <c r="L180" s="45"/>
      <c r="M180" s="251" t="s">
        <v>1</v>
      </c>
      <c r="N180" s="252" t="s">
        <v>41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220</v>
      </c>
      <c r="AT180" s="255" t="s">
        <v>216</v>
      </c>
      <c r="AU180" s="255" t="s">
        <v>86</v>
      </c>
      <c r="AY180" s="18" t="s">
        <v>213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84</v>
      </c>
      <c r="BK180" s="256">
        <f>ROUND(I180*H180,2)</f>
        <v>0</v>
      </c>
      <c r="BL180" s="18" t="s">
        <v>220</v>
      </c>
      <c r="BM180" s="255" t="s">
        <v>363</v>
      </c>
    </row>
    <row r="181" s="2" customFormat="1">
      <c r="A181" s="39"/>
      <c r="B181" s="40"/>
      <c r="C181" s="41"/>
      <c r="D181" s="257" t="s">
        <v>222</v>
      </c>
      <c r="E181" s="41"/>
      <c r="F181" s="258" t="s">
        <v>364</v>
      </c>
      <c r="G181" s="41"/>
      <c r="H181" s="41"/>
      <c r="I181" s="155"/>
      <c r="J181" s="41"/>
      <c r="K181" s="41"/>
      <c r="L181" s="45"/>
      <c r="M181" s="259"/>
      <c r="N181" s="260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222</v>
      </c>
      <c r="AU181" s="18" t="s">
        <v>86</v>
      </c>
    </row>
    <row r="182" s="2" customFormat="1" ht="16.5" customHeight="1">
      <c r="A182" s="39"/>
      <c r="B182" s="40"/>
      <c r="C182" s="244" t="s">
        <v>365</v>
      </c>
      <c r="D182" s="244" t="s">
        <v>216</v>
      </c>
      <c r="E182" s="245" t="s">
        <v>366</v>
      </c>
      <c r="F182" s="246" t="s">
        <v>367</v>
      </c>
      <c r="G182" s="247" t="s">
        <v>219</v>
      </c>
      <c r="H182" s="248">
        <v>1</v>
      </c>
      <c r="I182" s="249"/>
      <c r="J182" s="250">
        <f>ROUND(I182*H182,2)</f>
        <v>0</v>
      </c>
      <c r="K182" s="246" t="s">
        <v>1</v>
      </c>
      <c r="L182" s="45"/>
      <c r="M182" s="251" t="s">
        <v>1</v>
      </c>
      <c r="N182" s="252" t="s">
        <v>41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220</v>
      </c>
      <c r="AT182" s="255" t="s">
        <v>216</v>
      </c>
      <c r="AU182" s="255" t="s">
        <v>86</v>
      </c>
      <c r="AY182" s="18" t="s">
        <v>213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84</v>
      </c>
      <c r="BK182" s="256">
        <f>ROUND(I182*H182,2)</f>
        <v>0</v>
      </c>
      <c r="BL182" s="18" t="s">
        <v>220</v>
      </c>
      <c r="BM182" s="255" t="s">
        <v>368</v>
      </c>
    </row>
    <row r="183" s="2" customFormat="1">
      <c r="A183" s="39"/>
      <c r="B183" s="40"/>
      <c r="C183" s="41"/>
      <c r="D183" s="257" t="s">
        <v>222</v>
      </c>
      <c r="E183" s="41"/>
      <c r="F183" s="258" t="s">
        <v>369</v>
      </c>
      <c r="G183" s="41"/>
      <c r="H183" s="41"/>
      <c r="I183" s="155"/>
      <c r="J183" s="41"/>
      <c r="K183" s="41"/>
      <c r="L183" s="45"/>
      <c r="M183" s="259"/>
      <c r="N183" s="260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222</v>
      </c>
      <c r="AU183" s="18" t="s">
        <v>86</v>
      </c>
    </row>
    <row r="184" s="2" customFormat="1" ht="16.5" customHeight="1">
      <c r="A184" s="39"/>
      <c r="B184" s="40"/>
      <c r="C184" s="244" t="s">
        <v>370</v>
      </c>
      <c r="D184" s="244" t="s">
        <v>216</v>
      </c>
      <c r="E184" s="245" t="s">
        <v>371</v>
      </c>
      <c r="F184" s="246" t="s">
        <v>372</v>
      </c>
      <c r="G184" s="247" t="s">
        <v>219</v>
      </c>
      <c r="H184" s="248">
        <v>1</v>
      </c>
      <c r="I184" s="249"/>
      <c r="J184" s="250">
        <f>ROUND(I184*H184,2)</f>
        <v>0</v>
      </c>
      <c r="K184" s="246" t="s">
        <v>1</v>
      </c>
      <c r="L184" s="45"/>
      <c r="M184" s="251" t="s">
        <v>1</v>
      </c>
      <c r="N184" s="252" t="s">
        <v>41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220</v>
      </c>
      <c r="AT184" s="255" t="s">
        <v>216</v>
      </c>
      <c r="AU184" s="255" t="s">
        <v>86</v>
      </c>
      <c r="AY184" s="18" t="s">
        <v>213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84</v>
      </c>
      <c r="BK184" s="256">
        <f>ROUND(I184*H184,2)</f>
        <v>0</v>
      </c>
      <c r="BL184" s="18" t="s">
        <v>220</v>
      </c>
      <c r="BM184" s="255" t="s">
        <v>373</v>
      </c>
    </row>
    <row r="185" s="2" customFormat="1">
      <c r="A185" s="39"/>
      <c r="B185" s="40"/>
      <c r="C185" s="41"/>
      <c r="D185" s="257" t="s">
        <v>222</v>
      </c>
      <c r="E185" s="41"/>
      <c r="F185" s="258" t="s">
        <v>374</v>
      </c>
      <c r="G185" s="41"/>
      <c r="H185" s="41"/>
      <c r="I185" s="155"/>
      <c r="J185" s="41"/>
      <c r="K185" s="41"/>
      <c r="L185" s="45"/>
      <c r="M185" s="259"/>
      <c r="N185" s="260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222</v>
      </c>
      <c r="AU185" s="18" t="s">
        <v>86</v>
      </c>
    </row>
    <row r="186" s="2" customFormat="1" ht="16.5" customHeight="1">
      <c r="A186" s="39"/>
      <c r="B186" s="40"/>
      <c r="C186" s="244" t="s">
        <v>375</v>
      </c>
      <c r="D186" s="244" t="s">
        <v>216</v>
      </c>
      <c r="E186" s="245" t="s">
        <v>376</v>
      </c>
      <c r="F186" s="246" t="s">
        <v>377</v>
      </c>
      <c r="G186" s="247" t="s">
        <v>219</v>
      </c>
      <c r="H186" s="248">
        <v>1</v>
      </c>
      <c r="I186" s="249"/>
      <c r="J186" s="250">
        <f>ROUND(I186*H186,2)</f>
        <v>0</v>
      </c>
      <c r="K186" s="246" t="s">
        <v>1</v>
      </c>
      <c r="L186" s="45"/>
      <c r="M186" s="251" t="s">
        <v>1</v>
      </c>
      <c r="N186" s="252" t="s">
        <v>41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220</v>
      </c>
      <c r="AT186" s="255" t="s">
        <v>216</v>
      </c>
      <c r="AU186" s="255" t="s">
        <v>86</v>
      </c>
      <c r="AY186" s="18" t="s">
        <v>213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84</v>
      </c>
      <c r="BK186" s="256">
        <f>ROUND(I186*H186,2)</f>
        <v>0</v>
      </c>
      <c r="BL186" s="18" t="s">
        <v>220</v>
      </c>
      <c r="BM186" s="255" t="s">
        <v>378</v>
      </c>
    </row>
    <row r="187" s="2" customFormat="1">
      <c r="A187" s="39"/>
      <c r="B187" s="40"/>
      <c r="C187" s="41"/>
      <c r="D187" s="257" t="s">
        <v>222</v>
      </c>
      <c r="E187" s="41"/>
      <c r="F187" s="258" t="s">
        <v>379</v>
      </c>
      <c r="G187" s="41"/>
      <c r="H187" s="41"/>
      <c r="I187" s="155"/>
      <c r="J187" s="41"/>
      <c r="K187" s="41"/>
      <c r="L187" s="45"/>
      <c r="M187" s="261"/>
      <c r="N187" s="262"/>
      <c r="O187" s="263"/>
      <c r="P187" s="263"/>
      <c r="Q187" s="263"/>
      <c r="R187" s="263"/>
      <c r="S187" s="263"/>
      <c r="T187" s="26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86</v>
      </c>
    </row>
    <row r="188" s="2" customFormat="1" ht="6.96" customHeight="1">
      <c r="A188" s="39"/>
      <c r="B188" s="67"/>
      <c r="C188" s="68"/>
      <c r="D188" s="68"/>
      <c r="E188" s="68"/>
      <c r="F188" s="68"/>
      <c r="G188" s="68"/>
      <c r="H188" s="68"/>
      <c r="I188" s="193"/>
      <c r="J188" s="68"/>
      <c r="K188" s="68"/>
      <c r="L188" s="45"/>
      <c r="M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</row>
  </sheetData>
  <sheetProtection sheet="1" autoFilter="0" formatColumns="0" formatRows="0" objects="1" scenarios="1" spinCount="100000" saltValue="1DN/5U17Wg3ikn4Dz6CqQpiuRY0zoHXspKYkFWUd4VOT71HkF9WN8IUJLBU03ptGYUuDrT3SDsLWogx8w3c9ng==" hashValue="wsKAE32VhDWh9Wzs3qZ1JdkkZGASjdywwvsMlasgg1u1VXVz+YiATvmiIvvGz6LLEfm7MpzsegglQZjE7/AoJQ==" algorithmName="SHA-512" password="CC35"/>
  <autoFilter ref="C120:K18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380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ROUND((SUM(BE123:BE314)),  2)</f>
        <v>0</v>
      </c>
      <c r="G33" s="39"/>
      <c r="H33" s="39"/>
      <c r="I33" s="172">
        <v>0.20999999999999999</v>
      </c>
      <c r="J33" s="171">
        <f>ROUND(((SUM(BE123:BE314))*I33),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ROUND((SUM(BF123:BF314)),  2)</f>
        <v>0</v>
      </c>
      <c r="G34" s="39"/>
      <c r="H34" s="39"/>
      <c r="I34" s="172">
        <v>0.14999999999999999</v>
      </c>
      <c r="J34" s="171">
        <f>ROUND(((SUM(BF123:BF314))*I34),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ROUND((SUM(BG123:BG314)),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ROUND((SUM(BH123:BH314)),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ROUND((SUM(BI123:BI314)),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001 - Příprava území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J124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J125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383</v>
      </c>
      <c r="E99" s="212"/>
      <c r="F99" s="212"/>
      <c r="G99" s="212"/>
      <c r="H99" s="212"/>
      <c r="I99" s="213"/>
      <c r="J99" s="214">
        <f>J214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384</v>
      </c>
      <c r="E100" s="212"/>
      <c r="F100" s="212"/>
      <c r="G100" s="212"/>
      <c r="H100" s="212"/>
      <c r="I100" s="213"/>
      <c r="J100" s="214">
        <f>J223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385</v>
      </c>
      <c r="E101" s="212"/>
      <c r="F101" s="212"/>
      <c r="G101" s="212"/>
      <c r="H101" s="212"/>
      <c r="I101" s="213"/>
      <c r="J101" s="214">
        <f>J257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3"/>
      <c r="C102" s="204"/>
      <c r="D102" s="205" t="s">
        <v>386</v>
      </c>
      <c r="E102" s="206"/>
      <c r="F102" s="206"/>
      <c r="G102" s="206"/>
      <c r="H102" s="206"/>
      <c r="I102" s="207"/>
      <c r="J102" s="208">
        <f>J309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0"/>
      <c r="C103" s="134"/>
      <c r="D103" s="211" t="s">
        <v>387</v>
      </c>
      <c r="E103" s="212"/>
      <c r="F103" s="212"/>
      <c r="G103" s="212"/>
      <c r="H103" s="212"/>
      <c r="I103" s="213"/>
      <c r="J103" s="214">
        <f>J310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3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96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198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7" t="str">
        <f>E7</f>
        <v>Revitalizace centra města Kopřivnice - aktualizace 08.2020</v>
      </c>
      <c r="F113" s="33"/>
      <c r="G113" s="33"/>
      <c r="H113" s="33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185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SO 001 - Příprava území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157" t="s">
        <v>22</v>
      </c>
      <c r="J117" s="80" t="str">
        <f>IF(J12="","",J12)</f>
        <v>7. 8. 2020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E15</f>
        <v>Město Kopřivnice</v>
      </c>
      <c r="G119" s="41"/>
      <c r="H119" s="41"/>
      <c r="I119" s="157" t="s">
        <v>30</v>
      </c>
      <c r="J119" s="37" t="str">
        <f>E21</f>
        <v>Dopravoprojekt Ostrava a.s.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157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16"/>
      <c r="B122" s="217"/>
      <c r="C122" s="218" t="s">
        <v>199</v>
      </c>
      <c r="D122" s="219" t="s">
        <v>61</v>
      </c>
      <c r="E122" s="219" t="s">
        <v>57</v>
      </c>
      <c r="F122" s="219" t="s">
        <v>58</v>
      </c>
      <c r="G122" s="219" t="s">
        <v>200</v>
      </c>
      <c r="H122" s="219" t="s">
        <v>201</v>
      </c>
      <c r="I122" s="220" t="s">
        <v>202</v>
      </c>
      <c r="J122" s="219" t="s">
        <v>190</v>
      </c>
      <c r="K122" s="221" t="s">
        <v>203</v>
      </c>
      <c r="L122" s="222"/>
      <c r="M122" s="101" t="s">
        <v>1</v>
      </c>
      <c r="N122" s="102" t="s">
        <v>40</v>
      </c>
      <c r="O122" s="102" t="s">
        <v>204</v>
      </c>
      <c r="P122" s="102" t="s">
        <v>205</v>
      </c>
      <c r="Q122" s="102" t="s">
        <v>206</v>
      </c>
      <c r="R122" s="102" t="s">
        <v>207</v>
      </c>
      <c r="S122" s="102" t="s">
        <v>208</v>
      </c>
      <c r="T122" s="103" t="s">
        <v>209</v>
      </c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</row>
    <row r="123" s="2" customFormat="1" ht="22.8" customHeight="1">
      <c r="A123" s="39"/>
      <c r="B123" s="40"/>
      <c r="C123" s="108" t="s">
        <v>210</v>
      </c>
      <c r="D123" s="41"/>
      <c r="E123" s="41"/>
      <c r="F123" s="41"/>
      <c r="G123" s="41"/>
      <c r="H123" s="41"/>
      <c r="I123" s="155"/>
      <c r="J123" s="223">
        <f>BK123</f>
        <v>0</v>
      </c>
      <c r="K123" s="41"/>
      <c r="L123" s="45"/>
      <c r="M123" s="104"/>
      <c r="N123" s="224"/>
      <c r="O123" s="105"/>
      <c r="P123" s="225">
        <f>P124+P309</f>
        <v>0</v>
      </c>
      <c r="Q123" s="105"/>
      <c r="R123" s="225">
        <f>R124+R309</f>
        <v>705.46812824000017</v>
      </c>
      <c r="S123" s="105"/>
      <c r="T123" s="226">
        <f>T124+T309</f>
        <v>11323.354442000002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192</v>
      </c>
      <c r="BK123" s="227">
        <f>BK124+BK309</f>
        <v>0</v>
      </c>
    </row>
    <row r="124" s="12" customFormat="1" ht="25.92" customHeight="1">
      <c r="A124" s="12"/>
      <c r="B124" s="228"/>
      <c r="C124" s="229"/>
      <c r="D124" s="230" t="s">
        <v>75</v>
      </c>
      <c r="E124" s="231" t="s">
        <v>388</v>
      </c>
      <c r="F124" s="231" t="s">
        <v>389</v>
      </c>
      <c r="G124" s="229"/>
      <c r="H124" s="229"/>
      <c r="I124" s="232"/>
      <c r="J124" s="233">
        <f>BK124</f>
        <v>0</v>
      </c>
      <c r="K124" s="229"/>
      <c r="L124" s="234"/>
      <c r="M124" s="235"/>
      <c r="N124" s="236"/>
      <c r="O124" s="236"/>
      <c r="P124" s="237">
        <f>P125+P214+P223+P257</f>
        <v>0</v>
      </c>
      <c r="Q124" s="236"/>
      <c r="R124" s="237">
        <f>R125+R214+R223+R257</f>
        <v>703.04717324000012</v>
      </c>
      <c r="S124" s="236"/>
      <c r="T124" s="238">
        <f>T125+T214+T223+T257</f>
        <v>10684.867910000001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84</v>
      </c>
      <c r="AT124" s="240" t="s">
        <v>75</v>
      </c>
      <c r="AU124" s="240" t="s">
        <v>76</v>
      </c>
      <c r="AY124" s="239" t="s">
        <v>213</v>
      </c>
      <c r="BK124" s="241">
        <f>BK125+BK214+BK223+BK257</f>
        <v>0</v>
      </c>
    </row>
    <row r="125" s="12" customFormat="1" ht="22.8" customHeight="1">
      <c r="A125" s="12"/>
      <c r="B125" s="228"/>
      <c r="C125" s="229"/>
      <c r="D125" s="230" t="s">
        <v>75</v>
      </c>
      <c r="E125" s="242" t="s">
        <v>84</v>
      </c>
      <c r="F125" s="242" t="s">
        <v>390</v>
      </c>
      <c r="G125" s="229"/>
      <c r="H125" s="229"/>
      <c r="I125" s="232"/>
      <c r="J125" s="243">
        <f>BK125</f>
        <v>0</v>
      </c>
      <c r="K125" s="229"/>
      <c r="L125" s="234"/>
      <c r="M125" s="235"/>
      <c r="N125" s="236"/>
      <c r="O125" s="236"/>
      <c r="P125" s="237">
        <f>SUM(P126:P213)</f>
        <v>0</v>
      </c>
      <c r="Q125" s="236"/>
      <c r="R125" s="237">
        <f>SUM(R126:R213)</f>
        <v>698.38681000000008</v>
      </c>
      <c r="S125" s="236"/>
      <c r="T125" s="238">
        <f>SUM(T126:T213)</f>
        <v>9335.8845099999999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84</v>
      </c>
      <c r="AT125" s="240" t="s">
        <v>75</v>
      </c>
      <c r="AU125" s="240" t="s">
        <v>84</v>
      </c>
      <c r="AY125" s="239" t="s">
        <v>213</v>
      </c>
      <c r="BK125" s="241">
        <f>SUM(BK126:BK213)</f>
        <v>0</v>
      </c>
    </row>
    <row r="126" s="2" customFormat="1" ht="21.75" customHeight="1">
      <c r="A126" s="39"/>
      <c r="B126" s="40"/>
      <c r="C126" s="244" t="s">
        <v>84</v>
      </c>
      <c r="D126" s="244" t="s">
        <v>216</v>
      </c>
      <c r="E126" s="245" t="s">
        <v>391</v>
      </c>
      <c r="F126" s="246" t="s">
        <v>392</v>
      </c>
      <c r="G126" s="247" t="s">
        <v>393</v>
      </c>
      <c r="H126" s="248">
        <v>273</v>
      </c>
      <c r="I126" s="249"/>
      <c r="J126" s="250">
        <f>ROUND(I126*H126,2)</f>
        <v>0</v>
      </c>
      <c r="K126" s="246" t="s">
        <v>394</v>
      </c>
      <c r="L126" s="45"/>
      <c r="M126" s="251" t="s">
        <v>1</v>
      </c>
      <c r="N126" s="252" t="s">
        <v>41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229</v>
      </c>
      <c r="AT126" s="255" t="s">
        <v>216</v>
      </c>
      <c r="AU126" s="255" t="s">
        <v>86</v>
      </c>
      <c r="AY126" s="18" t="s">
        <v>213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84</v>
      </c>
      <c r="BK126" s="256">
        <f>ROUND(I126*H126,2)</f>
        <v>0</v>
      </c>
      <c r="BL126" s="18" t="s">
        <v>229</v>
      </c>
      <c r="BM126" s="255" t="s">
        <v>395</v>
      </c>
    </row>
    <row r="127" s="2" customFormat="1">
      <c r="A127" s="39"/>
      <c r="B127" s="40"/>
      <c r="C127" s="41"/>
      <c r="D127" s="257" t="s">
        <v>222</v>
      </c>
      <c r="E127" s="41"/>
      <c r="F127" s="258" t="s">
        <v>396</v>
      </c>
      <c r="G127" s="41"/>
      <c r="H127" s="41"/>
      <c r="I127" s="155"/>
      <c r="J127" s="41"/>
      <c r="K127" s="41"/>
      <c r="L127" s="45"/>
      <c r="M127" s="259"/>
      <c r="N127" s="260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222</v>
      </c>
      <c r="AU127" s="18" t="s">
        <v>86</v>
      </c>
    </row>
    <row r="128" s="2" customFormat="1" ht="21.75" customHeight="1">
      <c r="A128" s="39"/>
      <c r="B128" s="40"/>
      <c r="C128" s="244" t="s">
        <v>86</v>
      </c>
      <c r="D128" s="244" t="s">
        <v>216</v>
      </c>
      <c r="E128" s="245" t="s">
        <v>397</v>
      </c>
      <c r="F128" s="246" t="s">
        <v>398</v>
      </c>
      <c r="G128" s="247" t="s">
        <v>399</v>
      </c>
      <c r="H128" s="248">
        <v>55</v>
      </c>
      <c r="I128" s="249"/>
      <c r="J128" s="250">
        <f>ROUND(I128*H128,2)</f>
        <v>0</v>
      </c>
      <c r="K128" s="246" t="s">
        <v>394</v>
      </c>
      <c r="L128" s="45"/>
      <c r="M128" s="251" t="s">
        <v>1</v>
      </c>
      <c r="N128" s="252" t="s">
        <v>41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229</v>
      </c>
      <c r="AT128" s="255" t="s">
        <v>216</v>
      </c>
      <c r="AU128" s="255" t="s">
        <v>86</v>
      </c>
      <c r="AY128" s="18" t="s">
        <v>213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84</v>
      </c>
      <c r="BK128" s="256">
        <f>ROUND(I128*H128,2)</f>
        <v>0</v>
      </c>
      <c r="BL128" s="18" t="s">
        <v>229</v>
      </c>
      <c r="BM128" s="255" t="s">
        <v>400</v>
      </c>
    </row>
    <row r="129" s="2" customFormat="1" ht="21.75" customHeight="1">
      <c r="A129" s="39"/>
      <c r="B129" s="40"/>
      <c r="C129" s="244" t="s">
        <v>224</v>
      </c>
      <c r="D129" s="244" t="s">
        <v>216</v>
      </c>
      <c r="E129" s="245" t="s">
        <v>401</v>
      </c>
      <c r="F129" s="246" t="s">
        <v>402</v>
      </c>
      <c r="G129" s="247" t="s">
        <v>393</v>
      </c>
      <c r="H129" s="248">
        <v>6400</v>
      </c>
      <c r="I129" s="249"/>
      <c r="J129" s="250">
        <f>ROUND(I129*H129,2)</f>
        <v>0</v>
      </c>
      <c r="K129" s="246" t="s">
        <v>394</v>
      </c>
      <c r="L129" s="45"/>
      <c r="M129" s="251" t="s">
        <v>1</v>
      </c>
      <c r="N129" s="252" t="s">
        <v>41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229</v>
      </c>
      <c r="AT129" s="255" t="s">
        <v>216</v>
      </c>
      <c r="AU129" s="255" t="s">
        <v>86</v>
      </c>
      <c r="AY129" s="18" t="s">
        <v>213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84</v>
      </c>
      <c r="BK129" s="256">
        <f>ROUND(I129*H129,2)</f>
        <v>0</v>
      </c>
      <c r="BL129" s="18" t="s">
        <v>229</v>
      </c>
      <c r="BM129" s="255" t="s">
        <v>403</v>
      </c>
    </row>
    <row r="130" s="2" customFormat="1">
      <c r="A130" s="39"/>
      <c r="B130" s="40"/>
      <c r="C130" s="41"/>
      <c r="D130" s="257" t="s">
        <v>222</v>
      </c>
      <c r="E130" s="41"/>
      <c r="F130" s="258" t="s">
        <v>404</v>
      </c>
      <c r="G130" s="41"/>
      <c r="H130" s="41"/>
      <c r="I130" s="155"/>
      <c r="J130" s="41"/>
      <c r="K130" s="41"/>
      <c r="L130" s="45"/>
      <c r="M130" s="259"/>
      <c r="N130" s="260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222</v>
      </c>
      <c r="AU130" s="18" t="s">
        <v>86</v>
      </c>
    </row>
    <row r="131" s="2" customFormat="1" ht="16.5" customHeight="1">
      <c r="A131" s="39"/>
      <c r="B131" s="40"/>
      <c r="C131" s="244" t="s">
        <v>229</v>
      </c>
      <c r="D131" s="244" t="s">
        <v>216</v>
      </c>
      <c r="E131" s="245" t="s">
        <v>405</v>
      </c>
      <c r="F131" s="246" t="s">
        <v>406</v>
      </c>
      <c r="G131" s="247" t="s">
        <v>310</v>
      </c>
      <c r="H131" s="248">
        <v>25</v>
      </c>
      <c r="I131" s="249"/>
      <c r="J131" s="250">
        <f>ROUND(I131*H131,2)</f>
        <v>0</v>
      </c>
      <c r="K131" s="246" t="s">
        <v>394</v>
      </c>
      <c r="L131" s="45"/>
      <c r="M131" s="251" t="s">
        <v>1</v>
      </c>
      <c r="N131" s="252" t="s">
        <v>41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229</v>
      </c>
      <c r="AT131" s="255" t="s">
        <v>216</v>
      </c>
      <c r="AU131" s="255" t="s">
        <v>86</v>
      </c>
      <c r="AY131" s="18" t="s">
        <v>213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84</v>
      </c>
      <c r="BK131" s="256">
        <f>ROUND(I131*H131,2)</f>
        <v>0</v>
      </c>
      <c r="BL131" s="18" t="s">
        <v>229</v>
      </c>
      <c r="BM131" s="255" t="s">
        <v>407</v>
      </c>
    </row>
    <row r="132" s="2" customFormat="1">
      <c r="A132" s="39"/>
      <c r="B132" s="40"/>
      <c r="C132" s="41"/>
      <c r="D132" s="257" t="s">
        <v>222</v>
      </c>
      <c r="E132" s="41"/>
      <c r="F132" s="258" t="s">
        <v>408</v>
      </c>
      <c r="G132" s="41"/>
      <c r="H132" s="41"/>
      <c r="I132" s="155"/>
      <c r="J132" s="41"/>
      <c r="K132" s="41"/>
      <c r="L132" s="45"/>
      <c r="M132" s="259"/>
      <c r="N132" s="260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222</v>
      </c>
      <c r="AU132" s="18" t="s">
        <v>86</v>
      </c>
    </row>
    <row r="133" s="2" customFormat="1" ht="16.5" customHeight="1">
      <c r="A133" s="39"/>
      <c r="B133" s="40"/>
      <c r="C133" s="244" t="s">
        <v>212</v>
      </c>
      <c r="D133" s="244" t="s">
        <v>216</v>
      </c>
      <c r="E133" s="245" t="s">
        <v>409</v>
      </c>
      <c r="F133" s="246" t="s">
        <v>410</v>
      </c>
      <c r="G133" s="247" t="s">
        <v>310</v>
      </c>
      <c r="H133" s="248">
        <v>8</v>
      </c>
      <c r="I133" s="249"/>
      <c r="J133" s="250">
        <f>ROUND(I133*H133,2)</f>
        <v>0</v>
      </c>
      <c r="K133" s="246" t="s">
        <v>394</v>
      </c>
      <c r="L133" s="45"/>
      <c r="M133" s="251" t="s">
        <v>1</v>
      </c>
      <c r="N133" s="252" t="s">
        <v>41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229</v>
      </c>
      <c r="AT133" s="255" t="s">
        <v>216</v>
      </c>
      <c r="AU133" s="255" t="s">
        <v>86</v>
      </c>
      <c r="AY133" s="18" t="s">
        <v>213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84</v>
      </c>
      <c r="BK133" s="256">
        <f>ROUND(I133*H133,2)</f>
        <v>0</v>
      </c>
      <c r="BL133" s="18" t="s">
        <v>229</v>
      </c>
      <c r="BM133" s="255" t="s">
        <v>411</v>
      </c>
    </row>
    <row r="134" s="2" customFormat="1">
      <c r="A134" s="39"/>
      <c r="B134" s="40"/>
      <c r="C134" s="41"/>
      <c r="D134" s="257" t="s">
        <v>222</v>
      </c>
      <c r="E134" s="41"/>
      <c r="F134" s="258" t="s">
        <v>408</v>
      </c>
      <c r="G134" s="41"/>
      <c r="H134" s="41"/>
      <c r="I134" s="155"/>
      <c r="J134" s="41"/>
      <c r="K134" s="41"/>
      <c r="L134" s="45"/>
      <c r="M134" s="259"/>
      <c r="N134" s="260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86</v>
      </c>
    </row>
    <row r="135" s="2" customFormat="1" ht="16.5" customHeight="1">
      <c r="A135" s="39"/>
      <c r="B135" s="40"/>
      <c r="C135" s="244" t="s">
        <v>238</v>
      </c>
      <c r="D135" s="244" t="s">
        <v>216</v>
      </c>
      <c r="E135" s="245" t="s">
        <v>412</v>
      </c>
      <c r="F135" s="246" t="s">
        <v>413</v>
      </c>
      <c r="G135" s="247" t="s">
        <v>310</v>
      </c>
      <c r="H135" s="248">
        <v>5</v>
      </c>
      <c r="I135" s="249"/>
      <c r="J135" s="250">
        <f>ROUND(I135*H135,2)</f>
        <v>0</v>
      </c>
      <c r="K135" s="246" t="s">
        <v>394</v>
      </c>
      <c r="L135" s="45"/>
      <c r="M135" s="251" t="s">
        <v>1</v>
      </c>
      <c r="N135" s="252" t="s">
        <v>41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229</v>
      </c>
      <c r="AT135" s="255" t="s">
        <v>216</v>
      </c>
      <c r="AU135" s="255" t="s">
        <v>86</v>
      </c>
      <c r="AY135" s="18" t="s">
        <v>213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84</v>
      </c>
      <c r="BK135" s="256">
        <f>ROUND(I135*H135,2)</f>
        <v>0</v>
      </c>
      <c r="BL135" s="18" t="s">
        <v>229</v>
      </c>
      <c r="BM135" s="255" t="s">
        <v>414</v>
      </c>
    </row>
    <row r="136" s="2" customFormat="1">
      <c r="A136" s="39"/>
      <c r="B136" s="40"/>
      <c r="C136" s="41"/>
      <c r="D136" s="257" t="s">
        <v>222</v>
      </c>
      <c r="E136" s="41"/>
      <c r="F136" s="258" t="s">
        <v>415</v>
      </c>
      <c r="G136" s="41"/>
      <c r="H136" s="41"/>
      <c r="I136" s="155"/>
      <c r="J136" s="41"/>
      <c r="K136" s="41"/>
      <c r="L136" s="45"/>
      <c r="M136" s="259"/>
      <c r="N136" s="260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86</v>
      </c>
    </row>
    <row r="137" s="2" customFormat="1" ht="16.5" customHeight="1">
      <c r="A137" s="39"/>
      <c r="B137" s="40"/>
      <c r="C137" s="244" t="s">
        <v>243</v>
      </c>
      <c r="D137" s="244" t="s">
        <v>216</v>
      </c>
      <c r="E137" s="245" t="s">
        <v>416</v>
      </c>
      <c r="F137" s="246" t="s">
        <v>417</v>
      </c>
      <c r="G137" s="247" t="s">
        <v>310</v>
      </c>
      <c r="H137" s="248">
        <v>33</v>
      </c>
      <c r="I137" s="249"/>
      <c r="J137" s="250">
        <f>ROUND(I137*H137,2)</f>
        <v>0</v>
      </c>
      <c r="K137" s="246" t="s">
        <v>394</v>
      </c>
      <c r="L137" s="45"/>
      <c r="M137" s="251" t="s">
        <v>1</v>
      </c>
      <c r="N137" s="252" t="s">
        <v>41</v>
      </c>
      <c r="O137" s="92"/>
      <c r="P137" s="253">
        <f>O137*H137</f>
        <v>0</v>
      </c>
      <c r="Q137" s="253">
        <v>5.0000000000000002E-05</v>
      </c>
      <c r="R137" s="253">
        <f>Q137*H137</f>
        <v>0.00165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229</v>
      </c>
      <c r="AT137" s="255" t="s">
        <v>216</v>
      </c>
      <c r="AU137" s="255" t="s">
        <v>86</v>
      </c>
      <c r="AY137" s="18" t="s">
        <v>213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84</v>
      </c>
      <c r="BK137" s="256">
        <f>ROUND(I137*H137,2)</f>
        <v>0</v>
      </c>
      <c r="BL137" s="18" t="s">
        <v>229</v>
      </c>
      <c r="BM137" s="255" t="s">
        <v>418</v>
      </c>
    </row>
    <row r="138" s="2" customFormat="1">
      <c r="A138" s="39"/>
      <c r="B138" s="40"/>
      <c r="C138" s="41"/>
      <c r="D138" s="257" t="s">
        <v>222</v>
      </c>
      <c r="E138" s="41"/>
      <c r="F138" s="258" t="s">
        <v>419</v>
      </c>
      <c r="G138" s="41"/>
      <c r="H138" s="41"/>
      <c r="I138" s="155"/>
      <c r="J138" s="41"/>
      <c r="K138" s="41"/>
      <c r="L138" s="45"/>
      <c r="M138" s="259"/>
      <c r="N138" s="260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86</v>
      </c>
    </row>
    <row r="139" s="2" customFormat="1" ht="16.5" customHeight="1">
      <c r="A139" s="39"/>
      <c r="B139" s="40"/>
      <c r="C139" s="244" t="s">
        <v>420</v>
      </c>
      <c r="D139" s="244" t="s">
        <v>216</v>
      </c>
      <c r="E139" s="245" t="s">
        <v>421</v>
      </c>
      <c r="F139" s="246" t="s">
        <v>422</v>
      </c>
      <c r="G139" s="247" t="s">
        <v>310</v>
      </c>
      <c r="H139" s="248">
        <v>5</v>
      </c>
      <c r="I139" s="249"/>
      <c r="J139" s="250">
        <f>ROUND(I139*H139,2)</f>
        <v>0</v>
      </c>
      <c r="K139" s="246" t="s">
        <v>394</v>
      </c>
      <c r="L139" s="45"/>
      <c r="M139" s="251" t="s">
        <v>1</v>
      </c>
      <c r="N139" s="252" t="s">
        <v>41</v>
      </c>
      <c r="O139" s="92"/>
      <c r="P139" s="253">
        <f>O139*H139</f>
        <v>0</v>
      </c>
      <c r="Q139" s="253">
        <v>5.0000000000000002E-05</v>
      </c>
      <c r="R139" s="253">
        <f>Q139*H139</f>
        <v>0.00025000000000000001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229</v>
      </c>
      <c r="AT139" s="255" t="s">
        <v>216</v>
      </c>
      <c r="AU139" s="255" t="s">
        <v>86</v>
      </c>
      <c r="AY139" s="18" t="s">
        <v>213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84</v>
      </c>
      <c r="BK139" s="256">
        <f>ROUND(I139*H139,2)</f>
        <v>0</v>
      </c>
      <c r="BL139" s="18" t="s">
        <v>229</v>
      </c>
      <c r="BM139" s="255" t="s">
        <v>423</v>
      </c>
    </row>
    <row r="140" s="2" customFormat="1" ht="21.75" customHeight="1">
      <c r="A140" s="39"/>
      <c r="B140" s="40"/>
      <c r="C140" s="244" t="s">
        <v>248</v>
      </c>
      <c r="D140" s="244" t="s">
        <v>216</v>
      </c>
      <c r="E140" s="245" t="s">
        <v>424</v>
      </c>
      <c r="F140" s="246" t="s">
        <v>425</v>
      </c>
      <c r="G140" s="247" t="s">
        <v>393</v>
      </c>
      <c r="H140" s="248">
        <v>106</v>
      </c>
      <c r="I140" s="249"/>
      <c r="J140" s="250">
        <f>ROUND(I140*H140,2)</f>
        <v>0</v>
      </c>
      <c r="K140" s="246" t="s">
        <v>394</v>
      </c>
      <c r="L140" s="45"/>
      <c r="M140" s="251" t="s">
        <v>1</v>
      </c>
      <c r="N140" s="252" t="s">
        <v>41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0.255</v>
      </c>
      <c r="T140" s="254">
        <f>S140*H140</f>
        <v>27.030000000000001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229</v>
      </c>
      <c r="AT140" s="255" t="s">
        <v>216</v>
      </c>
      <c r="AU140" s="255" t="s">
        <v>86</v>
      </c>
      <c r="AY140" s="18" t="s">
        <v>213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84</v>
      </c>
      <c r="BK140" s="256">
        <f>ROUND(I140*H140,2)</f>
        <v>0</v>
      </c>
      <c r="BL140" s="18" t="s">
        <v>229</v>
      </c>
      <c r="BM140" s="255" t="s">
        <v>426</v>
      </c>
    </row>
    <row r="141" s="2" customFormat="1">
      <c r="A141" s="39"/>
      <c r="B141" s="40"/>
      <c r="C141" s="41"/>
      <c r="D141" s="257" t="s">
        <v>222</v>
      </c>
      <c r="E141" s="41"/>
      <c r="F141" s="258" t="s">
        <v>427</v>
      </c>
      <c r="G141" s="41"/>
      <c r="H141" s="41"/>
      <c r="I141" s="155"/>
      <c r="J141" s="41"/>
      <c r="K141" s="41"/>
      <c r="L141" s="45"/>
      <c r="M141" s="259"/>
      <c r="N141" s="26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86</v>
      </c>
    </row>
    <row r="142" s="2" customFormat="1" ht="21.75" customHeight="1">
      <c r="A142" s="39"/>
      <c r="B142" s="40"/>
      <c r="C142" s="244" t="s">
        <v>253</v>
      </c>
      <c r="D142" s="244" t="s">
        <v>216</v>
      </c>
      <c r="E142" s="245" t="s">
        <v>428</v>
      </c>
      <c r="F142" s="246" t="s">
        <v>429</v>
      </c>
      <c r="G142" s="247" t="s">
        <v>393</v>
      </c>
      <c r="H142" s="248">
        <v>1179</v>
      </c>
      <c r="I142" s="249"/>
      <c r="J142" s="250">
        <f>ROUND(I142*H142,2)</f>
        <v>0</v>
      </c>
      <c r="K142" s="246" t="s">
        <v>394</v>
      </c>
      <c r="L142" s="45"/>
      <c r="M142" s="251" t="s">
        <v>1</v>
      </c>
      <c r="N142" s="252" t="s">
        <v>41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0.26000000000000001</v>
      </c>
      <c r="T142" s="254">
        <f>S142*H142</f>
        <v>306.54000000000002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229</v>
      </c>
      <c r="AT142" s="255" t="s">
        <v>216</v>
      </c>
      <c r="AU142" s="255" t="s">
        <v>86</v>
      </c>
      <c r="AY142" s="18" t="s">
        <v>213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84</v>
      </c>
      <c r="BK142" s="256">
        <f>ROUND(I142*H142,2)</f>
        <v>0</v>
      </c>
      <c r="BL142" s="18" t="s">
        <v>229</v>
      </c>
      <c r="BM142" s="255" t="s">
        <v>430</v>
      </c>
    </row>
    <row r="143" s="2" customFormat="1">
      <c r="A143" s="39"/>
      <c r="B143" s="40"/>
      <c r="C143" s="41"/>
      <c r="D143" s="257" t="s">
        <v>222</v>
      </c>
      <c r="E143" s="41"/>
      <c r="F143" s="258" t="s">
        <v>431</v>
      </c>
      <c r="G143" s="41"/>
      <c r="H143" s="41"/>
      <c r="I143" s="155"/>
      <c r="J143" s="41"/>
      <c r="K143" s="41"/>
      <c r="L143" s="45"/>
      <c r="M143" s="259"/>
      <c r="N143" s="26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86</v>
      </c>
    </row>
    <row r="144" s="2" customFormat="1" ht="21.75" customHeight="1">
      <c r="A144" s="39"/>
      <c r="B144" s="40"/>
      <c r="C144" s="244" t="s">
        <v>257</v>
      </c>
      <c r="D144" s="244" t="s">
        <v>216</v>
      </c>
      <c r="E144" s="245" t="s">
        <v>432</v>
      </c>
      <c r="F144" s="246" t="s">
        <v>433</v>
      </c>
      <c r="G144" s="247" t="s">
        <v>393</v>
      </c>
      <c r="H144" s="248">
        <v>6894.1710000000003</v>
      </c>
      <c r="I144" s="249"/>
      <c r="J144" s="250">
        <f>ROUND(I144*H144,2)</f>
        <v>0</v>
      </c>
      <c r="K144" s="246" t="s">
        <v>394</v>
      </c>
      <c r="L144" s="45"/>
      <c r="M144" s="251" t="s">
        <v>1</v>
      </c>
      <c r="N144" s="252" t="s">
        <v>41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0.28999999999999998</v>
      </c>
      <c r="T144" s="254">
        <f>S144*H144</f>
        <v>1999.3095899999998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229</v>
      </c>
      <c r="AT144" s="255" t="s">
        <v>216</v>
      </c>
      <c r="AU144" s="255" t="s">
        <v>86</v>
      </c>
      <c r="AY144" s="18" t="s">
        <v>213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84</v>
      </c>
      <c r="BK144" s="256">
        <f>ROUND(I144*H144,2)</f>
        <v>0</v>
      </c>
      <c r="BL144" s="18" t="s">
        <v>229</v>
      </c>
      <c r="BM144" s="255" t="s">
        <v>434</v>
      </c>
    </row>
    <row r="145" s="2" customFormat="1">
      <c r="A145" s="39"/>
      <c r="B145" s="40"/>
      <c r="C145" s="41"/>
      <c r="D145" s="257" t="s">
        <v>222</v>
      </c>
      <c r="E145" s="41"/>
      <c r="F145" s="258" t="s">
        <v>435</v>
      </c>
      <c r="G145" s="41"/>
      <c r="H145" s="41"/>
      <c r="I145" s="155"/>
      <c r="J145" s="41"/>
      <c r="K145" s="41"/>
      <c r="L145" s="45"/>
      <c r="M145" s="259"/>
      <c r="N145" s="26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86</v>
      </c>
    </row>
    <row r="146" s="13" customFormat="1">
      <c r="A146" s="13"/>
      <c r="B146" s="265"/>
      <c r="C146" s="266"/>
      <c r="D146" s="257" t="s">
        <v>436</v>
      </c>
      <c r="E146" s="267" t="s">
        <v>1</v>
      </c>
      <c r="F146" s="268" t="s">
        <v>437</v>
      </c>
      <c r="G146" s="266"/>
      <c r="H146" s="269">
        <v>6894.1710000000003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5" t="s">
        <v>436</v>
      </c>
      <c r="AU146" s="275" t="s">
        <v>86</v>
      </c>
      <c r="AV146" s="13" t="s">
        <v>86</v>
      </c>
      <c r="AW146" s="13" t="s">
        <v>32</v>
      </c>
      <c r="AX146" s="13" t="s">
        <v>84</v>
      </c>
      <c r="AY146" s="275" t="s">
        <v>213</v>
      </c>
    </row>
    <row r="147" s="2" customFormat="1" ht="21.75" customHeight="1">
      <c r="A147" s="39"/>
      <c r="B147" s="40"/>
      <c r="C147" s="244" t="s">
        <v>264</v>
      </c>
      <c r="D147" s="244" t="s">
        <v>216</v>
      </c>
      <c r="E147" s="245" t="s">
        <v>438</v>
      </c>
      <c r="F147" s="246" t="s">
        <v>439</v>
      </c>
      <c r="G147" s="247" t="s">
        <v>393</v>
      </c>
      <c r="H147" s="248">
        <v>1542</v>
      </c>
      <c r="I147" s="249"/>
      <c r="J147" s="250">
        <f>ROUND(I147*H147,2)</f>
        <v>0</v>
      </c>
      <c r="K147" s="246" t="s">
        <v>394</v>
      </c>
      <c r="L147" s="45"/>
      <c r="M147" s="251" t="s">
        <v>1</v>
      </c>
      <c r="N147" s="252" t="s">
        <v>41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0.44</v>
      </c>
      <c r="T147" s="254">
        <f>S147*H147</f>
        <v>678.48000000000002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229</v>
      </c>
      <c r="AT147" s="255" t="s">
        <v>216</v>
      </c>
      <c r="AU147" s="255" t="s">
        <v>86</v>
      </c>
      <c r="AY147" s="18" t="s">
        <v>213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84</v>
      </c>
      <c r="BK147" s="256">
        <f>ROUND(I147*H147,2)</f>
        <v>0</v>
      </c>
      <c r="BL147" s="18" t="s">
        <v>229</v>
      </c>
      <c r="BM147" s="255" t="s">
        <v>440</v>
      </c>
    </row>
    <row r="148" s="2" customFormat="1">
      <c r="A148" s="39"/>
      <c r="B148" s="40"/>
      <c r="C148" s="41"/>
      <c r="D148" s="257" t="s">
        <v>222</v>
      </c>
      <c r="E148" s="41"/>
      <c r="F148" s="258" t="s">
        <v>441</v>
      </c>
      <c r="G148" s="41"/>
      <c r="H148" s="41"/>
      <c r="I148" s="155"/>
      <c r="J148" s="41"/>
      <c r="K148" s="41"/>
      <c r="L148" s="45"/>
      <c r="M148" s="259"/>
      <c r="N148" s="260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222</v>
      </c>
      <c r="AU148" s="18" t="s">
        <v>86</v>
      </c>
    </row>
    <row r="149" s="13" customFormat="1">
      <c r="A149" s="13"/>
      <c r="B149" s="265"/>
      <c r="C149" s="266"/>
      <c r="D149" s="257" t="s">
        <v>436</v>
      </c>
      <c r="E149" s="267" t="s">
        <v>1</v>
      </c>
      <c r="F149" s="268" t="s">
        <v>442</v>
      </c>
      <c r="G149" s="266"/>
      <c r="H149" s="269">
        <v>1542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5" t="s">
        <v>436</v>
      </c>
      <c r="AU149" s="275" t="s">
        <v>86</v>
      </c>
      <c r="AV149" s="13" t="s">
        <v>86</v>
      </c>
      <c r="AW149" s="13" t="s">
        <v>32</v>
      </c>
      <c r="AX149" s="13" t="s">
        <v>84</v>
      </c>
      <c r="AY149" s="275" t="s">
        <v>213</v>
      </c>
    </row>
    <row r="150" s="2" customFormat="1" ht="21.75" customHeight="1">
      <c r="A150" s="39"/>
      <c r="B150" s="40"/>
      <c r="C150" s="244" t="s">
        <v>269</v>
      </c>
      <c r="D150" s="244" t="s">
        <v>216</v>
      </c>
      <c r="E150" s="245" t="s">
        <v>443</v>
      </c>
      <c r="F150" s="246" t="s">
        <v>444</v>
      </c>
      <c r="G150" s="247" t="s">
        <v>393</v>
      </c>
      <c r="H150" s="248">
        <v>1210</v>
      </c>
      <c r="I150" s="249"/>
      <c r="J150" s="250">
        <f>ROUND(I150*H150,2)</f>
        <v>0</v>
      </c>
      <c r="K150" s="246" t="s">
        <v>394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0.75</v>
      </c>
      <c r="T150" s="254">
        <f>S150*H150</f>
        <v>907.5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229</v>
      </c>
      <c r="AT150" s="255" t="s">
        <v>216</v>
      </c>
      <c r="AU150" s="255" t="s">
        <v>86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229</v>
      </c>
      <c r="BM150" s="255" t="s">
        <v>445</v>
      </c>
    </row>
    <row r="151" s="2" customFormat="1">
      <c r="A151" s="39"/>
      <c r="B151" s="40"/>
      <c r="C151" s="41"/>
      <c r="D151" s="257" t="s">
        <v>222</v>
      </c>
      <c r="E151" s="41"/>
      <c r="F151" s="258" t="s">
        <v>446</v>
      </c>
      <c r="G151" s="41"/>
      <c r="H151" s="41"/>
      <c r="I151" s="155"/>
      <c r="J151" s="41"/>
      <c r="K151" s="41"/>
      <c r="L151" s="45"/>
      <c r="M151" s="259"/>
      <c r="N151" s="26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86</v>
      </c>
    </row>
    <row r="152" s="2" customFormat="1" ht="21.75" customHeight="1">
      <c r="A152" s="39"/>
      <c r="B152" s="40"/>
      <c r="C152" s="244" t="s">
        <v>279</v>
      </c>
      <c r="D152" s="244" t="s">
        <v>216</v>
      </c>
      <c r="E152" s="245" t="s">
        <v>447</v>
      </c>
      <c r="F152" s="246" t="s">
        <v>448</v>
      </c>
      <c r="G152" s="247" t="s">
        <v>393</v>
      </c>
      <c r="H152" s="248">
        <v>5351</v>
      </c>
      <c r="I152" s="249"/>
      <c r="J152" s="250">
        <f>ROUND(I152*H152,2)</f>
        <v>0</v>
      </c>
      <c r="K152" s="246" t="s">
        <v>394</v>
      </c>
      <c r="L152" s="45"/>
      <c r="M152" s="251" t="s">
        <v>1</v>
      </c>
      <c r="N152" s="252" t="s">
        <v>41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0.625</v>
      </c>
      <c r="T152" s="254">
        <f>S152*H152</f>
        <v>3344.375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229</v>
      </c>
      <c r="AT152" s="255" t="s">
        <v>216</v>
      </c>
      <c r="AU152" s="255" t="s">
        <v>86</v>
      </c>
      <c r="AY152" s="18" t="s">
        <v>213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84</v>
      </c>
      <c r="BK152" s="256">
        <f>ROUND(I152*H152,2)</f>
        <v>0</v>
      </c>
      <c r="BL152" s="18" t="s">
        <v>229</v>
      </c>
      <c r="BM152" s="255" t="s">
        <v>449</v>
      </c>
    </row>
    <row r="153" s="2" customFormat="1">
      <c r="A153" s="39"/>
      <c r="B153" s="40"/>
      <c r="C153" s="41"/>
      <c r="D153" s="257" t="s">
        <v>222</v>
      </c>
      <c r="E153" s="41"/>
      <c r="F153" s="258" t="s">
        <v>450</v>
      </c>
      <c r="G153" s="41"/>
      <c r="H153" s="41"/>
      <c r="I153" s="155"/>
      <c r="J153" s="41"/>
      <c r="K153" s="41"/>
      <c r="L153" s="45"/>
      <c r="M153" s="259"/>
      <c r="N153" s="26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86</v>
      </c>
    </row>
    <row r="154" s="13" customFormat="1">
      <c r="A154" s="13"/>
      <c r="B154" s="265"/>
      <c r="C154" s="266"/>
      <c r="D154" s="257" t="s">
        <v>436</v>
      </c>
      <c r="E154" s="267" t="s">
        <v>1</v>
      </c>
      <c r="F154" s="268" t="s">
        <v>451</v>
      </c>
      <c r="G154" s="266"/>
      <c r="H154" s="269">
        <v>5341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5" t="s">
        <v>436</v>
      </c>
      <c r="AU154" s="275" t="s">
        <v>86</v>
      </c>
      <c r="AV154" s="13" t="s">
        <v>86</v>
      </c>
      <c r="AW154" s="13" t="s">
        <v>32</v>
      </c>
      <c r="AX154" s="13" t="s">
        <v>76</v>
      </c>
      <c r="AY154" s="275" t="s">
        <v>213</v>
      </c>
    </row>
    <row r="155" s="13" customFormat="1">
      <c r="A155" s="13"/>
      <c r="B155" s="265"/>
      <c r="C155" s="266"/>
      <c r="D155" s="257" t="s">
        <v>436</v>
      </c>
      <c r="E155" s="267" t="s">
        <v>1</v>
      </c>
      <c r="F155" s="268" t="s">
        <v>452</v>
      </c>
      <c r="G155" s="266"/>
      <c r="H155" s="269">
        <v>10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5" t="s">
        <v>436</v>
      </c>
      <c r="AU155" s="275" t="s">
        <v>86</v>
      </c>
      <c r="AV155" s="13" t="s">
        <v>86</v>
      </c>
      <c r="AW155" s="13" t="s">
        <v>32</v>
      </c>
      <c r="AX155" s="13" t="s">
        <v>76</v>
      </c>
      <c r="AY155" s="275" t="s">
        <v>213</v>
      </c>
    </row>
    <row r="156" s="14" customFormat="1">
      <c r="A156" s="14"/>
      <c r="B156" s="276"/>
      <c r="C156" s="277"/>
      <c r="D156" s="257" t="s">
        <v>436</v>
      </c>
      <c r="E156" s="278" t="s">
        <v>1</v>
      </c>
      <c r="F156" s="279" t="s">
        <v>453</v>
      </c>
      <c r="G156" s="277"/>
      <c r="H156" s="280">
        <v>5351</v>
      </c>
      <c r="I156" s="281"/>
      <c r="J156" s="277"/>
      <c r="K156" s="277"/>
      <c r="L156" s="282"/>
      <c r="M156" s="283"/>
      <c r="N156" s="284"/>
      <c r="O156" s="284"/>
      <c r="P156" s="284"/>
      <c r="Q156" s="284"/>
      <c r="R156" s="284"/>
      <c r="S156" s="284"/>
      <c r="T156" s="28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6" t="s">
        <v>436</v>
      </c>
      <c r="AU156" s="286" t="s">
        <v>86</v>
      </c>
      <c r="AV156" s="14" t="s">
        <v>229</v>
      </c>
      <c r="AW156" s="14" t="s">
        <v>32</v>
      </c>
      <c r="AX156" s="14" t="s">
        <v>84</v>
      </c>
      <c r="AY156" s="286" t="s">
        <v>213</v>
      </c>
    </row>
    <row r="157" s="2" customFormat="1" ht="21.75" customHeight="1">
      <c r="A157" s="39"/>
      <c r="B157" s="40"/>
      <c r="C157" s="244" t="s">
        <v>454</v>
      </c>
      <c r="D157" s="244" t="s">
        <v>216</v>
      </c>
      <c r="E157" s="245" t="s">
        <v>455</v>
      </c>
      <c r="F157" s="246" t="s">
        <v>456</v>
      </c>
      <c r="G157" s="247" t="s">
        <v>393</v>
      </c>
      <c r="H157" s="248">
        <v>201</v>
      </c>
      <c r="I157" s="249"/>
      <c r="J157" s="250">
        <f>ROUND(I157*H157,2)</f>
        <v>0</v>
      </c>
      <c r="K157" s="246" t="s">
        <v>394</v>
      </c>
      <c r="L157" s="45"/>
      <c r="M157" s="251" t="s">
        <v>1</v>
      </c>
      <c r="N157" s="252" t="s">
        <v>41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1.1200000000000001</v>
      </c>
      <c r="T157" s="254">
        <f>S157*H157</f>
        <v>225.12000000000003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229</v>
      </c>
      <c r="AT157" s="255" t="s">
        <v>216</v>
      </c>
      <c r="AU157" s="255" t="s">
        <v>86</v>
      </c>
      <c r="AY157" s="18" t="s">
        <v>213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84</v>
      </c>
      <c r="BK157" s="256">
        <f>ROUND(I157*H157,2)</f>
        <v>0</v>
      </c>
      <c r="BL157" s="18" t="s">
        <v>229</v>
      </c>
      <c r="BM157" s="255" t="s">
        <v>457</v>
      </c>
    </row>
    <row r="158" s="2" customFormat="1">
      <c r="A158" s="39"/>
      <c r="B158" s="40"/>
      <c r="C158" s="41"/>
      <c r="D158" s="257" t="s">
        <v>222</v>
      </c>
      <c r="E158" s="41"/>
      <c r="F158" s="258" t="s">
        <v>458</v>
      </c>
      <c r="G158" s="41"/>
      <c r="H158" s="41"/>
      <c r="I158" s="155"/>
      <c r="J158" s="41"/>
      <c r="K158" s="41"/>
      <c r="L158" s="45"/>
      <c r="M158" s="259"/>
      <c r="N158" s="260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86</v>
      </c>
    </row>
    <row r="159" s="13" customFormat="1">
      <c r="A159" s="13"/>
      <c r="B159" s="265"/>
      <c r="C159" s="266"/>
      <c r="D159" s="257" t="s">
        <v>436</v>
      </c>
      <c r="E159" s="267" t="s">
        <v>1</v>
      </c>
      <c r="F159" s="268" t="s">
        <v>459</v>
      </c>
      <c r="G159" s="266"/>
      <c r="H159" s="269">
        <v>201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5" t="s">
        <v>436</v>
      </c>
      <c r="AU159" s="275" t="s">
        <v>86</v>
      </c>
      <c r="AV159" s="13" t="s">
        <v>86</v>
      </c>
      <c r="AW159" s="13" t="s">
        <v>32</v>
      </c>
      <c r="AX159" s="13" t="s">
        <v>84</v>
      </c>
      <c r="AY159" s="275" t="s">
        <v>213</v>
      </c>
    </row>
    <row r="160" s="2" customFormat="1" ht="21.75" customHeight="1">
      <c r="A160" s="39"/>
      <c r="B160" s="40"/>
      <c r="C160" s="244" t="s">
        <v>8</v>
      </c>
      <c r="D160" s="244" t="s">
        <v>216</v>
      </c>
      <c r="E160" s="245" t="s">
        <v>460</v>
      </c>
      <c r="F160" s="246" t="s">
        <v>461</v>
      </c>
      <c r="G160" s="247" t="s">
        <v>393</v>
      </c>
      <c r="H160" s="248">
        <v>5663.8860000000004</v>
      </c>
      <c r="I160" s="249"/>
      <c r="J160" s="250">
        <f>ROUND(I160*H160,2)</f>
        <v>0</v>
      </c>
      <c r="K160" s="246" t="s">
        <v>394</v>
      </c>
      <c r="L160" s="45"/>
      <c r="M160" s="251" t="s">
        <v>1</v>
      </c>
      <c r="N160" s="252" t="s">
        <v>41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0.22</v>
      </c>
      <c r="T160" s="254">
        <f>S160*H160</f>
        <v>1246.05492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229</v>
      </c>
      <c r="AT160" s="255" t="s">
        <v>216</v>
      </c>
      <c r="AU160" s="255" t="s">
        <v>86</v>
      </c>
      <c r="AY160" s="18" t="s">
        <v>213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84</v>
      </c>
      <c r="BK160" s="256">
        <f>ROUND(I160*H160,2)</f>
        <v>0</v>
      </c>
      <c r="BL160" s="18" t="s">
        <v>229</v>
      </c>
      <c r="BM160" s="255" t="s">
        <v>462</v>
      </c>
    </row>
    <row r="161" s="2" customFormat="1">
      <c r="A161" s="39"/>
      <c r="B161" s="40"/>
      <c r="C161" s="41"/>
      <c r="D161" s="257" t="s">
        <v>222</v>
      </c>
      <c r="E161" s="41"/>
      <c r="F161" s="258" t="s">
        <v>463</v>
      </c>
      <c r="G161" s="41"/>
      <c r="H161" s="41"/>
      <c r="I161" s="155"/>
      <c r="J161" s="41"/>
      <c r="K161" s="41"/>
      <c r="L161" s="45"/>
      <c r="M161" s="259"/>
      <c r="N161" s="260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86</v>
      </c>
    </row>
    <row r="162" s="13" customFormat="1">
      <c r="A162" s="13"/>
      <c r="B162" s="265"/>
      <c r="C162" s="266"/>
      <c r="D162" s="257" t="s">
        <v>436</v>
      </c>
      <c r="E162" s="267" t="s">
        <v>1</v>
      </c>
      <c r="F162" s="268" t="s">
        <v>464</v>
      </c>
      <c r="G162" s="266"/>
      <c r="H162" s="269">
        <v>5663.8860000000004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5" t="s">
        <v>436</v>
      </c>
      <c r="AU162" s="275" t="s">
        <v>86</v>
      </c>
      <c r="AV162" s="13" t="s">
        <v>86</v>
      </c>
      <c r="AW162" s="13" t="s">
        <v>32</v>
      </c>
      <c r="AX162" s="13" t="s">
        <v>84</v>
      </c>
      <c r="AY162" s="275" t="s">
        <v>213</v>
      </c>
    </row>
    <row r="163" s="2" customFormat="1" ht="21.75" customHeight="1">
      <c r="A163" s="39"/>
      <c r="B163" s="40"/>
      <c r="C163" s="244" t="s">
        <v>293</v>
      </c>
      <c r="D163" s="244" t="s">
        <v>216</v>
      </c>
      <c r="E163" s="245" t="s">
        <v>465</v>
      </c>
      <c r="F163" s="246" t="s">
        <v>466</v>
      </c>
      <c r="G163" s="247" t="s">
        <v>393</v>
      </c>
      <c r="H163" s="248">
        <v>1210</v>
      </c>
      <c r="I163" s="249"/>
      <c r="J163" s="250">
        <f>ROUND(I163*H163,2)</f>
        <v>0</v>
      </c>
      <c r="K163" s="246" t="s">
        <v>394</v>
      </c>
      <c r="L163" s="45"/>
      <c r="M163" s="251" t="s">
        <v>1</v>
      </c>
      <c r="N163" s="252" t="s">
        <v>41</v>
      </c>
      <c r="O163" s="92"/>
      <c r="P163" s="253">
        <f>O163*H163</f>
        <v>0</v>
      </c>
      <c r="Q163" s="253">
        <v>0.00016000000000000001</v>
      </c>
      <c r="R163" s="253">
        <f>Q163*H163</f>
        <v>0.19360000000000002</v>
      </c>
      <c r="S163" s="253">
        <v>0.25600000000000001</v>
      </c>
      <c r="T163" s="254">
        <f>S163*H163</f>
        <v>309.75999999999999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229</v>
      </c>
      <c r="AT163" s="255" t="s">
        <v>216</v>
      </c>
      <c r="AU163" s="255" t="s">
        <v>86</v>
      </c>
      <c r="AY163" s="18" t="s">
        <v>213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84</v>
      </c>
      <c r="BK163" s="256">
        <f>ROUND(I163*H163,2)</f>
        <v>0</v>
      </c>
      <c r="BL163" s="18" t="s">
        <v>229</v>
      </c>
      <c r="BM163" s="255" t="s">
        <v>467</v>
      </c>
    </row>
    <row r="164" s="2" customFormat="1">
      <c r="A164" s="39"/>
      <c r="B164" s="40"/>
      <c r="C164" s="41"/>
      <c r="D164" s="257" t="s">
        <v>222</v>
      </c>
      <c r="E164" s="41"/>
      <c r="F164" s="258" t="s">
        <v>468</v>
      </c>
      <c r="G164" s="41"/>
      <c r="H164" s="41"/>
      <c r="I164" s="155"/>
      <c r="J164" s="41"/>
      <c r="K164" s="41"/>
      <c r="L164" s="45"/>
      <c r="M164" s="259"/>
      <c r="N164" s="260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86</v>
      </c>
    </row>
    <row r="165" s="2" customFormat="1" ht="16.5" customHeight="1">
      <c r="A165" s="39"/>
      <c r="B165" s="40"/>
      <c r="C165" s="244" t="s">
        <v>302</v>
      </c>
      <c r="D165" s="244" t="s">
        <v>216</v>
      </c>
      <c r="E165" s="245" t="s">
        <v>469</v>
      </c>
      <c r="F165" s="246" t="s">
        <v>470</v>
      </c>
      <c r="G165" s="247" t="s">
        <v>471</v>
      </c>
      <c r="H165" s="248">
        <v>1423</v>
      </c>
      <c r="I165" s="249"/>
      <c r="J165" s="250">
        <f>ROUND(I165*H165,2)</f>
        <v>0</v>
      </c>
      <c r="K165" s="246" t="s">
        <v>394</v>
      </c>
      <c r="L165" s="45"/>
      <c r="M165" s="251" t="s">
        <v>1</v>
      </c>
      <c r="N165" s="252" t="s">
        <v>41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0.20499999999999999</v>
      </c>
      <c r="T165" s="254">
        <f>S165*H165</f>
        <v>291.71499999999997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229</v>
      </c>
      <c r="AT165" s="255" t="s">
        <v>216</v>
      </c>
      <c r="AU165" s="255" t="s">
        <v>86</v>
      </c>
      <c r="AY165" s="18" t="s">
        <v>213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84</v>
      </c>
      <c r="BK165" s="256">
        <f>ROUND(I165*H165,2)</f>
        <v>0</v>
      </c>
      <c r="BL165" s="18" t="s">
        <v>229</v>
      </c>
      <c r="BM165" s="255" t="s">
        <v>472</v>
      </c>
    </row>
    <row r="166" s="2" customFormat="1">
      <c r="A166" s="39"/>
      <c r="B166" s="40"/>
      <c r="C166" s="41"/>
      <c r="D166" s="257" t="s">
        <v>222</v>
      </c>
      <c r="E166" s="41"/>
      <c r="F166" s="258" t="s">
        <v>473</v>
      </c>
      <c r="G166" s="41"/>
      <c r="H166" s="41"/>
      <c r="I166" s="155"/>
      <c r="J166" s="41"/>
      <c r="K166" s="41"/>
      <c r="L166" s="45"/>
      <c r="M166" s="259"/>
      <c r="N166" s="260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86</v>
      </c>
    </row>
    <row r="167" s="2" customFormat="1" ht="21.75" customHeight="1">
      <c r="A167" s="39"/>
      <c r="B167" s="40"/>
      <c r="C167" s="244" t="s">
        <v>307</v>
      </c>
      <c r="D167" s="244" t="s">
        <v>216</v>
      </c>
      <c r="E167" s="245" t="s">
        <v>474</v>
      </c>
      <c r="F167" s="246" t="s">
        <v>475</v>
      </c>
      <c r="G167" s="247" t="s">
        <v>399</v>
      </c>
      <c r="H167" s="248">
        <v>83.400000000000006</v>
      </c>
      <c r="I167" s="249"/>
      <c r="J167" s="250">
        <f>ROUND(I167*H167,2)</f>
        <v>0</v>
      </c>
      <c r="K167" s="246" t="s">
        <v>394</v>
      </c>
      <c r="L167" s="45"/>
      <c r="M167" s="251" t="s">
        <v>1</v>
      </c>
      <c r="N167" s="252" t="s">
        <v>41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229</v>
      </c>
      <c r="AT167" s="255" t="s">
        <v>216</v>
      </c>
      <c r="AU167" s="255" t="s">
        <v>86</v>
      </c>
      <c r="AY167" s="18" t="s">
        <v>213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84</v>
      </c>
      <c r="BK167" s="256">
        <f>ROUND(I167*H167,2)</f>
        <v>0</v>
      </c>
      <c r="BL167" s="18" t="s">
        <v>229</v>
      </c>
      <c r="BM167" s="255" t="s">
        <v>476</v>
      </c>
    </row>
    <row r="168" s="2" customFormat="1">
      <c r="A168" s="39"/>
      <c r="B168" s="40"/>
      <c r="C168" s="41"/>
      <c r="D168" s="257" t="s">
        <v>222</v>
      </c>
      <c r="E168" s="41"/>
      <c r="F168" s="258" t="s">
        <v>477</v>
      </c>
      <c r="G168" s="41"/>
      <c r="H168" s="41"/>
      <c r="I168" s="155"/>
      <c r="J168" s="41"/>
      <c r="K168" s="41"/>
      <c r="L168" s="45"/>
      <c r="M168" s="259"/>
      <c r="N168" s="260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222</v>
      </c>
      <c r="AU168" s="18" t="s">
        <v>86</v>
      </c>
    </row>
    <row r="169" s="13" customFormat="1">
      <c r="A169" s="13"/>
      <c r="B169" s="265"/>
      <c r="C169" s="266"/>
      <c r="D169" s="257" t="s">
        <v>436</v>
      </c>
      <c r="E169" s="267" t="s">
        <v>1</v>
      </c>
      <c r="F169" s="268" t="s">
        <v>478</v>
      </c>
      <c r="G169" s="266"/>
      <c r="H169" s="269">
        <v>83.400000000000006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5" t="s">
        <v>436</v>
      </c>
      <c r="AU169" s="275" t="s">
        <v>86</v>
      </c>
      <c r="AV169" s="13" t="s">
        <v>86</v>
      </c>
      <c r="AW169" s="13" t="s">
        <v>32</v>
      </c>
      <c r="AX169" s="13" t="s">
        <v>84</v>
      </c>
      <c r="AY169" s="275" t="s">
        <v>213</v>
      </c>
    </row>
    <row r="170" s="2" customFormat="1" ht="16.5" customHeight="1">
      <c r="A170" s="39"/>
      <c r="B170" s="40"/>
      <c r="C170" s="244" t="s">
        <v>312</v>
      </c>
      <c r="D170" s="244" t="s">
        <v>216</v>
      </c>
      <c r="E170" s="245" t="s">
        <v>479</v>
      </c>
      <c r="F170" s="246" t="s">
        <v>480</v>
      </c>
      <c r="G170" s="247" t="s">
        <v>399</v>
      </c>
      <c r="H170" s="248">
        <v>41.700000000000003</v>
      </c>
      <c r="I170" s="249"/>
      <c r="J170" s="250">
        <f>ROUND(I170*H170,2)</f>
        <v>0</v>
      </c>
      <c r="K170" s="246" t="s">
        <v>394</v>
      </c>
      <c r="L170" s="45"/>
      <c r="M170" s="251" t="s">
        <v>1</v>
      </c>
      <c r="N170" s="252" t="s">
        <v>41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229</v>
      </c>
      <c r="AT170" s="255" t="s">
        <v>216</v>
      </c>
      <c r="AU170" s="255" t="s">
        <v>86</v>
      </c>
      <c r="AY170" s="18" t="s">
        <v>213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84</v>
      </c>
      <c r="BK170" s="256">
        <f>ROUND(I170*H170,2)</f>
        <v>0</v>
      </c>
      <c r="BL170" s="18" t="s">
        <v>229</v>
      </c>
      <c r="BM170" s="255" t="s">
        <v>481</v>
      </c>
    </row>
    <row r="171" s="13" customFormat="1">
      <c r="A171" s="13"/>
      <c r="B171" s="265"/>
      <c r="C171" s="266"/>
      <c r="D171" s="257" t="s">
        <v>436</v>
      </c>
      <c r="E171" s="266"/>
      <c r="F171" s="268" t="s">
        <v>482</v>
      </c>
      <c r="G171" s="266"/>
      <c r="H171" s="269">
        <v>41.700000000000003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5" t="s">
        <v>436</v>
      </c>
      <c r="AU171" s="275" t="s">
        <v>86</v>
      </c>
      <c r="AV171" s="13" t="s">
        <v>86</v>
      </c>
      <c r="AW171" s="13" t="s">
        <v>4</v>
      </c>
      <c r="AX171" s="13" t="s">
        <v>84</v>
      </c>
      <c r="AY171" s="275" t="s">
        <v>213</v>
      </c>
    </row>
    <row r="172" s="2" customFormat="1" ht="21.75" customHeight="1">
      <c r="A172" s="39"/>
      <c r="B172" s="40"/>
      <c r="C172" s="244" t="s">
        <v>322</v>
      </c>
      <c r="D172" s="244" t="s">
        <v>216</v>
      </c>
      <c r="E172" s="245" t="s">
        <v>483</v>
      </c>
      <c r="F172" s="246" t="s">
        <v>484</v>
      </c>
      <c r="G172" s="247" t="s">
        <v>399</v>
      </c>
      <c r="H172" s="248">
        <v>734.70000000000005</v>
      </c>
      <c r="I172" s="249"/>
      <c r="J172" s="250">
        <f>ROUND(I172*H172,2)</f>
        <v>0</v>
      </c>
      <c r="K172" s="246" t="s">
        <v>394</v>
      </c>
      <c r="L172" s="45"/>
      <c r="M172" s="251" t="s">
        <v>1</v>
      </c>
      <c r="N172" s="252" t="s">
        <v>41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229</v>
      </c>
      <c r="AT172" s="255" t="s">
        <v>216</v>
      </c>
      <c r="AU172" s="255" t="s">
        <v>86</v>
      </c>
      <c r="AY172" s="18" t="s">
        <v>213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84</v>
      </c>
      <c r="BK172" s="256">
        <f>ROUND(I172*H172,2)</f>
        <v>0</v>
      </c>
      <c r="BL172" s="18" t="s">
        <v>229</v>
      </c>
      <c r="BM172" s="255" t="s">
        <v>485</v>
      </c>
    </row>
    <row r="173" s="2" customFormat="1">
      <c r="A173" s="39"/>
      <c r="B173" s="40"/>
      <c r="C173" s="41"/>
      <c r="D173" s="257" t="s">
        <v>222</v>
      </c>
      <c r="E173" s="41"/>
      <c r="F173" s="258" t="s">
        <v>486</v>
      </c>
      <c r="G173" s="41"/>
      <c r="H173" s="41"/>
      <c r="I173" s="155"/>
      <c r="J173" s="41"/>
      <c r="K173" s="41"/>
      <c r="L173" s="45"/>
      <c r="M173" s="259"/>
      <c r="N173" s="260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222</v>
      </c>
      <c r="AU173" s="18" t="s">
        <v>86</v>
      </c>
    </row>
    <row r="174" s="13" customFormat="1">
      <c r="A174" s="13"/>
      <c r="B174" s="265"/>
      <c r="C174" s="266"/>
      <c r="D174" s="257" t="s">
        <v>436</v>
      </c>
      <c r="E174" s="267" t="s">
        <v>1</v>
      </c>
      <c r="F174" s="268" t="s">
        <v>487</v>
      </c>
      <c r="G174" s="266"/>
      <c r="H174" s="269">
        <v>734.70000000000005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5" t="s">
        <v>436</v>
      </c>
      <c r="AU174" s="275" t="s">
        <v>86</v>
      </c>
      <c r="AV174" s="13" t="s">
        <v>86</v>
      </c>
      <c r="AW174" s="13" t="s">
        <v>32</v>
      </c>
      <c r="AX174" s="13" t="s">
        <v>84</v>
      </c>
      <c r="AY174" s="275" t="s">
        <v>213</v>
      </c>
    </row>
    <row r="175" s="2" customFormat="1" ht="16.5" customHeight="1">
      <c r="A175" s="39"/>
      <c r="B175" s="40"/>
      <c r="C175" s="287" t="s">
        <v>7</v>
      </c>
      <c r="D175" s="287" t="s">
        <v>488</v>
      </c>
      <c r="E175" s="288" t="s">
        <v>489</v>
      </c>
      <c r="F175" s="289" t="s">
        <v>490</v>
      </c>
      <c r="G175" s="290" t="s">
        <v>491</v>
      </c>
      <c r="H175" s="291">
        <v>697.96500000000003</v>
      </c>
      <c r="I175" s="292"/>
      <c r="J175" s="293">
        <f>ROUND(I175*H175,2)</f>
        <v>0</v>
      </c>
      <c r="K175" s="289" t="s">
        <v>1</v>
      </c>
      <c r="L175" s="294"/>
      <c r="M175" s="295" t="s">
        <v>1</v>
      </c>
      <c r="N175" s="296" t="s">
        <v>41</v>
      </c>
      <c r="O175" s="92"/>
      <c r="P175" s="253">
        <f>O175*H175</f>
        <v>0</v>
      </c>
      <c r="Q175" s="253">
        <v>1</v>
      </c>
      <c r="R175" s="253">
        <f>Q175*H175</f>
        <v>697.96500000000003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420</v>
      </c>
      <c r="AT175" s="255" t="s">
        <v>488</v>
      </c>
      <c r="AU175" s="255" t="s">
        <v>86</v>
      </c>
      <c r="AY175" s="18" t="s">
        <v>213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84</v>
      </c>
      <c r="BK175" s="256">
        <f>ROUND(I175*H175,2)</f>
        <v>0</v>
      </c>
      <c r="BL175" s="18" t="s">
        <v>229</v>
      </c>
      <c r="BM175" s="255" t="s">
        <v>492</v>
      </c>
    </row>
    <row r="176" s="2" customFormat="1">
      <c r="A176" s="39"/>
      <c r="B176" s="40"/>
      <c r="C176" s="41"/>
      <c r="D176" s="257" t="s">
        <v>222</v>
      </c>
      <c r="E176" s="41"/>
      <c r="F176" s="258" t="s">
        <v>493</v>
      </c>
      <c r="G176" s="41"/>
      <c r="H176" s="41"/>
      <c r="I176" s="155"/>
      <c r="J176" s="41"/>
      <c r="K176" s="41"/>
      <c r="L176" s="45"/>
      <c r="M176" s="259"/>
      <c r="N176" s="260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222</v>
      </c>
      <c r="AU176" s="18" t="s">
        <v>86</v>
      </c>
    </row>
    <row r="177" s="13" customFormat="1">
      <c r="A177" s="13"/>
      <c r="B177" s="265"/>
      <c r="C177" s="266"/>
      <c r="D177" s="257" t="s">
        <v>436</v>
      </c>
      <c r="E177" s="267" t="s">
        <v>1</v>
      </c>
      <c r="F177" s="268" t="s">
        <v>494</v>
      </c>
      <c r="G177" s="266"/>
      <c r="H177" s="269">
        <v>1395.9300000000001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5" t="s">
        <v>436</v>
      </c>
      <c r="AU177" s="275" t="s">
        <v>86</v>
      </c>
      <c r="AV177" s="13" t="s">
        <v>86</v>
      </c>
      <c r="AW177" s="13" t="s">
        <v>32</v>
      </c>
      <c r="AX177" s="13" t="s">
        <v>84</v>
      </c>
      <c r="AY177" s="275" t="s">
        <v>213</v>
      </c>
    </row>
    <row r="178" s="13" customFormat="1">
      <c r="A178" s="13"/>
      <c r="B178" s="265"/>
      <c r="C178" s="266"/>
      <c r="D178" s="257" t="s">
        <v>436</v>
      </c>
      <c r="E178" s="266"/>
      <c r="F178" s="268" t="s">
        <v>495</v>
      </c>
      <c r="G178" s="266"/>
      <c r="H178" s="269">
        <v>697.96500000000003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5" t="s">
        <v>436</v>
      </c>
      <c r="AU178" s="275" t="s">
        <v>86</v>
      </c>
      <c r="AV178" s="13" t="s">
        <v>86</v>
      </c>
      <c r="AW178" s="13" t="s">
        <v>4</v>
      </c>
      <c r="AX178" s="13" t="s">
        <v>84</v>
      </c>
      <c r="AY178" s="275" t="s">
        <v>213</v>
      </c>
    </row>
    <row r="179" s="2" customFormat="1" ht="21.75" customHeight="1">
      <c r="A179" s="39"/>
      <c r="B179" s="40"/>
      <c r="C179" s="244" t="s">
        <v>333</v>
      </c>
      <c r="D179" s="244" t="s">
        <v>216</v>
      </c>
      <c r="E179" s="245" t="s">
        <v>496</v>
      </c>
      <c r="F179" s="246" t="s">
        <v>497</v>
      </c>
      <c r="G179" s="247" t="s">
        <v>399</v>
      </c>
      <c r="H179" s="248">
        <v>568.79999999999995</v>
      </c>
      <c r="I179" s="249"/>
      <c r="J179" s="250">
        <f>ROUND(I179*H179,2)</f>
        <v>0</v>
      </c>
      <c r="K179" s="246" t="s">
        <v>394</v>
      </c>
      <c r="L179" s="45"/>
      <c r="M179" s="251" t="s">
        <v>1</v>
      </c>
      <c r="N179" s="252" t="s">
        <v>41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229</v>
      </c>
      <c r="AT179" s="255" t="s">
        <v>216</v>
      </c>
      <c r="AU179" s="255" t="s">
        <v>86</v>
      </c>
      <c r="AY179" s="18" t="s">
        <v>213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84</v>
      </c>
      <c r="BK179" s="256">
        <f>ROUND(I179*H179,2)</f>
        <v>0</v>
      </c>
      <c r="BL179" s="18" t="s">
        <v>229</v>
      </c>
      <c r="BM179" s="255" t="s">
        <v>498</v>
      </c>
    </row>
    <row r="180" s="13" customFormat="1">
      <c r="A180" s="13"/>
      <c r="B180" s="265"/>
      <c r="C180" s="266"/>
      <c r="D180" s="257" t="s">
        <v>436</v>
      </c>
      <c r="E180" s="267" t="s">
        <v>1</v>
      </c>
      <c r="F180" s="268" t="s">
        <v>499</v>
      </c>
      <c r="G180" s="266"/>
      <c r="H180" s="269">
        <v>568.79999999999995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5" t="s">
        <v>436</v>
      </c>
      <c r="AU180" s="275" t="s">
        <v>86</v>
      </c>
      <c r="AV180" s="13" t="s">
        <v>86</v>
      </c>
      <c r="AW180" s="13" t="s">
        <v>32</v>
      </c>
      <c r="AX180" s="13" t="s">
        <v>84</v>
      </c>
      <c r="AY180" s="275" t="s">
        <v>213</v>
      </c>
    </row>
    <row r="181" s="2" customFormat="1" ht="21.75" customHeight="1">
      <c r="A181" s="39"/>
      <c r="B181" s="40"/>
      <c r="C181" s="244" t="s">
        <v>338</v>
      </c>
      <c r="D181" s="244" t="s">
        <v>216</v>
      </c>
      <c r="E181" s="245" t="s">
        <v>500</v>
      </c>
      <c r="F181" s="246" t="s">
        <v>501</v>
      </c>
      <c r="G181" s="247" t="s">
        <v>310</v>
      </c>
      <c r="H181" s="248">
        <v>25</v>
      </c>
      <c r="I181" s="249"/>
      <c r="J181" s="250">
        <f>ROUND(I181*H181,2)</f>
        <v>0</v>
      </c>
      <c r="K181" s="246" t="s">
        <v>394</v>
      </c>
      <c r="L181" s="45"/>
      <c r="M181" s="251" t="s">
        <v>1</v>
      </c>
      <c r="N181" s="252" t="s">
        <v>41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229</v>
      </c>
      <c r="AT181" s="255" t="s">
        <v>216</v>
      </c>
      <c r="AU181" s="255" t="s">
        <v>86</v>
      </c>
      <c r="AY181" s="18" t="s">
        <v>213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84</v>
      </c>
      <c r="BK181" s="256">
        <f>ROUND(I181*H181,2)</f>
        <v>0</v>
      </c>
      <c r="BL181" s="18" t="s">
        <v>229</v>
      </c>
      <c r="BM181" s="255" t="s">
        <v>502</v>
      </c>
    </row>
    <row r="182" s="2" customFormat="1">
      <c r="A182" s="39"/>
      <c r="B182" s="40"/>
      <c r="C182" s="41"/>
      <c r="D182" s="257" t="s">
        <v>222</v>
      </c>
      <c r="E182" s="41"/>
      <c r="F182" s="258" t="s">
        <v>503</v>
      </c>
      <c r="G182" s="41"/>
      <c r="H182" s="41"/>
      <c r="I182" s="155"/>
      <c r="J182" s="41"/>
      <c r="K182" s="41"/>
      <c r="L182" s="45"/>
      <c r="M182" s="259"/>
      <c r="N182" s="260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222</v>
      </c>
      <c r="AU182" s="18" t="s">
        <v>86</v>
      </c>
    </row>
    <row r="183" s="2" customFormat="1" ht="21.75" customHeight="1">
      <c r="A183" s="39"/>
      <c r="B183" s="40"/>
      <c r="C183" s="244" t="s">
        <v>343</v>
      </c>
      <c r="D183" s="244" t="s">
        <v>216</v>
      </c>
      <c r="E183" s="245" t="s">
        <v>504</v>
      </c>
      <c r="F183" s="246" t="s">
        <v>505</v>
      </c>
      <c r="G183" s="247" t="s">
        <v>310</v>
      </c>
      <c r="H183" s="248">
        <v>8</v>
      </c>
      <c r="I183" s="249"/>
      <c r="J183" s="250">
        <f>ROUND(I183*H183,2)</f>
        <v>0</v>
      </c>
      <c r="K183" s="246" t="s">
        <v>394</v>
      </c>
      <c r="L183" s="45"/>
      <c r="M183" s="251" t="s">
        <v>1</v>
      </c>
      <c r="N183" s="252" t="s">
        <v>41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229</v>
      </c>
      <c r="AT183" s="255" t="s">
        <v>216</v>
      </c>
      <c r="AU183" s="255" t="s">
        <v>86</v>
      </c>
      <c r="AY183" s="18" t="s">
        <v>213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84</v>
      </c>
      <c r="BK183" s="256">
        <f>ROUND(I183*H183,2)</f>
        <v>0</v>
      </c>
      <c r="BL183" s="18" t="s">
        <v>229</v>
      </c>
      <c r="BM183" s="255" t="s">
        <v>506</v>
      </c>
    </row>
    <row r="184" s="2" customFormat="1">
      <c r="A184" s="39"/>
      <c r="B184" s="40"/>
      <c r="C184" s="41"/>
      <c r="D184" s="257" t="s">
        <v>222</v>
      </c>
      <c r="E184" s="41"/>
      <c r="F184" s="258" t="s">
        <v>507</v>
      </c>
      <c r="G184" s="41"/>
      <c r="H184" s="41"/>
      <c r="I184" s="155"/>
      <c r="J184" s="41"/>
      <c r="K184" s="41"/>
      <c r="L184" s="45"/>
      <c r="M184" s="259"/>
      <c r="N184" s="260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222</v>
      </c>
      <c r="AU184" s="18" t="s">
        <v>86</v>
      </c>
    </row>
    <row r="185" s="2" customFormat="1" ht="21.75" customHeight="1">
      <c r="A185" s="39"/>
      <c r="B185" s="40"/>
      <c r="C185" s="244" t="s">
        <v>348</v>
      </c>
      <c r="D185" s="244" t="s">
        <v>216</v>
      </c>
      <c r="E185" s="245" t="s">
        <v>508</v>
      </c>
      <c r="F185" s="246" t="s">
        <v>509</v>
      </c>
      <c r="G185" s="247" t="s">
        <v>310</v>
      </c>
      <c r="H185" s="248">
        <v>5</v>
      </c>
      <c r="I185" s="249"/>
      <c r="J185" s="250">
        <f>ROUND(I185*H185,2)</f>
        <v>0</v>
      </c>
      <c r="K185" s="246" t="s">
        <v>394</v>
      </c>
      <c r="L185" s="45"/>
      <c r="M185" s="251" t="s">
        <v>1</v>
      </c>
      <c r="N185" s="252" t="s">
        <v>41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229</v>
      </c>
      <c r="AT185" s="255" t="s">
        <v>216</v>
      </c>
      <c r="AU185" s="255" t="s">
        <v>86</v>
      </c>
      <c r="AY185" s="18" t="s">
        <v>213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84</v>
      </c>
      <c r="BK185" s="256">
        <f>ROUND(I185*H185,2)</f>
        <v>0</v>
      </c>
      <c r="BL185" s="18" t="s">
        <v>229</v>
      </c>
      <c r="BM185" s="255" t="s">
        <v>510</v>
      </c>
    </row>
    <row r="186" s="2" customFormat="1">
      <c r="A186" s="39"/>
      <c r="B186" s="40"/>
      <c r="C186" s="41"/>
      <c r="D186" s="257" t="s">
        <v>222</v>
      </c>
      <c r="E186" s="41"/>
      <c r="F186" s="258" t="s">
        <v>511</v>
      </c>
      <c r="G186" s="41"/>
      <c r="H186" s="41"/>
      <c r="I186" s="155"/>
      <c r="J186" s="41"/>
      <c r="K186" s="41"/>
      <c r="L186" s="45"/>
      <c r="M186" s="259"/>
      <c r="N186" s="260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222</v>
      </c>
      <c r="AU186" s="18" t="s">
        <v>86</v>
      </c>
    </row>
    <row r="187" s="2" customFormat="1" ht="21.75" customHeight="1">
      <c r="A187" s="39"/>
      <c r="B187" s="40"/>
      <c r="C187" s="244" t="s">
        <v>512</v>
      </c>
      <c r="D187" s="244" t="s">
        <v>216</v>
      </c>
      <c r="E187" s="245" t="s">
        <v>513</v>
      </c>
      <c r="F187" s="246" t="s">
        <v>514</v>
      </c>
      <c r="G187" s="247" t="s">
        <v>310</v>
      </c>
      <c r="H187" s="248">
        <v>25</v>
      </c>
      <c r="I187" s="249"/>
      <c r="J187" s="250">
        <f>ROUND(I187*H187,2)</f>
        <v>0</v>
      </c>
      <c r="K187" s="246" t="s">
        <v>394</v>
      </c>
      <c r="L187" s="45"/>
      <c r="M187" s="251" t="s">
        <v>1</v>
      </c>
      <c r="N187" s="252" t="s">
        <v>41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229</v>
      </c>
      <c r="AT187" s="255" t="s">
        <v>216</v>
      </c>
      <c r="AU187" s="255" t="s">
        <v>86</v>
      </c>
      <c r="AY187" s="18" t="s">
        <v>213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84</v>
      </c>
      <c r="BK187" s="256">
        <f>ROUND(I187*H187,2)</f>
        <v>0</v>
      </c>
      <c r="BL187" s="18" t="s">
        <v>229</v>
      </c>
      <c r="BM187" s="255" t="s">
        <v>515</v>
      </c>
    </row>
    <row r="188" s="2" customFormat="1">
      <c r="A188" s="39"/>
      <c r="B188" s="40"/>
      <c r="C188" s="41"/>
      <c r="D188" s="257" t="s">
        <v>222</v>
      </c>
      <c r="E188" s="41"/>
      <c r="F188" s="258" t="s">
        <v>503</v>
      </c>
      <c r="G188" s="41"/>
      <c r="H188" s="41"/>
      <c r="I188" s="155"/>
      <c r="J188" s="41"/>
      <c r="K188" s="41"/>
      <c r="L188" s="45"/>
      <c r="M188" s="259"/>
      <c r="N188" s="260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222</v>
      </c>
      <c r="AU188" s="18" t="s">
        <v>86</v>
      </c>
    </row>
    <row r="189" s="2" customFormat="1" ht="21.75" customHeight="1">
      <c r="A189" s="39"/>
      <c r="B189" s="40"/>
      <c r="C189" s="244" t="s">
        <v>516</v>
      </c>
      <c r="D189" s="244" t="s">
        <v>216</v>
      </c>
      <c r="E189" s="245" t="s">
        <v>517</v>
      </c>
      <c r="F189" s="246" t="s">
        <v>518</v>
      </c>
      <c r="G189" s="247" t="s">
        <v>310</v>
      </c>
      <c r="H189" s="248">
        <v>8</v>
      </c>
      <c r="I189" s="249"/>
      <c r="J189" s="250">
        <f>ROUND(I189*H189,2)</f>
        <v>0</v>
      </c>
      <c r="K189" s="246" t="s">
        <v>394</v>
      </c>
      <c r="L189" s="45"/>
      <c r="M189" s="251" t="s">
        <v>1</v>
      </c>
      <c r="N189" s="252" t="s">
        <v>41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229</v>
      </c>
      <c r="AT189" s="255" t="s">
        <v>216</v>
      </c>
      <c r="AU189" s="255" t="s">
        <v>86</v>
      </c>
      <c r="AY189" s="18" t="s">
        <v>213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84</v>
      </c>
      <c r="BK189" s="256">
        <f>ROUND(I189*H189,2)</f>
        <v>0</v>
      </c>
      <c r="BL189" s="18" t="s">
        <v>229</v>
      </c>
      <c r="BM189" s="255" t="s">
        <v>519</v>
      </c>
    </row>
    <row r="190" s="2" customFormat="1">
      <c r="A190" s="39"/>
      <c r="B190" s="40"/>
      <c r="C190" s="41"/>
      <c r="D190" s="257" t="s">
        <v>222</v>
      </c>
      <c r="E190" s="41"/>
      <c r="F190" s="258" t="s">
        <v>507</v>
      </c>
      <c r="G190" s="41"/>
      <c r="H190" s="41"/>
      <c r="I190" s="155"/>
      <c r="J190" s="41"/>
      <c r="K190" s="41"/>
      <c r="L190" s="45"/>
      <c r="M190" s="259"/>
      <c r="N190" s="260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222</v>
      </c>
      <c r="AU190" s="18" t="s">
        <v>86</v>
      </c>
    </row>
    <row r="191" s="2" customFormat="1" ht="21.75" customHeight="1">
      <c r="A191" s="39"/>
      <c r="B191" s="40"/>
      <c r="C191" s="244" t="s">
        <v>355</v>
      </c>
      <c r="D191" s="244" t="s">
        <v>216</v>
      </c>
      <c r="E191" s="245" t="s">
        <v>520</v>
      </c>
      <c r="F191" s="246" t="s">
        <v>521</v>
      </c>
      <c r="G191" s="247" t="s">
        <v>310</v>
      </c>
      <c r="H191" s="248">
        <v>5</v>
      </c>
      <c r="I191" s="249"/>
      <c r="J191" s="250">
        <f>ROUND(I191*H191,2)</f>
        <v>0</v>
      </c>
      <c r="K191" s="246" t="s">
        <v>394</v>
      </c>
      <c r="L191" s="45"/>
      <c r="M191" s="251" t="s">
        <v>1</v>
      </c>
      <c r="N191" s="252" t="s">
        <v>41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229</v>
      </c>
      <c r="AT191" s="255" t="s">
        <v>216</v>
      </c>
      <c r="AU191" s="255" t="s">
        <v>86</v>
      </c>
      <c r="AY191" s="18" t="s">
        <v>213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84</v>
      </c>
      <c r="BK191" s="256">
        <f>ROUND(I191*H191,2)</f>
        <v>0</v>
      </c>
      <c r="BL191" s="18" t="s">
        <v>229</v>
      </c>
      <c r="BM191" s="255" t="s">
        <v>522</v>
      </c>
    </row>
    <row r="192" s="2" customFormat="1">
      <c r="A192" s="39"/>
      <c r="B192" s="40"/>
      <c r="C192" s="41"/>
      <c r="D192" s="257" t="s">
        <v>222</v>
      </c>
      <c r="E192" s="41"/>
      <c r="F192" s="258" t="s">
        <v>511</v>
      </c>
      <c r="G192" s="41"/>
      <c r="H192" s="41"/>
      <c r="I192" s="155"/>
      <c r="J192" s="41"/>
      <c r="K192" s="41"/>
      <c r="L192" s="45"/>
      <c r="M192" s="259"/>
      <c r="N192" s="260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222</v>
      </c>
      <c r="AU192" s="18" t="s">
        <v>86</v>
      </c>
    </row>
    <row r="193" s="2" customFormat="1" ht="16.5" customHeight="1">
      <c r="A193" s="39"/>
      <c r="B193" s="40"/>
      <c r="C193" s="244" t="s">
        <v>360</v>
      </c>
      <c r="D193" s="244" t="s">
        <v>216</v>
      </c>
      <c r="E193" s="245" t="s">
        <v>523</v>
      </c>
      <c r="F193" s="246" t="s">
        <v>524</v>
      </c>
      <c r="G193" s="247" t="s">
        <v>310</v>
      </c>
      <c r="H193" s="248">
        <v>33</v>
      </c>
      <c r="I193" s="249"/>
      <c r="J193" s="250">
        <f>ROUND(I193*H193,2)</f>
        <v>0</v>
      </c>
      <c r="K193" s="246" t="s">
        <v>394</v>
      </c>
      <c r="L193" s="45"/>
      <c r="M193" s="251" t="s">
        <v>1</v>
      </c>
      <c r="N193" s="252" t="s">
        <v>41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229</v>
      </c>
      <c r="AT193" s="255" t="s">
        <v>216</v>
      </c>
      <c r="AU193" s="255" t="s">
        <v>86</v>
      </c>
      <c r="AY193" s="18" t="s">
        <v>213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84</v>
      </c>
      <c r="BK193" s="256">
        <f>ROUND(I193*H193,2)</f>
        <v>0</v>
      </c>
      <c r="BL193" s="18" t="s">
        <v>229</v>
      </c>
      <c r="BM193" s="255" t="s">
        <v>525</v>
      </c>
    </row>
    <row r="194" s="2" customFormat="1">
      <c r="A194" s="39"/>
      <c r="B194" s="40"/>
      <c r="C194" s="41"/>
      <c r="D194" s="257" t="s">
        <v>222</v>
      </c>
      <c r="E194" s="41"/>
      <c r="F194" s="258" t="s">
        <v>526</v>
      </c>
      <c r="G194" s="41"/>
      <c r="H194" s="41"/>
      <c r="I194" s="155"/>
      <c r="J194" s="41"/>
      <c r="K194" s="41"/>
      <c r="L194" s="45"/>
      <c r="M194" s="259"/>
      <c r="N194" s="260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222</v>
      </c>
      <c r="AU194" s="18" t="s">
        <v>86</v>
      </c>
    </row>
    <row r="195" s="2" customFormat="1" ht="21.75" customHeight="1">
      <c r="A195" s="39"/>
      <c r="B195" s="40"/>
      <c r="C195" s="244" t="s">
        <v>365</v>
      </c>
      <c r="D195" s="244" t="s">
        <v>216</v>
      </c>
      <c r="E195" s="245" t="s">
        <v>527</v>
      </c>
      <c r="F195" s="246" t="s">
        <v>528</v>
      </c>
      <c r="G195" s="247" t="s">
        <v>393</v>
      </c>
      <c r="H195" s="248">
        <v>276</v>
      </c>
      <c r="I195" s="249"/>
      <c r="J195" s="250">
        <f>ROUND(I195*H195,2)</f>
        <v>0</v>
      </c>
      <c r="K195" s="246" t="s">
        <v>394</v>
      </c>
      <c r="L195" s="45"/>
      <c r="M195" s="251" t="s">
        <v>1</v>
      </c>
      <c r="N195" s="252" t="s">
        <v>41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229</v>
      </c>
      <c r="AT195" s="255" t="s">
        <v>216</v>
      </c>
      <c r="AU195" s="255" t="s">
        <v>86</v>
      </c>
      <c r="AY195" s="18" t="s">
        <v>213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84</v>
      </c>
      <c r="BK195" s="256">
        <f>ROUND(I195*H195,2)</f>
        <v>0</v>
      </c>
      <c r="BL195" s="18" t="s">
        <v>229</v>
      </c>
      <c r="BM195" s="255" t="s">
        <v>529</v>
      </c>
    </row>
    <row r="196" s="2" customFormat="1">
      <c r="A196" s="39"/>
      <c r="B196" s="40"/>
      <c r="C196" s="41"/>
      <c r="D196" s="257" t="s">
        <v>222</v>
      </c>
      <c r="E196" s="41"/>
      <c r="F196" s="258" t="s">
        <v>530</v>
      </c>
      <c r="G196" s="41"/>
      <c r="H196" s="41"/>
      <c r="I196" s="155"/>
      <c r="J196" s="41"/>
      <c r="K196" s="41"/>
      <c r="L196" s="45"/>
      <c r="M196" s="259"/>
      <c r="N196" s="260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222</v>
      </c>
      <c r="AU196" s="18" t="s">
        <v>86</v>
      </c>
    </row>
    <row r="197" s="2" customFormat="1" ht="21.75" customHeight="1">
      <c r="A197" s="39"/>
      <c r="B197" s="40"/>
      <c r="C197" s="244" t="s">
        <v>370</v>
      </c>
      <c r="D197" s="244" t="s">
        <v>216</v>
      </c>
      <c r="E197" s="245" t="s">
        <v>531</v>
      </c>
      <c r="F197" s="246" t="s">
        <v>532</v>
      </c>
      <c r="G197" s="247" t="s">
        <v>399</v>
      </c>
      <c r="H197" s="248">
        <v>1943.5</v>
      </c>
      <c r="I197" s="249"/>
      <c r="J197" s="250">
        <f>ROUND(I197*H197,2)</f>
        <v>0</v>
      </c>
      <c r="K197" s="246" t="s">
        <v>394</v>
      </c>
      <c r="L197" s="45"/>
      <c r="M197" s="251" t="s">
        <v>1</v>
      </c>
      <c r="N197" s="252" t="s">
        <v>41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229</v>
      </c>
      <c r="AT197" s="255" t="s">
        <v>216</v>
      </c>
      <c r="AU197" s="255" t="s">
        <v>86</v>
      </c>
      <c r="AY197" s="18" t="s">
        <v>213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84</v>
      </c>
      <c r="BK197" s="256">
        <f>ROUND(I197*H197,2)</f>
        <v>0</v>
      </c>
      <c r="BL197" s="18" t="s">
        <v>229</v>
      </c>
      <c r="BM197" s="255" t="s">
        <v>533</v>
      </c>
    </row>
    <row r="198" s="2" customFormat="1">
      <c r="A198" s="39"/>
      <c r="B198" s="40"/>
      <c r="C198" s="41"/>
      <c r="D198" s="257" t="s">
        <v>222</v>
      </c>
      <c r="E198" s="41"/>
      <c r="F198" s="258" t="s">
        <v>534</v>
      </c>
      <c r="G198" s="41"/>
      <c r="H198" s="41"/>
      <c r="I198" s="155"/>
      <c r="J198" s="41"/>
      <c r="K198" s="41"/>
      <c r="L198" s="45"/>
      <c r="M198" s="259"/>
      <c r="N198" s="260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222</v>
      </c>
      <c r="AU198" s="18" t="s">
        <v>86</v>
      </c>
    </row>
    <row r="199" s="13" customFormat="1">
      <c r="A199" s="13"/>
      <c r="B199" s="265"/>
      <c r="C199" s="266"/>
      <c r="D199" s="257" t="s">
        <v>436</v>
      </c>
      <c r="E199" s="267" t="s">
        <v>1</v>
      </c>
      <c r="F199" s="268" t="s">
        <v>535</v>
      </c>
      <c r="G199" s="266"/>
      <c r="H199" s="269">
        <v>640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5" t="s">
        <v>436</v>
      </c>
      <c r="AU199" s="275" t="s">
        <v>86</v>
      </c>
      <c r="AV199" s="13" t="s">
        <v>86</v>
      </c>
      <c r="AW199" s="13" t="s">
        <v>32</v>
      </c>
      <c r="AX199" s="13" t="s">
        <v>76</v>
      </c>
      <c r="AY199" s="275" t="s">
        <v>213</v>
      </c>
    </row>
    <row r="200" s="13" customFormat="1">
      <c r="A200" s="13"/>
      <c r="B200" s="265"/>
      <c r="C200" s="266"/>
      <c r="D200" s="257" t="s">
        <v>436</v>
      </c>
      <c r="E200" s="267" t="s">
        <v>1</v>
      </c>
      <c r="F200" s="268" t="s">
        <v>536</v>
      </c>
      <c r="G200" s="266"/>
      <c r="H200" s="269">
        <v>568.79999999999995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5" t="s">
        <v>436</v>
      </c>
      <c r="AU200" s="275" t="s">
        <v>86</v>
      </c>
      <c r="AV200" s="13" t="s">
        <v>86</v>
      </c>
      <c r="AW200" s="13" t="s">
        <v>32</v>
      </c>
      <c r="AX200" s="13" t="s">
        <v>76</v>
      </c>
      <c r="AY200" s="275" t="s">
        <v>213</v>
      </c>
    </row>
    <row r="201" s="13" customFormat="1">
      <c r="A201" s="13"/>
      <c r="B201" s="265"/>
      <c r="C201" s="266"/>
      <c r="D201" s="257" t="s">
        <v>436</v>
      </c>
      <c r="E201" s="267" t="s">
        <v>1</v>
      </c>
      <c r="F201" s="268" t="s">
        <v>537</v>
      </c>
      <c r="G201" s="266"/>
      <c r="H201" s="269">
        <v>734.70000000000005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5" t="s">
        <v>436</v>
      </c>
      <c r="AU201" s="275" t="s">
        <v>86</v>
      </c>
      <c r="AV201" s="13" t="s">
        <v>86</v>
      </c>
      <c r="AW201" s="13" t="s">
        <v>32</v>
      </c>
      <c r="AX201" s="13" t="s">
        <v>76</v>
      </c>
      <c r="AY201" s="275" t="s">
        <v>213</v>
      </c>
    </row>
    <row r="202" s="14" customFormat="1">
      <c r="A202" s="14"/>
      <c r="B202" s="276"/>
      <c r="C202" s="277"/>
      <c r="D202" s="257" t="s">
        <v>436</v>
      </c>
      <c r="E202" s="278" t="s">
        <v>1</v>
      </c>
      <c r="F202" s="279" t="s">
        <v>453</v>
      </c>
      <c r="G202" s="277"/>
      <c r="H202" s="280">
        <v>1943.5</v>
      </c>
      <c r="I202" s="281"/>
      <c r="J202" s="277"/>
      <c r="K202" s="277"/>
      <c r="L202" s="282"/>
      <c r="M202" s="283"/>
      <c r="N202" s="284"/>
      <c r="O202" s="284"/>
      <c r="P202" s="284"/>
      <c r="Q202" s="284"/>
      <c r="R202" s="284"/>
      <c r="S202" s="284"/>
      <c r="T202" s="28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6" t="s">
        <v>436</v>
      </c>
      <c r="AU202" s="286" t="s">
        <v>86</v>
      </c>
      <c r="AV202" s="14" t="s">
        <v>229</v>
      </c>
      <c r="AW202" s="14" t="s">
        <v>32</v>
      </c>
      <c r="AX202" s="14" t="s">
        <v>84</v>
      </c>
      <c r="AY202" s="286" t="s">
        <v>213</v>
      </c>
    </row>
    <row r="203" s="2" customFormat="1" ht="21.75" customHeight="1">
      <c r="A203" s="39"/>
      <c r="B203" s="40"/>
      <c r="C203" s="244" t="s">
        <v>375</v>
      </c>
      <c r="D203" s="244" t="s">
        <v>216</v>
      </c>
      <c r="E203" s="245" t="s">
        <v>538</v>
      </c>
      <c r="F203" s="246" t="s">
        <v>539</v>
      </c>
      <c r="G203" s="247" t="s">
        <v>399</v>
      </c>
      <c r="H203" s="248">
        <v>734.70000000000005</v>
      </c>
      <c r="I203" s="249"/>
      <c r="J203" s="250">
        <f>ROUND(I203*H203,2)</f>
        <v>0</v>
      </c>
      <c r="K203" s="246" t="s">
        <v>394</v>
      </c>
      <c r="L203" s="45"/>
      <c r="M203" s="251" t="s">
        <v>1</v>
      </c>
      <c r="N203" s="252" t="s">
        <v>41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229</v>
      </c>
      <c r="AT203" s="255" t="s">
        <v>216</v>
      </c>
      <c r="AU203" s="255" t="s">
        <v>86</v>
      </c>
      <c r="AY203" s="18" t="s">
        <v>213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84</v>
      </c>
      <c r="BK203" s="256">
        <f>ROUND(I203*H203,2)</f>
        <v>0</v>
      </c>
      <c r="BL203" s="18" t="s">
        <v>229</v>
      </c>
      <c r="BM203" s="255" t="s">
        <v>540</v>
      </c>
    </row>
    <row r="204" s="2" customFormat="1">
      <c r="A204" s="39"/>
      <c r="B204" s="40"/>
      <c r="C204" s="41"/>
      <c r="D204" s="257" t="s">
        <v>222</v>
      </c>
      <c r="E204" s="41"/>
      <c r="F204" s="258" t="s">
        <v>541</v>
      </c>
      <c r="G204" s="41"/>
      <c r="H204" s="41"/>
      <c r="I204" s="155"/>
      <c r="J204" s="41"/>
      <c r="K204" s="41"/>
      <c r="L204" s="45"/>
      <c r="M204" s="259"/>
      <c r="N204" s="260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222</v>
      </c>
      <c r="AU204" s="18" t="s">
        <v>86</v>
      </c>
    </row>
    <row r="205" s="13" customFormat="1">
      <c r="A205" s="13"/>
      <c r="B205" s="265"/>
      <c r="C205" s="266"/>
      <c r="D205" s="257" t="s">
        <v>436</v>
      </c>
      <c r="E205" s="267" t="s">
        <v>1</v>
      </c>
      <c r="F205" s="268" t="s">
        <v>487</v>
      </c>
      <c r="G205" s="266"/>
      <c r="H205" s="269">
        <v>734.70000000000005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5" t="s">
        <v>436</v>
      </c>
      <c r="AU205" s="275" t="s">
        <v>86</v>
      </c>
      <c r="AV205" s="13" t="s">
        <v>86</v>
      </c>
      <c r="AW205" s="13" t="s">
        <v>32</v>
      </c>
      <c r="AX205" s="13" t="s">
        <v>84</v>
      </c>
      <c r="AY205" s="275" t="s">
        <v>213</v>
      </c>
    </row>
    <row r="206" s="2" customFormat="1" ht="21.75" customHeight="1">
      <c r="A206" s="39"/>
      <c r="B206" s="40"/>
      <c r="C206" s="244" t="s">
        <v>288</v>
      </c>
      <c r="D206" s="244" t="s">
        <v>216</v>
      </c>
      <c r="E206" s="245" t="s">
        <v>542</v>
      </c>
      <c r="F206" s="246" t="s">
        <v>543</v>
      </c>
      <c r="G206" s="247" t="s">
        <v>310</v>
      </c>
      <c r="H206" s="248">
        <v>4</v>
      </c>
      <c r="I206" s="249"/>
      <c r="J206" s="250">
        <f>ROUND(I206*H206,2)</f>
        <v>0</v>
      </c>
      <c r="K206" s="246" t="s">
        <v>394</v>
      </c>
      <c r="L206" s="45"/>
      <c r="M206" s="251" t="s">
        <v>1</v>
      </c>
      <c r="N206" s="252" t="s">
        <v>41</v>
      </c>
      <c r="O206" s="92"/>
      <c r="P206" s="253">
        <f>O206*H206</f>
        <v>0</v>
      </c>
      <c r="Q206" s="253">
        <v>0.01281</v>
      </c>
      <c r="R206" s="253">
        <f>Q206*H206</f>
        <v>0.051240000000000001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229</v>
      </c>
      <c r="AT206" s="255" t="s">
        <v>216</v>
      </c>
      <c r="AU206" s="255" t="s">
        <v>86</v>
      </c>
      <c r="AY206" s="18" t="s">
        <v>213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84</v>
      </c>
      <c r="BK206" s="256">
        <f>ROUND(I206*H206,2)</f>
        <v>0</v>
      </c>
      <c r="BL206" s="18" t="s">
        <v>229</v>
      </c>
      <c r="BM206" s="255" t="s">
        <v>544</v>
      </c>
    </row>
    <row r="207" s="2" customFormat="1">
      <c r="A207" s="39"/>
      <c r="B207" s="40"/>
      <c r="C207" s="41"/>
      <c r="D207" s="257" t="s">
        <v>222</v>
      </c>
      <c r="E207" s="41"/>
      <c r="F207" s="258" t="s">
        <v>545</v>
      </c>
      <c r="G207" s="41"/>
      <c r="H207" s="41"/>
      <c r="I207" s="155"/>
      <c r="J207" s="41"/>
      <c r="K207" s="41"/>
      <c r="L207" s="45"/>
      <c r="M207" s="259"/>
      <c r="N207" s="260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222</v>
      </c>
      <c r="AU207" s="18" t="s">
        <v>86</v>
      </c>
    </row>
    <row r="208" s="2" customFormat="1" ht="21.75" customHeight="1">
      <c r="A208" s="39"/>
      <c r="B208" s="40"/>
      <c r="C208" s="244" t="s">
        <v>297</v>
      </c>
      <c r="D208" s="244" t="s">
        <v>216</v>
      </c>
      <c r="E208" s="245" t="s">
        <v>546</v>
      </c>
      <c r="F208" s="246" t="s">
        <v>547</v>
      </c>
      <c r="G208" s="247" t="s">
        <v>310</v>
      </c>
      <c r="H208" s="248">
        <v>5</v>
      </c>
      <c r="I208" s="249"/>
      <c r="J208" s="250">
        <f>ROUND(I208*H208,2)</f>
        <v>0</v>
      </c>
      <c r="K208" s="246" t="s">
        <v>394</v>
      </c>
      <c r="L208" s="45"/>
      <c r="M208" s="251" t="s">
        <v>1</v>
      </c>
      <c r="N208" s="252" t="s">
        <v>41</v>
      </c>
      <c r="O208" s="92"/>
      <c r="P208" s="253">
        <f>O208*H208</f>
        <v>0</v>
      </c>
      <c r="Q208" s="253">
        <v>0.021350000000000001</v>
      </c>
      <c r="R208" s="253">
        <f>Q208*H208</f>
        <v>0.10675000000000001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229</v>
      </c>
      <c r="AT208" s="255" t="s">
        <v>216</v>
      </c>
      <c r="AU208" s="255" t="s">
        <v>86</v>
      </c>
      <c r="AY208" s="18" t="s">
        <v>213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84</v>
      </c>
      <c r="BK208" s="256">
        <f>ROUND(I208*H208,2)</f>
        <v>0</v>
      </c>
      <c r="BL208" s="18" t="s">
        <v>229</v>
      </c>
      <c r="BM208" s="255" t="s">
        <v>548</v>
      </c>
    </row>
    <row r="209" s="2" customFormat="1">
      <c r="A209" s="39"/>
      <c r="B209" s="40"/>
      <c r="C209" s="41"/>
      <c r="D209" s="257" t="s">
        <v>222</v>
      </c>
      <c r="E209" s="41"/>
      <c r="F209" s="258" t="s">
        <v>549</v>
      </c>
      <c r="G209" s="41"/>
      <c r="H209" s="41"/>
      <c r="I209" s="155"/>
      <c r="J209" s="41"/>
      <c r="K209" s="41"/>
      <c r="L209" s="45"/>
      <c r="M209" s="259"/>
      <c r="N209" s="260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222</v>
      </c>
      <c r="AU209" s="18" t="s">
        <v>86</v>
      </c>
    </row>
    <row r="210" s="2" customFormat="1" ht="21.75" customHeight="1">
      <c r="A210" s="39"/>
      <c r="B210" s="40"/>
      <c r="C210" s="244" t="s">
        <v>274</v>
      </c>
      <c r="D210" s="244" t="s">
        <v>216</v>
      </c>
      <c r="E210" s="245" t="s">
        <v>550</v>
      </c>
      <c r="F210" s="246" t="s">
        <v>551</v>
      </c>
      <c r="G210" s="247" t="s">
        <v>310</v>
      </c>
      <c r="H210" s="248">
        <v>1</v>
      </c>
      <c r="I210" s="249"/>
      <c r="J210" s="250">
        <f>ROUND(I210*H210,2)</f>
        <v>0</v>
      </c>
      <c r="K210" s="246" t="s">
        <v>394</v>
      </c>
      <c r="L210" s="45"/>
      <c r="M210" s="251" t="s">
        <v>1</v>
      </c>
      <c r="N210" s="252" t="s">
        <v>41</v>
      </c>
      <c r="O210" s="92"/>
      <c r="P210" s="253">
        <f>O210*H210</f>
        <v>0</v>
      </c>
      <c r="Q210" s="253">
        <v>0.02989</v>
      </c>
      <c r="R210" s="253">
        <f>Q210*H210</f>
        <v>0.02989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229</v>
      </c>
      <c r="AT210" s="255" t="s">
        <v>216</v>
      </c>
      <c r="AU210" s="255" t="s">
        <v>86</v>
      </c>
      <c r="AY210" s="18" t="s">
        <v>213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84</v>
      </c>
      <c r="BK210" s="256">
        <f>ROUND(I210*H210,2)</f>
        <v>0</v>
      </c>
      <c r="BL210" s="18" t="s">
        <v>229</v>
      </c>
      <c r="BM210" s="255" t="s">
        <v>552</v>
      </c>
    </row>
    <row r="211" s="2" customFormat="1">
      <c r="A211" s="39"/>
      <c r="B211" s="40"/>
      <c r="C211" s="41"/>
      <c r="D211" s="257" t="s">
        <v>222</v>
      </c>
      <c r="E211" s="41"/>
      <c r="F211" s="258" t="s">
        <v>553</v>
      </c>
      <c r="G211" s="41"/>
      <c r="H211" s="41"/>
      <c r="I211" s="155"/>
      <c r="J211" s="41"/>
      <c r="K211" s="41"/>
      <c r="L211" s="45"/>
      <c r="M211" s="259"/>
      <c r="N211" s="260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222</v>
      </c>
      <c r="AU211" s="18" t="s">
        <v>86</v>
      </c>
    </row>
    <row r="212" s="2" customFormat="1" ht="21.75" customHeight="1">
      <c r="A212" s="39"/>
      <c r="B212" s="40"/>
      <c r="C212" s="244" t="s">
        <v>317</v>
      </c>
      <c r="D212" s="244" t="s">
        <v>216</v>
      </c>
      <c r="E212" s="245" t="s">
        <v>554</v>
      </c>
      <c r="F212" s="246" t="s">
        <v>555</v>
      </c>
      <c r="G212" s="247" t="s">
        <v>310</v>
      </c>
      <c r="H212" s="248">
        <v>1</v>
      </c>
      <c r="I212" s="249"/>
      <c r="J212" s="250">
        <f>ROUND(I212*H212,2)</f>
        <v>0</v>
      </c>
      <c r="K212" s="246" t="s">
        <v>394</v>
      </c>
      <c r="L212" s="45"/>
      <c r="M212" s="251" t="s">
        <v>1</v>
      </c>
      <c r="N212" s="252" t="s">
        <v>41</v>
      </c>
      <c r="O212" s="92"/>
      <c r="P212" s="253">
        <f>O212*H212</f>
        <v>0</v>
      </c>
      <c r="Q212" s="253">
        <v>0.038429999999999999</v>
      </c>
      <c r="R212" s="253">
        <f>Q212*H212</f>
        <v>0.038429999999999999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229</v>
      </c>
      <c r="AT212" s="255" t="s">
        <v>216</v>
      </c>
      <c r="AU212" s="255" t="s">
        <v>86</v>
      </c>
      <c r="AY212" s="18" t="s">
        <v>213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84</v>
      </c>
      <c r="BK212" s="256">
        <f>ROUND(I212*H212,2)</f>
        <v>0</v>
      </c>
      <c r="BL212" s="18" t="s">
        <v>229</v>
      </c>
      <c r="BM212" s="255" t="s">
        <v>556</v>
      </c>
    </row>
    <row r="213" s="2" customFormat="1">
      <c r="A213" s="39"/>
      <c r="B213" s="40"/>
      <c r="C213" s="41"/>
      <c r="D213" s="257" t="s">
        <v>222</v>
      </c>
      <c r="E213" s="41"/>
      <c r="F213" s="258" t="s">
        <v>557</v>
      </c>
      <c r="G213" s="41"/>
      <c r="H213" s="41"/>
      <c r="I213" s="155"/>
      <c r="J213" s="41"/>
      <c r="K213" s="41"/>
      <c r="L213" s="45"/>
      <c r="M213" s="259"/>
      <c r="N213" s="260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222</v>
      </c>
      <c r="AU213" s="18" t="s">
        <v>86</v>
      </c>
    </row>
    <row r="214" s="12" customFormat="1" ht="22.8" customHeight="1">
      <c r="A214" s="12"/>
      <c r="B214" s="228"/>
      <c r="C214" s="229"/>
      <c r="D214" s="230" t="s">
        <v>75</v>
      </c>
      <c r="E214" s="242" t="s">
        <v>86</v>
      </c>
      <c r="F214" s="242" t="s">
        <v>558</v>
      </c>
      <c r="G214" s="229"/>
      <c r="H214" s="229"/>
      <c r="I214" s="232"/>
      <c r="J214" s="243">
        <f>BK214</f>
        <v>0</v>
      </c>
      <c r="K214" s="229"/>
      <c r="L214" s="234"/>
      <c r="M214" s="235"/>
      <c r="N214" s="236"/>
      <c r="O214" s="236"/>
      <c r="P214" s="237">
        <f>SUM(P215:P222)</f>
        <v>0</v>
      </c>
      <c r="Q214" s="236"/>
      <c r="R214" s="237">
        <f>SUM(R215:R222)</f>
        <v>4.6603632399999988</v>
      </c>
      <c r="S214" s="236"/>
      <c r="T214" s="238">
        <f>SUM(T215:T222)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9" t="s">
        <v>84</v>
      </c>
      <c r="AT214" s="240" t="s">
        <v>75</v>
      </c>
      <c r="AU214" s="240" t="s">
        <v>84</v>
      </c>
      <c r="AY214" s="239" t="s">
        <v>213</v>
      </c>
      <c r="BK214" s="241">
        <f>SUM(BK215:BK222)</f>
        <v>0</v>
      </c>
    </row>
    <row r="215" s="2" customFormat="1" ht="21.75" customHeight="1">
      <c r="A215" s="39"/>
      <c r="B215" s="40"/>
      <c r="C215" s="244" t="s">
        <v>559</v>
      </c>
      <c r="D215" s="244" t="s">
        <v>216</v>
      </c>
      <c r="E215" s="245" t="s">
        <v>560</v>
      </c>
      <c r="F215" s="246" t="s">
        <v>561</v>
      </c>
      <c r="G215" s="247" t="s">
        <v>399</v>
      </c>
      <c r="H215" s="248">
        <v>1.8899999999999999</v>
      </c>
      <c r="I215" s="249"/>
      <c r="J215" s="250">
        <f>ROUND(I215*H215,2)</f>
        <v>0</v>
      </c>
      <c r="K215" s="246" t="s">
        <v>394</v>
      </c>
      <c r="L215" s="45"/>
      <c r="M215" s="251" t="s">
        <v>1</v>
      </c>
      <c r="N215" s="252" t="s">
        <v>41</v>
      </c>
      <c r="O215" s="92"/>
      <c r="P215" s="253">
        <f>O215*H215</f>
        <v>0</v>
      </c>
      <c r="Q215" s="253">
        <v>2.45329</v>
      </c>
      <c r="R215" s="253">
        <f>Q215*H215</f>
        <v>4.6367180999999995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229</v>
      </c>
      <c r="AT215" s="255" t="s">
        <v>216</v>
      </c>
      <c r="AU215" s="255" t="s">
        <v>86</v>
      </c>
      <c r="AY215" s="18" t="s">
        <v>213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84</v>
      </c>
      <c r="BK215" s="256">
        <f>ROUND(I215*H215,2)</f>
        <v>0</v>
      </c>
      <c r="BL215" s="18" t="s">
        <v>229</v>
      </c>
      <c r="BM215" s="255" t="s">
        <v>562</v>
      </c>
    </row>
    <row r="216" s="2" customFormat="1">
      <c r="A216" s="39"/>
      <c r="B216" s="40"/>
      <c r="C216" s="41"/>
      <c r="D216" s="257" t="s">
        <v>222</v>
      </c>
      <c r="E216" s="41"/>
      <c r="F216" s="258" t="s">
        <v>563</v>
      </c>
      <c r="G216" s="41"/>
      <c r="H216" s="41"/>
      <c r="I216" s="155"/>
      <c r="J216" s="41"/>
      <c r="K216" s="41"/>
      <c r="L216" s="45"/>
      <c r="M216" s="259"/>
      <c r="N216" s="260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222</v>
      </c>
      <c r="AU216" s="18" t="s">
        <v>86</v>
      </c>
    </row>
    <row r="217" s="13" customFormat="1">
      <c r="A217" s="13"/>
      <c r="B217" s="265"/>
      <c r="C217" s="266"/>
      <c r="D217" s="257" t="s">
        <v>436</v>
      </c>
      <c r="E217" s="267" t="s">
        <v>1</v>
      </c>
      <c r="F217" s="268" t="s">
        <v>564</v>
      </c>
      <c r="G217" s="266"/>
      <c r="H217" s="269">
        <v>1.8899999999999999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5" t="s">
        <v>436</v>
      </c>
      <c r="AU217" s="275" t="s">
        <v>86</v>
      </c>
      <c r="AV217" s="13" t="s">
        <v>86</v>
      </c>
      <c r="AW217" s="13" t="s">
        <v>32</v>
      </c>
      <c r="AX217" s="13" t="s">
        <v>84</v>
      </c>
      <c r="AY217" s="275" t="s">
        <v>213</v>
      </c>
    </row>
    <row r="218" s="2" customFormat="1" ht="16.5" customHeight="1">
      <c r="A218" s="39"/>
      <c r="B218" s="40"/>
      <c r="C218" s="244" t="s">
        <v>565</v>
      </c>
      <c r="D218" s="244" t="s">
        <v>216</v>
      </c>
      <c r="E218" s="245" t="s">
        <v>566</v>
      </c>
      <c r="F218" s="246" t="s">
        <v>567</v>
      </c>
      <c r="G218" s="247" t="s">
        <v>393</v>
      </c>
      <c r="H218" s="248">
        <v>8.0999999999999996</v>
      </c>
      <c r="I218" s="249"/>
      <c r="J218" s="250">
        <f>ROUND(I218*H218,2)</f>
        <v>0</v>
      </c>
      <c r="K218" s="246" t="s">
        <v>394</v>
      </c>
      <c r="L218" s="45"/>
      <c r="M218" s="251" t="s">
        <v>1</v>
      </c>
      <c r="N218" s="252" t="s">
        <v>41</v>
      </c>
      <c r="O218" s="92"/>
      <c r="P218" s="253">
        <f>O218*H218</f>
        <v>0</v>
      </c>
      <c r="Q218" s="253">
        <v>0.0014400000000000001</v>
      </c>
      <c r="R218" s="253">
        <f>Q218*H218</f>
        <v>0.011664000000000001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229</v>
      </c>
      <c r="AT218" s="255" t="s">
        <v>216</v>
      </c>
      <c r="AU218" s="255" t="s">
        <v>86</v>
      </c>
      <c r="AY218" s="18" t="s">
        <v>213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84</v>
      </c>
      <c r="BK218" s="256">
        <f>ROUND(I218*H218,2)</f>
        <v>0</v>
      </c>
      <c r="BL218" s="18" t="s">
        <v>229</v>
      </c>
      <c r="BM218" s="255" t="s">
        <v>568</v>
      </c>
    </row>
    <row r="219" s="13" customFormat="1">
      <c r="A219" s="13"/>
      <c r="B219" s="265"/>
      <c r="C219" s="266"/>
      <c r="D219" s="257" t="s">
        <v>436</v>
      </c>
      <c r="E219" s="267" t="s">
        <v>1</v>
      </c>
      <c r="F219" s="268" t="s">
        <v>569</v>
      </c>
      <c r="G219" s="266"/>
      <c r="H219" s="269">
        <v>8.0999999999999996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5" t="s">
        <v>436</v>
      </c>
      <c r="AU219" s="275" t="s">
        <v>86</v>
      </c>
      <c r="AV219" s="13" t="s">
        <v>86</v>
      </c>
      <c r="AW219" s="13" t="s">
        <v>32</v>
      </c>
      <c r="AX219" s="13" t="s">
        <v>84</v>
      </c>
      <c r="AY219" s="275" t="s">
        <v>213</v>
      </c>
    </row>
    <row r="220" s="2" customFormat="1" ht="16.5" customHeight="1">
      <c r="A220" s="39"/>
      <c r="B220" s="40"/>
      <c r="C220" s="244" t="s">
        <v>570</v>
      </c>
      <c r="D220" s="244" t="s">
        <v>216</v>
      </c>
      <c r="E220" s="245" t="s">
        <v>571</v>
      </c>
      <c r="F220" s="246" t="s">
        <v>572</v>
      </c>
      <c r="G220" s="247" t="s">
        <v>393</v>
      </c>
      <c r="H220" s="248">
        <v>8.0999999999999996</v>
      </c>
      <c r="I220" s="249"/>
      <c r="J220" s="250">
        <f>ROUND(I220*H220,2)</f>
        <v>0</v>
      </c>
      <c r="K220" s="246" t="s">
        <v>394</v>
      </c>
      <c r="L220" s="45"/>
      <c r="M220" s="251" t="s">
        <v>1</v>
      </c>
      <c r="N220" s="252" t="s">
        <v>41</v>
      </c>
      <c r="O220" s="92"/>
      <c r="P220" s="253">
        <f>O220*H220</f>
        <v>0</v>
      </c>
      <c r="Q220" s="253">
        <v>4.0000000000000003E-05</v>
      </c>
      <c r="R220" s="253">
        <f>Q220*H220</f>
        <v>0.00032400000000000001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229</v>
      </c>
      <c r="AT220" s="255" t="s">
        <v>216</v>
      </c>
      <c r="AU220" s="255" t="s">
        <v>86</v>
      </c>
      <c r="AY220" s="18" t="s">
        <v>213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84</v>
      </c>
      <c r="BK220" s="256">
        <f>ROUND(I220*H220,2)</f>
        <v>0</v>
      </c>
      <c r="BL220" s="18" t="s">
        <v>229</v>
      </c>
      <c r="BM220" s="255" t="s">
        <v>573</v>
      </c>
    </row>
    <row r="221" s="2" customFormat="1" ht="21.75" customHeight="1">
      <c r="A221" s="39"/>
      <c r="B221" s="40"/>
      <c r="C221" s="244" t="s">
        <v>574</v>
      </c>
      <c r="D221" s="244" t="s">
        <v>216</v>
      </c>
      <c r="E221" s="245" t="s">
        <v>575</v>
      </c>
      <c r="F221" s="246" t="s">
        <v>576</v>
      </c>
      <c r="G221" s="247" t="s">
        <v>491</v>
      </c>
      <c r="H221" s="248">
        <v>0.010999999999999999</v>
      </c>
      <c r="I221" s="249"/>
      <c r="J221" s="250">
        <f>ROUND(I221*H221,2)</f>
        <v>0</v>
      </c>
      <c r="K221" s="246" t="s">
        <v>394</v>
      </c>
      <c r="L221" s="45"/>
      <c r="M221" s="251" t="s">
        <v>1</v>
      </c>
      <c r="N221" s="252" t="s">
        <v>41</v>
      </c>
      <c r="O221" s="92"/>
      <c r="P221" s="253">
        <f>O221*H221</f>
        <v>0</v>
      </c>
      <c r="Q221" s="253">
        <v>1.0597399999999999</v>
      </c>
      <c r="R221" s="253">
        <f>Q221*H221</f>
        <v>0.011657139999999998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229</v>
      </c>
      <c r="AT221" s="255" t="s">
        <v>216</v>
      </c>
      <c r="AU221" s="255" t="s">
        <v>86</v>
      </c>
      <c r="AY221" s="18" t="s">
        <v>213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84</v>
      </c>
      <c r="BK221" s="256">
        <f>ROUND(I221*H221,2)</f>
        <v>0</v>
      </c>
      <c r="BL221" s="18" t="s">
        <v>229</v>
      </c>
      <c r="BM221" s="255" t="s">
        <v>577</v>
      </c>
    </row>
    <row r="222" s="13" customFormat="1">
      <c r="A222" s="13"/>
      <c r="B222" s="265"/>
      <c r="C222" s="266"/>
      <c r="D222" s="257" t="s">
        <v>436</v>
      </c>
      <c r="E222" s="267" t="s">
        <v>1</v>
      </c>
      <c r="F222" s="268" t="s">
        <v>578</v>
      </c>
      <c r="G222" s="266"/>
      <c r="H222" s="269">
        <v>0.010999999999999999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5" t="s">
        <v>436</v>
      </c>
      <c r="AU222" s="275" t="s">
        <v>86</v>
      </c>
      <c r="AV222" s="13" t="s">
        <v>86</v>
      </c>
      <c r="AW222" s="13" t="s">
        <v>32</v>
      </c>
      <c r="AX222" s="13" t="s">
        <v>84</v>
      </c>
      <c r="AY222" s="275" t="s">
        <v>213</v>
      </c>
    </row>
    <row r="223" s="12" customFormat="1" ht="22.8" customHeight="1">
      <c r="A223" s="12"/>
      <c r="B223" s="228"/>
      <c r="C223" s="229"/>
      <c r="D223" s="230" t="s">
        <v>75</v>
      </c>
      <c r="E223" s="242" t="s">
        <v>248</v>
      </c>
      <c r="F223" s="242" t="s">
        <v>579</v>
      </c>
      <c r="G223" s="229"/>
      <c r="H223" s="229"/>
      <c r="I223" s="232"/>
      <c r="J223" s="243">
        <f>BK223</f>
        <v>0</v>
      </c>
      <c r="K223" s="229"/>
      <c r="L223" s="234"/>
      <c r="M223" s="235"/>
      <c r="N223" s="236"/>
      <c r="O223" s="236"/>
      <c r="P223" s="237">
        <f>SUM(P224:P256)</f>
        <v>0</v>
      </c>
      <c r="Q223" s="236"/>
      <c r="R223" s="237">
        <f>SUM(R224:R256)</f>
        <v>0</v>
      </c>
      <c r="S223" s="236"/>
      <c r="T223" s="238">
        <f>SUM(T224:T256)</f>
        <v>1348.9834000000001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9" t="s">
        <v>84</v>
      </c>
      <c r="AT223" s="240" t="s">
        <v>75</v>
      </c>
      <c r="AU223" s="240" t="s">
        <v>84</v>
      </c>
      <c r="AY223" s="239" t="s">
        <v>213</v>
      </c>
      <c r="BK223" s="241">
        <f>SUM(BK224:BK256)</f>
        <v>0</v>
      </c>
    </row>
    <row r="224" s="2" customFormat="1" ht="16.5" customHeight="1">
      <c r="A224" s="39"/>
      <c r="B224" s="40"/>
      <c r="C224" s="244" t="s">
        <v>580</v>
      </c>
      <c r="D224" s="244" t="s">
        <v>216</v>
      </c>
      <c r="E224" s="245" t="s">
        <v>581</v>
      </c>
      <c r="F224" s="246" t="s">
        <v>582</v>
      </c>
      <c r="G224" s="247" t="s">
        <v>471</v>
      </c>
      <c r="H224" s="248">
        <v>136</v>
      </c>
      <c r="I224" s="249"/>
      <c r="J224" s="250">
        <f>ROUND(I224*H224,2)</f>
        <v>0</v>
      </c>
      <c r="K224" s="246" t="s">
        <v>394</v>
      </c>
      <c r="L224" s="45"/>
      <c r="M224" s="251" t="s">
        <v>1</v>
      </c>
      <c r="N224" s="252" t="s">
        <v>41</v>
      </c>
      <c r="O224" s="92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229</v>
      </c>
      <c r="AT224" s="255" t="s">
        <v>216</v>
      </c>
      <c r="AU224" s="255" t="s">
        <v>86</v>
      </c>
      <c r="AY224" s="18" t="s">
        <v>213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84</v>
      </c>
      <c r="BK224" s="256">
        <f>ROUND(I224*H224,2)</f>
        <v>0</v>
      </c>
      <c r="BL224" s="18" t="s">
        <v>229</v>
      </c>
      <c r="BM224" s="255" t="s">
        <v>583</v>
      </c>
    </row>
    <row r="225" s="2" customFormat="1">
      <c r="A225" s="39"/>
      <c r="B225" s="40"/>
      <c r="C225" s="41"/>
      <c r="D225" s="257" t="s">
        <v>222</v>
      </c>
      <c r="E225" s="41"/>
      <c r="F225" s="258" t="s">
        <v>584</v>
      </c>
      <c r="G225" s="41"/>
      <c r="H225" s="41"/>
      <c r="I225" s="155"/>
      <c r="J225" s="41"/>
      <c r="K225" s="41"/>
      <c r="L225" s="45"/>
      <c r="M225" s="259"/>
      <c r="N225" s="260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222</v>
      </c>
      <c r="AU225" s="18" t="s">
        <v>86</v>
      </c>
    </row>
    <row r="226" s="2" customFormat="1" ht="16.5" customHeight="1">
      <c r="A226" s="39"/>
      <c r="B226" s="40"/>
      <c r="C226" s="244" t="s">
        <v>585</v>
      </c>
      <c r="D226" s="244" t="s">
        <v>216</v>
      </c>
      <c r="E226" s="245" t="s">
        <v>586</v>
      </c>
      <c r="F226" s="246" t="s">
        <v>587</v>
      </c>
      <c r="G226" s="247" t="s">
        <v>399</v>
      </c>
      <c r="H226" s="248">
        <v>15.359999999999999</v>
      </c>
      <c r="I226" s="249"/>
      <c r="J226" s="250">
        <f>ROUND(I226*H226,2)</f>
        <v>0</v>
      </c>
      <c r="K226" s="246" t="s">
        <v>394</v>
      </c>
      <c r="L226" s="45"/>
      <c r="M226" s="251" t="s">
        <v>1</v>
      </c>
      <c r="N226" s="252" t="s">
        <v>41</v>
      </c>
      <c r="O226" s="92"/>
      <c r="P226" s="253">
        <f>O226*H226</f>
        <v>0</v>
      </c>
      <c r="Q226" s="253">
        <v>0</v>
      </c>
      <c r="R226" s="253">
        <f>Q226*H226</f>
        <v>0</v>
      </c>
      <c r="S226" s="253">
        <v>2.2000000000000002</v>
      </c>
      <c r="T226" s="254">
        <f>S226*H226</f>
        <v>33.792000000000002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229</v>
      </c>
      <c r="AT226" s="255" t="s">
        <v>216</v>
      </c>
      <c r="AU226" s="255" t="s">
        <v>86</v>
      </c>
      <c r="AY226" s="18" t="s">
        <v>213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84</v>
      </c>
      <c r="BK226" s="256">
        <f>ROUND(I226*H226,2)</f>
        <v>0</v>
      </c>
      <c r="BL226" s="18" t="s">
        <v>229</v>
      </c>
      <c r="BM226" s="255" t="s">
        <v>588</v>
      </c>
    </row>
    <row r="227" s="2" customFormat="1">
      <c r="A227" s="39"/>
      <c r="B227" s="40"/>
      <c r="C227" s="41"/>
      <c r="D227" s="257" t="s">
        <v>222</v>
      </c>
      <c r="E227" s="41"/>
      <c r="F227" s="258" t="s">
        <v>589</v>
      </c>
      <c r="G227" s="41"/>
      <c r="H227" s="41"/>
      <c r="I227" s="155"/>
      <c r="J227" s="41"/>
      <c r="K227" s="41"/>
      <c r="L227" s="45"/>
      <c r="M227" s="259"/>
      <c r="N227" s="260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222</v>
      </c>
      <c r="AU227" s="18" t="s">
        <v>86</v>
      </c>
    </row>
    <row r="228" s="13" customFormat="1">
      <c r="A228" s="13"/>
      <c r="B228" s="265"/>
      <c r="C228" s="266"/>
      <c r="D228" s="257" t="s">
        <v>436</v>
      </c>
      <c r="E228" s="267" t="s">
        <v>1</v>
      </c>
      <c r="F228" s="268" t="s">
        <v>590</v>
      </c>
      <c r="G228" s="266"/>
      <c r="H228" s="269">
        <v>15.359999999999999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5" t="s">
        <v>436</v>
      </c>
      <c r="AU228" s="275" t="s">
        <v>86</v>
      </c>
      <c r="AV228" s="13" t="s">
        <v>86</v>
      </c>
      <c r="AW228" s="13" t="s">
        <v>32</v>
      </c>
      <c r="AX228" s="13" t="s">
        <v>76</v>
      </c>
      <c r="AY228" s="275" t="s">
        <v>213</v>
      </c>
    </row>
    <row r="229" s="14" customFormat="1">
      <c r="A229" s="14"/>
      <c r="B229" s="276"/>
      <c r="C229" s="277"/>
      <c r="D229" s="257" t="s">
        <v>436</v>
      </c>
      <c r="E229" s="278" t="s">
        <v>1</v>
      </c>
      <c r="F229" s="279" t="s">
        <v>453</v>
      </c>
      <c r="G229" s="277"/>
      <c r="H229" s="280">
        <v>15.359999999999999</v>
      </c>
      <c r="I229" s="281"/>
      <c r="J229" s="277"/>
      <c r="K229" s="277"/>
      <c r="L229" s="282"/>
      <c r="M229" s="283"/>
      <c r="N229" s="284"/>
      <c r="O229" s="284"/>
      <c r="P229" s="284"/>
      <c r="Q229" s="284"/>
      <c r="R229" s="284"/>
      <c r="S229" s="284"/>
      <c r="T229" s="28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6" t="s">
        <v>436</v>
      </c>
      <c r="AU229" s="286" t="s">
        <v>86</v>
      </c>
      <c r="AV229" s="14" t="s">
        <v>229</v>
      </c>
      <c r="AW229" s="14" t="s">
        <v>32</v>
      </c>
      <c r="AX229" s="14" t="s">
        <v>84</v>
      </c>
      <c r="AY229" s="286" t="s">
        <v>213</v>
      </c>
    </row>
    <row r="230" s="2" customFormat="1" ht="16.5" customHeight="1">
      <c r="A230" s="39"/>
      <c r="B230" s="40"/>
      <c r="C230" s="244" t="s">
        <v>591</v>
      </c>
      <c r="D230" s="244" t="s">
        <v>216</v>
      </c>
      <c r="E230" s="245" t="s">
        <v>592</v>
      </c>
      <c r="F230" s="246" t="s">
        <v>593</v>
      </c>
      <c r="G230" s="247" t="s">
        <v>399</v>
      </c>
      <c r="H230" s="248">
        <v>503.01100000000002</v>
      </c>
      <c r="I230" s="249"/>
      <c r="J230" s="250">
        <f>ROUND(I230*H230,2)</f>
        <v>0</v>
      </c>
      <c r="K230" s="246" t="s">
        <v>394</v>
      </c>
      <c r="L230" s="45"/>
      <c r="M230" s="251" t="s">
        <v>1</v>
      </c>
      <c r="N230" s="252" t="s">
        <v>41</v>
      </c>
      <c r="O230" s="92"/>
      <c r="P230" s="253">
        <f>O230*H230</f>
        <v>0</v>
      </c>
      <c r="Q230" s="253">
        <v>0</v>
      </c>
      <c r="R230" s="253">
        <f>Q230*H230</f>
        <v>0</v>
      </c>
      <c r="S230" s="253">
        <v>2.3999999999999999</v>
      </c>
      <c r="T230" s="254">
        <f>S230*H230</f>
        <v>1207.2264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229</v>
      </c>
      <c r="AT230" s="255" t="s">
        <v>216</v>
      </c>
      <c r="AU230" s="255" t="s">
        <v>86</v>
      </c>
      <c r="AY230" s="18" t="s">
        <v>213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84</v>
      </c>
      <c r="BK230" s="256">
        <f>ROUND(I230*H230,2)</f>
        <v>0</v>
      </c>
      <c r="BL230" s="18" t="s">
        <v>229</v>
      </c>
      <c r="BM230" s="255" t="s">
        <v>594</v>
      </c>
    </row>
    <row r="231" s="2" customFormat="1">
      <c r="A231" s="39"/>
      <c r="B231" s="40"/>
      <c r="C231" s="41"/>
      <c r="D231" s="257" t="s">
        <v>222</v>
      </c>
      <c r="E231" s="41"/>
      <c r="F231" s="258" t="s">
        <v>589</v>
      </c>
      <c r="G231" s="41"/>
      <c r="H231" s="41"/>
      <c r="I231" s="155"/>
      <c r="J231" s="41"/>
      <c r="K231" s="41"/>
      <c r="L231" s="45"/>
      <c r="M231" s="259"/>
      <c r="N231" s="260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222</v>
      </c>
      <c r="AU231" s="18" t="s">
        <v>86</v>
      </c>
    </row>
    <row r="232" s="13" customFormat="1">
      <c r="A232" s="13"/>
      <c r="B232" s="265"/>
      <c r="C232" s="266"/>
      <c r="D232" s="257" t="s">
        <v>436</v>
      </c>
      <c r="E232" s="267" t="s">
        <v>1</v>
      </c>
      <c r="F232" s="268" t="s">
        <v>595</v>
      </c>
      <c r="G232" s="266"/>
      <c r="H232" s="269">
        <v>166.80000000000001</v>
      </c>
      <c r="I232" s="270"/>
      <c r="J232" s="266"/>
      <c r="K232" s="266"/>
      <c r="L232" s="271"/>
      <c r="M232" s="272"/>
      <c r="N232" s="273"/>
      <c r="O232" s="273"/>
      <c r="P232" s="273"/>
      <c r="Q232" s="273"/>
      <c r="R232" s="273"/>
      <c r="S232" s="273"/>
      <c r="T232" s="27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5" t="s">
        <v>436</v>
      </c>
      <c r="AU232" s="275" t="s">
        <v>86</v>
      </c>
      <c r="AV232" s="13" t="s">
        <v>86</v>
      </c>
      <c r="AW232" s="13" t="s">
        <v>32</v>
      </c>
      <c r="AX232" s="13" t="s">
        <v>76</v>
      </c>
      <c r="AY232" s="275" t="s">
        <v>213</v>
      </c>
    </row>
    <row r="233" s="13" customFormat="1">
      <c r="A233" s="13"/>
      <c r="B233" s="265"/>
      <c r="C233" s="266"/>
      <c r="D233" s="257" t="s">
        <v>436</v>
      </c>
      <c r="E233" s="267" t="s">
        <v>1</v>
      </c>
      <c r="F233" s="268" t="s">
        <v>596</v>
      </c>
      <c r="G233" s="266"/>
      <c r="H233" s="269">
        <v>20.800000000000001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5" t="s">
        <v>436</v>
      </c>
      <c r="AU233" s="275" t="s">
        <v>86</v>
      </c>
      <c r="AV233" s="13" t="s">
        <v>86</v>
      </c>
      <c r="AW233" s="13" t="s">
        <v>32</v>
      </c>
      <c r="AX233" s="13" t="s">
        <v>76</v>
      </c>
      <c r="AY233" s="275" t="s">
        <v>213</v>
      </c>
    </row>
    <row r="234" s="13" customFormat="1">
      <c r="A234" s="13"/>
      <c r="B234" s="265"/>
      <c r="C234" s="266"/>
      <c r="D234" s="257" t="s">
        <v>436</v>
      </c>
      <c r="E234" s="267" t="s">
        <v>1</v>
      </c>
      <c r="F234" s="268" t="s">
        <v>597</v>
      </c>
      <c r="G234" s="266"/>
      <c r="H234" s="269">
        <v>129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5" t="s">
        <v>436</v>
      </c>
      <c r="AU234" s="275" t="s">
        <v>86</v>
      </c>
      <c r="AV234" s="13" t="s">
        <v>86</v>
      </c>
      <c r="AW234" s="13" t="s">
        <v>32</v>
      </c>
      <c r="AX234" s="13" t="s">
        <v>76</v>
      </c>
      <c r="AY234" s="275" t="s">
        <v>213</v>
      </c>
    </row>
    <row r="235" s="13" customFormat="1">
      <c r="A235" s="13"/>
      <c r="B235" s="265"/>
      <c r="C235" s="266"/>
      <c r="D235" s="257" t="s">
        <v>436</v>
      </c>
      <c r="E235" s="267" t="s">
        <v>1</v>
      </c>
      <c r="F235" s="268" t="s">
        <v>598</v>
      </c>
      <c r="G235" s="266"/>
      <c r="H235" s="269">
        <v>3.375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5" t="s">
        <v>436</v>
      </c>
      <c r="AU235" s="275" t="s">
        <v>86</v>
      </c>
      <c r="AV235" s="13" t="s">
        <v>86</v>
      </c>
      <c r="AW235" s="13" t="s">
        <v>32</v>
      </c>
      <c r="AX235" s="13" t="s">
        <v>76</v>
      </c>
      <c r="AY235" s="275" t="s">
        <v>213</v>
      </c>
    </row>
    <row r="236" s="13" customFormat="1">
      <c r="A236" s="13"/>
      <c r="B236" s="265"/>
      <c r="C236" s="266"/>
      <c r="D236" s="257" t="s">
        <v>436</v>
      </c>
      <c r="E236" s="267" t="s">
        <v>1</v>
      </c>
      <c r="F236" s="268" t="s">
        <v>599</v>
      </c>
      <c r="G236" s="266"/>
      <c r="H236" s="269">
        <v>165.90000000000001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5" t="s">
        <v>436</v>
      </c>
      <c r="AU236" s="275" t="s">
        <v>86</v>
      </c>
      <c r="AV236" s="13" t="s">
        <v>86</v>
      </c>
      <c r="AW236" s="13" t="s">
        <v>32</v>
      </c>
      <c r="AX236" s="13" t="s">
        <v>76</v>
      </c>
      <c r="AY236" s="275" t="s">
        <v>213</v>
      </c>
    </row>
    <row r="237" s="13" customFormat="1">
      <c r="A237" s="13"/>
      <c r="B237" s="265"/>
      <c r="C237" s="266"/>
      <c r="D237" s="257" t="s">
        <v>436</v>
      </c>
      <c r="E237" s="267" t="s">
        <v>1</v>
      </c>
      <c r="F237" s="268" t="s">
        <v>600</v>
      </c>
      <c r="G237" s="266"/>
      <c r="H237" s="269">
        <v>17.135999999999999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5" t="s">
        <v>436</v>
      </c>
      <c r="AU237" s="275" t="s">
        <v>86</v>
      </c>
      <c r="AV237" s="13" t="s">
        <v>86</v>
      </c>
      <c r="AW237" s="13" t="s">
        <v>32</v>
      </c>
      <c r="AX237" s="13" t="s">
        <v>76</v>
      </c>
      <c r="AY237" s="275" t="s">
        <v>213</v>
      </c>
    </row>
    <row r="238" s="14" customFormat="1">
      <c r="A238" s="14"/>
      <c r="B238" s="276"/>
      <c r="C238" s="277"/>
      <c r="D238" s="257" t="s">
        <v>436</v>
      </c>
      <c r="E238" s="278" t="s">
        <v>1</v>
      </c>
      <c r="F238" s="279" t="s">
        <v>453</v>
      </c>
      <c r="G238" s="277"/>
      <c r="H238" s="280">
        <v>503.01100000000002</v>
      </c>
      <c r="I238" s="281"/>
      <c r="J238" s="277"/>
      <c r="K238" s="277"/>
      <c r="L238" s="282"/>
      <c r="M238" s="283"/>
      <c r="N238" s="284"/>
      <c r="O238" s="284"/>
      <c r="P238" s="284"/>
      <c r="Q238" s="284"/>
      <c r="R238" s="284"/>
      <c r="S238" s="284"/>
      <c r="T238" s="28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6" t="s">
        <v>436</v>
      </c>
      <c r="AU238" s="286" t="s">
        <v>86</v>
      </c>
      <c r="AV238" s="14" t="s">
        <v>229</v>
      </c>
      <c r="AW238" s="14" t="s">
        <v>32</v>
      </c>
      <c r="AX238" s="14" t="s">
        <v>84</v>
      </c>
      <c r="AY238" s="286" t="s">
        <v>213</v>
      </c>
    </row>
    <row r="239" s="2" customFormat="1" ht="21.75" customHeight="1">
      <c r="A239" s="39"/>
      <c r="B239" s="40"/>
      <c r="C239" s="244" t="s">
        <v>601</v>
      </c>
      <c r="D239" s="244" t="s">
        <v>216</v>
      </c>
      <c r="E239" s="245" t="s">
        <v>602</v>
      </c>
      <c r="F239" s="246" t="s">
        <v>603</v>
      </c>
      <c r="G239" s="247" t="s">
        <v>310</v>
      </c>
      <c r="H239" s="248">
        <v>45</v>
      </c>
      <c r="I239" s="249"/>
      <c r="J239" s="250">
        <f>ROUND(I239*H239,2)</f>
        <v>0</v>
      </c>
      <c r="K239" s="246" t="s">
        <v>394</v>
      </c>
      <c r="L239" s="45"/>
      <c r="M239" s="251" t="s">
        <v>1</v>
      </c>
      <c r="N239" s="252" t="s">
        <v>41</v>
      </c>
      <c r="O239" s="92"/>
      <c r="P239" s="253">
        <f>O239*H239</f>
        <v>0</v>
      </c>
      <c r="Q239" s="253">
        <v>0</v>
      </c>
      <c r="R239" s="253">
        <f>Q239*H239</f>
        <v>0</v>
      </c>
      <c r="S239" s="253">
        <v>0.074999999999999997</v>
      </c>
      <c r="T239" s="254">
        <f>S239*H239</f>
        <v>3.375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5" t="s">
        <v>229</v>
      </c>
      <c r="AT239" s="255" t="s">
        <v>216</v>
      </c>
      <c r="AU239" s="255" t="s">
        <v>86</v>
      </c>
      <c r="AY239" s="18" t="s">
        <v>213</v>
      </c>
      <c r="BE239" s="256">
        <f>IF(N239="základní",J239,0)</f>
        <v>0</v>
      </c>
      <c r="BF239" s="256">
        <f>IF(N239="snížená",J239,0)</f>
        <v>0</v>
      </c>
      <c r="BG239" s="256">
        <f>IF(N239="zákl. přenesená",J239,0)</f>
        <v>0</v>
      </c>
      <c r="BH239" s="256">
        <f>IF(N239="sníž. přenesená",J239,0)</f>
        <v>0</v>
      </c>
      <c r="BI239" s="256">
        <f>IF(N239="nulová",J239,0)</f>
        <v>0</v>
      </c>
      <c r="BJ239" s="18" t="s">
        <v>84</v>
      </c>
      <c r="BK239" s="256">
        <f>ROUND(I239*H239,2)</f>
        <v>0</v>
      </c>
      <c r="BL239" s="18" t="s">
        <v>229</v>
      </c>
      <c r="BM239" s="255" t="s">
        <v>604</v>
      </c>
    </row>
    <row r="240" s="2" customFormat="1">
      <c r="A240" s="39"/>
      <c r="B240" s="40"/>
      <c r="C240" s="41"/>
      <c r="D240" s="257" t="s">
        <v>222</v>
      </c>
      <c r="E240" s="41"/>
      <c r="F240" s="258" t="s">
        <v>605</v>
      </c>
      <c r="G240" s="41"/>
      <c r="H240" s="41"/>
      <c r="I240" s="155"/>
      <c r="J240" s="41"/>
      <c r="K240" s="41"/>
      <c r="L240" s="45"/>
      <c r="M240" s="259"/>
      <c r="N240" s="260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222</v>
      </c>
      <c r="AU240" s="18" t="s">
        <v>86</v>
      </c>
    </row>
    <row r="241" s="2" customFormat="1" ht="21.75" customHeight="1">
      <c r="A241" s="39"/>
      <c r="B241" s="40"/>
      <c r="C241" s="244" t="s">
        <v>606</v>
      </c>
      <c r="D241" s="244" t="s">
        <v>216</v>
      </c>
      <c r="E241" s="245" t="s">
        <v>607</v>
      </c>
      <c r="F241" s="246" t="s">
        <v>608</v>
      </c>
      <c r="G241" s="247" t="s">
        <v>310</v>
      </c>
      <c r="H241" s="248">
        <v>8</v>
      </c>
      <c r="I241" s="249"/>
      <c r="J241" s="250">
        <f>ROUND(I241*H241,2)</f>
        <v>0</v>
      </c>
      <c r="K241" s="246" t="s">
        <v>394</v>
      </c>
      <c r="L241" s="45"/>
      <c r="M241" s="251" t="s">
        <v>1</v>
      </c>
      <c r="N241" s="252" t="s">
        <v>41</v>
      </c>
      <c r="O241" s="92"/>
      <c r="P241" s="253">
        <f>O241*H241</f>
        <v>0</v>
      </c>
      <c r="Q241" s="253">
        <v>0</v>
      </c>
      <c r="R241" s="253">
        <f>Q241*H241</f>
        <v>0</v>
      </c>
      <c r="S241" s="253">
        <v>0.014</v>
      </c>
      <c r="T241" s="254">
        <f>S241*H241</f>
        <v>0.112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5" t="s">
        <v>229</v>
      </c>
      <c r="AT241" s="255" t="s">
        <v>216</v>
      </c>
      <c r="AU241" s="255" t="s">
        <v>86</v>
      </c>
      <c r="AY241" s="18" t="s">
        <v>213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8" t="s">
        <v>84</v>
      </c>
      <c r="BK241" s="256">
        <f>ROUND(I241*H241,2)</f>
        <v>0</v>
      </c>
      <c r="BL241" s="18" t="s">
        <v>229</v>
      </c>
      <c r="BM241" s="255" t="s">
        <v>609</v>
      </c>
    </row>
    <row r="242" s="2" customFormat="1">
      <c r="A242" s="39"/>
      <c r="B242" s="40"/>
      <c r="C242" s="41"/>
      <c r="D242" s="257" t="s">
        <v>222</v>
      </c>
      <c r="E242" s="41"/>
      <c r="F242" s="258" t="s">
        <v>610</v>
      </c>
      <c r="G242" s="41"/>
      <c r="H242" s="41"/>
      <c r="I242" s="155"/>
      <c r="J242" s="41"/>
      <c r="K242" s="41"/>
      <c r="L242" s="45"/>
      <c r="M242" s="259"/>
      <c r="N242" s="260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222</v>
      </c>
      <c r="AU242" s="18" t="s">
        <v>86</v>
      </c>
    </row>
    <row r="243" s="2" customFormat="1" ht="16.5" customHeight="1">
      <c r="A243" s="39"/>
      <c r="B243" s="40"/>
      <c r="C243" s="244" t="s">
        <v>611</v>
      </c>
      <c r="D243" s="244" t="s">
        <v>216</v>
      </c>
      <c r="E243" s="245" t="s">
        <v>612</v>
      </c>
      <c r="F243" s="246" t="s">
        <v>613</v>
      </c>
      <c r="G243" s="247" t="s">
        <v>310</v>
      </c>
      <c r="H243" s="248">
        <v>8</v>
      </c>
      <c r="I243" s="249"/>
      <c r="J243" s="250">
        <f>ROUND(I243*H243,2)</f>
        <v>0</v>
      </c>
      <c r="K243" s="246" t="s">
        <v>394</v>
      </c>
      <c r="L243" s="45"/>
      <c r="M243" s="251" t="s">
        <v>1</v>
      </c>
      <c r="N243" s="252" t="s">
        <v>41</v>
      </c>
      <c r="O243" s="92"/>
      <c r="P243" s="253">
        <f>O243*H243</f>
        <v>0</v>
      </c>
      <c r="Q243" s="253">
        <v>0</v>
      </c>
      <c r="R243" s="253">
        <f>Q243*H243</f>
        <v>0</v>
      </c>
      <c r="S243" s="253">
        <v>0.025000000000000001</v>
      </c>
      <c r="T243" s="254">
        <f>S243*H243</f>
        <v>0.20000000000000001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5" t="s">
        <v>229</v>
      </c>
      <c r="AT243" s="255" t="s">
        <v>216</v>
      </c>
      <c r="AU243" s="255" t="s">
        <v>86</v>
      </c>
      <c r="AY243" s="18" t="s">
        <v>213</v>
      </c>
      <c r="BE243" s="256">
        <f>IF(N243="základní",J243,0)</f>
        <v>0</v>
      </c>
      <c r="BF243" s="256">
        <f>IF(N243="snížená",J243,0)</f>
        <v>0</v>
      </c>
      <c r="BG243" s="256">
        <f>IF(N243="zákl. přenesená",J243,0)</f>
        <v>0</v>
      </c>
      <c r="BH243" s="256">
        <f>IF(N243="sníž. přenesená",J243,0)</f>
        <v>0</v>
      </c>
      <c r="BI243" s="256">
        <f>IF(N243="nulová",J243,0)</f>
        <v>0</v>
      </c>
      <c r="BJ243" s="18" t="s">
        <v>84</v>
      </c>
      <c r="BK243" s="256">
        <f>ROUND(I243*H243,2)</f>
        <v>0</v>
      </c>
      <c r="BL243" s="18" t="s">
        <v>229</v>
      </c>
      <c r="BM243" s="255" t="s">
        <v>614</v>
      </c>
    </row>
    <row r="244" s="2" customFormat="1">
      <c r="A244" s="39"/>
      <c r="B244" s="40"/>
      <c r="C244" s="41"/>
      <c r="D244" s="257" t="s">
        <v>222</v>
      </c>
      <c r="E244" s="41"/>
      <c r="F244" s="258" t="s">
        <v>610</v>
      </c>
      <c r="G244" s="41"/>
      <c r="H244" s="41"/>
      <c r="I244" s="155"/>
      <c r="J244" s="41"/>
      <c r="K244" s="41"/>
      <c r="L244" s="45"/>
      <c r="M244" s="259"/>
      <c r="N244" s="260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222</v>
      </c>
      <c r="AU244" s="18" t="s">
        <v>86</v>
      </c>
    </row>
    <row r="245" s="2" customFormat="1" ht="21.75" customHeight="1">
      <c r="A245" s="39"/>
      <c r="B245" s="40"/>
      <c r="C245" s="244" t="s">
        <v>615</v>
      </c>
      <c r="D245" s="244" t="s">
        <v>216</v>
      </c>
      <c r="E245" s="245" t="s">
        <v>616</v>
      </c>
      <c r="F245" s="246" t="s">
        <v>617</v>
      </c>
      <c r="G245" s="247" t="s">
        <v>471</v>
      </c>
      <c r="H245" s="248">
        <v>82</v>
      </c>
      <c r="I245" s="249"/>
      <c r="J245" s="250">
        <f>ROUND(I245*H245,2)</f>
        <v>0</v>
      </c>
      <c r="K245" s="246" t="s">
        <v>394</v>
      </c>
      <c r="L245" s="45"/>
      <c r="M245" s="251" t="s">
        <v>1</v>
      </c>
      <c r="N245" s="252" t="s">
        <v>41</v>
      </c>
      <c r="O245" s="92"/>
      <c r="P245" s="253">
        <f>O245*H245</f>
        <v>0</v>
      </c>
      <c r="Q245" s="253">
        <v>0</v>
      </c>
      <c r="R245" s="253">
        <f>Q245*H245</f>
        <v>0</v>
      </c>
      <c r="S245" s="253">
        <v>0.035000000000000003</v>
      </c>
      <c r="T245" s="254">
        <f>S245*H245</f>
        <v>2.8700000000000001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5" t="s">
        <v>229</v>
      </c>
      <c r="AT245" s="255" t="s">
        <v>216</v>
      </c>
      <c r="AU245" s="255" t="s">
        <v>86</v>
      </c>
      <c r="AY245" s="18" t="s">
        <v>213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8" t="s">
        <v>84</v>
      </c>
      <c r="BK245" s="256">
        <f>ROUND(I245*H245,2)</f>
        <v>0</v>
      </c>
      <c r="BL245" s="18" t="s">
        <v>229</v>
      </c>
      <c r="BM245" s="255" t="s">
        <v>618</v>
      </c>
    </row>
    <row r="246" s="2" customFormat="1">
      <c r="A246" s="39"/>
      <c r="B246" s="40"/>
      <c r="C246" s="41"/>
      <c r="D246" s="257" t="s">
        <v>222</v>
      </c>
      <c r="E246" s="41"/>
      <c r="F246" s="258" t="s">
        <v>619</v>
      </c>
      <c r="G246" s="41"/>
      <c r="H246" s="41"/>
      <c r="I246" s="155"/>
      <c r="J246" s="41"/>
      <c r="K246" s="41"/>
      <c r="L246" s="45"/>
      <c r="M246" s="259"/>
      <c r="N246" s="260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222</v>
      </c>
      <c r="AU246" s="18" t="s">
        <v>86</v>
      </c>
    </row>
    <row r="247" s="2" customFormat="1" ht="21.75" customHeight="1">
      <c r="A247" s="39"/>
      <c r="B247" s="40"/>
      <c r="C247" s="244" t="s">
        <v>620</v>
      </c>
      <c r="D247" s="244" t="s">
        <v>216</v>
      </c>
      <c r="E247" s="245" t="s">
        <v>621</v>
      </c>
      <c r="F247" s="246" t="s">
        <v>622</v>
      </c>
      <c r="G247" s="247" t="s">
        <v>310</v>
      </c>
      <c r="H247" s="248">
        <v>7</v>
      </c>
      <c r="I247" s="249"/>
      <c r="J247" s="250">
        <f>ROUND(I247*H247,2)</f>
        <v>0</v>
      </c>
      <c r="K247" s="246" t="s">
        <v>394</v>
      </c>
      <c r="L247" s="45"/>
      <c r="M247" s="251" t="s">
        <v>1</v>
      </c>
      <c r="N247" s="252" t="s">
        <v>41</v>
      </c>
      <c r="O247" s="92"/>
      <c r="P247" s="253">
        <f>O247*H247</f>
        <v>0</v>
      </c>
      <c r="Q247" s="253">
        <v>0</v>
      </c>
      <c r="R247" s="253">
        <f>Q247*H247</f>
        <v>0</v>
      </c>
      <c r="S247" s="253">
        <v>0.082000000000000003</v>
      </c>
      <c r="T247" s="254">
        <f>S247*H247</f>
        <v>0.57400000000000007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5" t="s">
        <v>229</v>
      </c>
      <c r="AT247" s="255" t="s">
        <v>216</v>
      </c>
      <c r="AU247" s="255" t="s">
        <v>86</v>
      </c>
      <c r="AY247" s="18" t="s">
        <v>213</v>
      </c>
      <c r="BE247" s="256">
        <f>IF(N247="základní",J247,0)</f>
        <v>0</v>
      </c>
      <c r="BF247" s="256">
        <f>IF(N247="snížená",J247,0)</f>
        <v>0</v>
      </c>
      <c r="BG247" s="256">
        <f>IF(N247="zákl. přenesená",J247,0)</f>
        <v>0</v>
      </c>
      <c r="BH247" s="256">
        <f>IF(N247="sníž. přenesená",J247,0)</f>
        <v>0</v>
      </c>
      <c r="BI247" s="256">
        <f>IF(N247="nulová",J247,0)</f>
        <v>0</v>
      </c>
      <c r="BJ247" s="18" t="s">
        <v>84</v>
      </c>
      <c r="BK247" s="256">
        <f>ROUND(I247*H247,2)</f>
        <v>0</v>
      </c>
      <c r="BL247" s="18" t="s">
        <v>229</v>
      </c>
      <c r="BM247" s="255" t="s">
        <v>623</v>
      </c>
    </row>
    <row r="248" s="2" customFormat="1">
      <c r="A248" s="39"/>
      <c r="B248" s="40"/>
      <c r="C248" s="41"/>
      <c r="D248" s="257" t="s">
        <v>222</v>
      </c>
      <c r="E248" s="41"/>
      <c r="F248" s="258" t="s">
        <v>624</v>
      </c>
      <c r="G248" s="41"/>
      <c r="H248" s="41"/>
      <c r="I248" s="155"/>
      <c r="J248" s="41"/>
      <c r="K248" s="41"/>
      <c r="L248" s="45"/>
      <c r="M248" s="259"/>
      <c r="N248" s="260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222</v>
      </c>
      <c r="AU248" s="18" t="s">
        <v>86</v>
      </c>
    </row>
    <row r="249" s="2" customFormat="1" ht="16.5" customHeight="1">
      <c r="A249" s="39"/>
      <c r="B249" s="40"/>
      <c r="C249" s="244" t="s">
        <v>625</v>
      </c>
      <c r="D249" s="244" t="s">
        <v>216</v>
      </c>
      <c r="E249" s="245" t="s">
        <v>626</v>
      </c>
      <c r="F249" s="246" t="s">
        <v>627</v>
      </c>
      <c r="G249" s="247" t="s">
        <v>310</v>
      </c>
      <c r="H249" s="248">
        <v>1</v>
      </c>
      <c r="I249" s="249"/>
      <c r="J249" s="250">
        <f>ROUND(I249*H249,2)</f>
        <v>0</v>
      </c>
      <c r="K249" s="246" t="s">
        <v>1</v>
      </c>
      <c r="L249" s="45"/>
      <c r="M249" s="251" t="s">
        <v>1</v>
      </c>
      <c r="N249" s="252" t="s">
        <v>41</v>
      </c>
      <c r="O249" s="92"/>
      <c r="P249" s="253">
        <f>O249*H249</f>
        <v>0</v>
      </c>
      <c r="Q249" s="253">
        <v>0</v>
      </c>
      <c r="R249" s="253">
        <f>Q249*H249</f>
        <v>0</v>
      </c>
      <c r="S249" s="253">
        <v>0.187</v>
      </c>
      <c r="T249" s="254">
        <f>S249*H249</f>
        <v>0.187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229</v>
      </c>
      <c r="AT249" s="255" t="s">
        <v>216</v>
      </c>
      <c r="AU249" s="255" t="s">
        <v>86</v>
      </c>
      <c r="AY249" s="18" t="s">
        <v>213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84</v>
      </c>
      <c r="BK249" s="256">
        <f>ROUND(I249*H249,2)</f>
        <v>0</v>
      </c>
      <c r="BL249" s="18" t="s">
        <v>229</v>
      </c>
      <c r="BM249" s="255" t="s">
        <v>628</v>
      </c>
    </row>
    <row r="250" s="2" customFormat="1">
      <c r="A250" s="39"/>
      <c r="B250" s="40"/>
      <c r="C250" s="41"/>
      <c r="D250" s="257" t="s">
        <v>222</v>
      </c>
      <c r="E250" s="41"/>
      <c r="F250" s="258" t="s">
        <v>629</v>
      </c>
      <c r="G250" s="41"/>
      <c r="H250" s="41"/>
      <c r="I250" s="155"/>
      <c r="J250" s="41"/>
      <c r="K250" s="41"/>
      <c r="L250" s="45"/>
      <c r="M250" s="259"/>
      <c r="N250" s="260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222</v>
      </c>
      <c r="AU250" s="18" t="s">
        <v>86</v>
      </c>
    </row>
    <row r="251" s="2" customFormat="1" ht="21.75" customHeight="1">
      <c r="A251" s="39"/>
      <c r="B251" s="40"/>
      <c r="C251" s="244" t="s">
        <v>630</v>
      </c>
      <c r="D251" s="244" t="s">
        <v>216</v>
      </c>
      <c r="E251" s="245" t="s">
        <v>631</v>
      </c>
      <c r="F251" s="246" t="s">
        <v>632</v>
      </c>
      <c r="G251" s="247" t="s">
        <v>471</v>
      </c>
      <c r="H251" s="248">
        <v>41</v>
      </c>
      <c r="I251" s="249"/>
      <c r="J251" s="250">
        <f>ROUND(I251*H251,2)</f>
        <v>0</v>
      </c>
      <c r="K251" s="246" t="s">
        <v>394</v>
      </c>
      <c r="L251" s="45"/>
      <c r="M251" s="251" t="s">
        <v>1</v>
      </c>
      <c r="N251" s="252" t="s">
        <v>41</v>
      </c>
      <c r="O251" s="92"/>
      <c r="P251" s="253">
        <f>O251*H251</f>
        <v>0</v>
      </c>
      <c r="Q251" s="253">
        <v>0</v>
      </c>
      <c r="R251" s="253">
        <f>Q251*H251</f>
        <v>0</v>
      </c>
      <c r="S251" s="253">
        <v>2.1000000000000001</v>
      </c>
      <c r="T251" s="254">
        <f>S251*H251</f>
        <v>86.100000000000009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5" t="s">
        <v>229</v>
      </c>
      <c r="AT251" s="255" t="s">
        <v>216</v>
      </c>
      <c r="AU251" s="255" t="s">
        <v>86</v>
      </c>
      <c r="AY251" s="18" t="s">
        <v>213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8" t="s">
        <v>84</v>
      </c>
      <c r="BK251" s="256">
        <f>ROUND(I251*H251,2)</f>
        <v>0</v>
      </c>
      <c r="BL251" s="18" t="s">
        <v>229</v>
      </c>
      <c r="BM251" s="255" t="s">
        <v>633</v>
      </c>
    </row>
    <row r="252" s="2" customFormat="1">
      <c r="A252" s="39"/>
      <c r="B252" s="40"/>
      <c r="C252" s="41"/>
      <c r="D252" s="257" t="s">
        <v>222</v>
      </c>
      <c r="E252" s="41"/>
      <c r="F252" s="258" t="s">
        <v>634</v>
      </c>
      <c r="G252" s="41"/>
      <c r="H252" s="41"/>
      <c r="I252" s="155"/>
      <c r="J252" s="41"/>
      <c r="K252" s="41"/>
      <c r="L252" s="45"/>
      <c r="M252" s="259"/>
      <c r="N252" s="260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222</v>
      </c>
      <c r="AU252" s="18" t="s">
        <v>86</v>
      </c>
    </row>
    <row r="253" s="2" customFormat="1" ht="21.75" customHeight="1">
      <c r="A253" s="39"/>
      <c r="B253" s="40"/>
      <c r="C253" s="244" t="s">
        <v>635</v>
      </c>
      <c r="D253" s="244" t="s">
        <v>216</v>
      </c>
      <c r="E253" s="245" t="s">
        <v>636</v>
      </c>
      <c r="F253" s="246" t="s">
        <v>637</v>
      </c>
      <c r="G253" s="247" t="s">
        <v>399</v>
      </c>
      <c r="H253" s="248">
        <v>353</v>
      </c>
      <c r="I253" s="249"/>
      <c r="J253" s="250">
        <f>ROUND(I253*H253,2)</f>
        <v>0</v>
      </c>
      <c r="K253" s="246" t="s">
        <v>394</v>
      </c>
      <c r="L253" s="45"/>
      <c r="M253" s="251" t="s">
        <v>1</v>
      </c>
      <c r="N253" s="252" t="s">
        <v>41</v>
      </c>
      <c r="O253" s="92"/>
      <c r="P253" s="253">
        <f>O253*H253</f>
        <v>0</v>
      </c>
      <c r="Q253" s="253">
        <v>0</v>
      </c>
      <c r="R253" s="253">
        <f>Q253*H253</f>
        <v>0</v>
      </c>
      <c r="S253" s="253">
        <v>0.039</v>
      </c>
      <c r="T253" s="254">
        <f>S253*H253</f>
        <v>13.767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5" t="s">
        <v>229</v>
      </c>
      <c r="AT253" s="255" t="s">
        <v>216</v>
      </c>
      <c r="AU253" s="255" t="s">
        <v>86</v>
      </c>
      <c r="AY253" s="18" t="s">
        <v>213</v>
      </c>
      <c r="BE253" s="256">
        <f>IF(N253="základní",J253,0)</f>
        <v>0</v>
      </c>
      <c r="BF253" s="256">
        <f>IF(N253="snížená",J253,0)</f>
        <v>0</v>
      </c>
      <c r="BG253" s="256">
        <f>IF(N253="zákl. přenesená",J253,0)</f>
        <v>0</v>
      </c>
      <c r="BH253" s="256">
        <f>IF(N253="sníž. přenesená",J253,0)</f>
        <v>0</v>
      </c>
      <c r="BI253" s="256">
        <f>IF(N253="nulová",J253,0)</f>
        <v>0</v>
      </c>
      <c r="BJ253" s="18" t="s">
        <v>84</v>
      </c>
      <c r="BK253" s="256">
        <f>ROUND(I253*H253,2)</f>
        <v>0</v>
      </c>
      <c r="BL253" s="18" t="s">
        <v>229</v>
      </c>
      <c r="BM253" s="255" t="s">
        <v>638</v>
      </c>
    </row>
    <row r="254" s="2" customFormat="1">
      <c r="A254" s="39"/>
      <c r="B254" s="40"/>
      <c r="C254" s="41"/>
      <c r="D254" s="257" t="s">
        <v>222</v>
      </c>
      <c r="E254" s="41"/>
      <c r="F254" s="258" t="s">
        <v>639</v>
      </c>
      <c r="G254" s="41"/>
      <c r="H254" s="41"/>
      <c r="I254" s="155"/>
      <c r="J254" s="41"/>
      <c r="K254" s="41"/>
      <c r="L254" s="45"/>
      <c r="M254" s="259"/>
      <c r="N254" s="260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222</v>
      </c>
      <c r="AU254" s="18" t="s">
        <v>86</v>
      </c>
    </row>
    <row r="255" s="2" customFormat="1" ht="21.75" customHeight="1">
      <c r="A255" s="39"/>
      <c r="B255" s="40"/>
      <c r="C255" s="244" t="s">
        <v>640</v>
      </c>
      <c r="D255" s="244" t="s">
        <v>216</v>
      </c>
      <c r="E255" s="245" t="s">
        <v>641</v>
      </c>
      <c r="F255" s="246" t="s">
        <v>642</v>
      </c>
      <c r="G255" s="247" t="s">
        <v>643</v>
      </c>
      <c r="H255" s="248">
        <v>1</v>
      </c>
      <c r="I255" s="249"/>
      <c r="J255" s="250">
        <f>ROUND(I255*H255,2)</f>
        <v>0</v>
      </c>
      <c r="K255" s="246" t="s">
        <v>1</v>
      </c>
      <c r="L255" s="45"/>
      <c r="M255" s="251" t="s">
        <v>1</v>
      </c>
      <c r="N255" s="252" t="s">
        <v>41</v>
      </c>
      <c r="O255" s="92"/>
      <c r="P255" s="253">
        <f>O255*H255</f>
        <v>0</v>
      </c>
      <c r="Q255" s="253">
        <v>0</v>
      </c>
      <c r="R255" s="253">
        <f>Q255*H255</f>
        <v>0</v>
      </c>
      <c r="S255" s="253">
        <v>0.78000000000000003</v>
      </c>
      <c r="T255" s="254">
        <f>S255*H255</f>
        <v>0.78000000000000003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5" t="s">
        <v>229</v>
      </c>
      <c r="AT255" s="255" t="s">
        <v>216</v>
      </c>
      <c r="AU255" s="255" t="s">
        <v>86</v>
      </c>
      <c r="AY255" s="18" t="s">
        <v>213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8" t="s">
        <v>84</v>
      </c>
      <c r="BK255" s="256">
        <f>ROUND(I255*H255,2)</f>
        <v>0</v>
      </c>
      <c r="BL255" s="18" t="s">
        <v>229</v>
      </c>
      <c r="BM255" s="255" t="s">
        <v>644</v>
      </c>
    </row>
    <row r="256" s="2" customFormat="1">
      <c r="A256" s="39"/>
      <c r="B256" s="40"/>
      <c r="C256" s="41"/>
      <c r="D256" s="257" t="s">
        <v>222</v>
      </c>
      <c r="E256" s="41"/>
      <c r="F256" s="258" t="s">
        <v>645</v>
      </c>
      <c r="G256" s="41"/>
      <c r="H256" s="41"/>
      <c r="I256" s="155"/>
      <c r="J256" s="41"/>
      <c r="K256" s="41"/>
      <c r="L256" s="45"/>
      <c r="M256" s="259"/>
      <c r="N256" s="260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222</v>
      </c>
      <c r="AU256" s="18" t="s">
        <v>86</v>
      </c>
    </row>
    <row r="257" s="12" customFormat="1" ht="22.8" customHeight="1">
      <c r="A257" s="12"/>
      <c r="B257" s="228"/>
      <c r="C257" s="229"/>
      <c r="D257" s="230" t="s">
        <v>75</v>
      </c>
      <c r="E257" s="242" t="s">
        <v>646</v>
      </c>
      <c r="F257" s="242" t="s">
        <v>647</v>
      </c>
      <c r="G257" s="229"/>
      <c r="H257" s="229"/>
      <c r="I257" s="232"/>
      <c r="J257" s="243">
        <f>BK257</f>
        <v>0</v>
      </c>
      <c r="K257" s="229"/>
      <c r="L257" s="234"/>
      <c r="M257" s="235"/>
      <c r="N257" s="236"/>
      <c r="O257" s="236"/>
      <c r="P257" s="237">
        <f>SUM(P258:P308)</f>
        <v>0</v>
      </c>
      <c r="Q257" s="236"/>
      <c r="R257" s="237">
        <f>SUM(R258:R308)</f>
        <v>0</v>
      </c>
      <c r="S257" s="236"/>
      <c r="T257" s="238">
        <f>SUM(T258:T308)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39" t="s">
        <v>84</v>
      </c>
      <c r="AT257" s="240" t="s">
        <v>75</v>
      </c>
      <c r="AU257" s="240" t="s">
        <v>84</v>
      </c>
      <c r="AY257" s="239" t="s">
        <v>213</v>
      </c>
      <c r="BK257" s="241">
        <f>SUM(BK258:BK308)</f>
        <v>0</v>
      </c>
    </row>
    <row r="258" s="2" customFormat="1" ht="21.75" customHeight="1">
      <c r="A258" s="39"/>
      <c r="B258" s="40"/>
      <c r="C258" s="244" t="s">
        <v>648</v>
      </c>
      <c r="D258" s="244" t="s">
        <v>216</v>
      </c>
      <c r="E258" s="245" t="s">
        <v>649</v>
      </c>
      <c r="F258" s="246" t="s">
        <v>650</v>
      </c>
      <c r="G258" s="247" t="s">
        <v>491</v>
      </c>
      <c r="H258" s="248">
        <v>6415.9669999999996</v>
      </c>
      <c r="I258" s="249"/>
      <c r="J258" s="250">
        <f>ROUND(I258*H258,2)</f>
        <v>0</v>
      </c>
      <c r="K258" s="246" t="s">
        <v>394</v>
      </c>
      <c r="L258" s="45"/>
      <c r="M258" s="251" t="s">
        <v>1</v>
      </c>
      <c r="N258" s="252" t="s">
        <v>41</v>
      </c>
      <c r="O258" s="92"/>
      <c r="P258" s="253">
        <f>O258*H258</f>
        <v>0</v>
      </c>
      <c r="Q258" s="253">
        <v>0</v>
      </c>
      <c r="R258" s="253">
        <f>Q258*H258</f>
        <v>0</v>
      </c>
      <c r="S258" s="253">
        <v>0</v>
      </c>
      <c r="T258" s="25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5" t="s">
        <v>229</v>
      </c>
      <c r="AT258" s="255" t="s">
        <v>216</v>
      </c>
      <c r="AU258" s="255" t="s">
        <v>86</v>
      </c>
      <c r="AY258" s="18" t="s">
        <v>213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8" t="s">
        <v>84</v>
      </c>
      <c r="BK258" s="256">
        <f>ROUND(I258*H258,2)</f>
        <v>0</v>
      </c>
      <c r="BL258" s="18" t="s">
        <v>229</v>
      </c>
      <c r="BM258" s="255" t="s">
        <v>651</v>
      </c>
    </row>
    <row r="259" s="2" customFormat="1">
      <c r="A259" s="39"/>
      <c r="B259" s="40"/>
      <c r="C259" s="41"/>
      <c r="D259" s="257" t="s">
        <v>222</v>
      </c>
      <c r="E259" s="41"/>
      <c r="F259" s="258" t="s">
        <v>652</v>
      </c>
      <c r="G259" s="41"/>
      <c r="H259" s="41"/>
      <c r="I259" s="155"/>
      <c r="J259" s="41"/>
      <c r="K259" s="41"/>
      <c r="L259" s="45"/>
      <c r="M259" s="259"/>
      <c r="N259" s="260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222</v>
      </c>
      <c r="AU259" s="18" t="s">
        <v>86</v>
      </c>
    </row>
    <row r="260" s="13" customFormat="1">
      <c r="A260" s="13"/>
      <c r="B260" s="265"/>
      <c r="C260" s="266"/>
      <c r="D260" s="257" t="s">
        <v>436</v>
      </c>
      <c r="E260" s="267" t="s">
        <v>1</v>
      </c>
      <c r="F260" s="268" t="s">
        <v>653</v>
      </c>
      <c r="G260" s="266"/>
      <c r="H260" s="269">
        <v>3585.29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5" t="s">
        <v>436</v>
      </c>
      <c r="AU260" s="275" t="s">
        <v>86</v>
      </c>
      <c r="AV260" s="13" t="s">
        <v>86</v>
      </c>
      <c r="AW260" s="13" t="s">
        <v>32</v>
      </c>
      <c r="AX260" s="13" t="s">
        <v>76</v>
      </c>
      <c r="AY260" s="275" t="s">
        <v>213</v>
      </c>
    </row>
    <row r="261" s="13" customFormat="1">
      <c r="A261" s="13"/>
      <c r="B261" s="265"/>
      <c r="C261" s="266"/>
      <c r="D261" s="257" t="s">
        <v>436</v>
      </c>
      <c r="E261" s="267" t="s">
        <v>1</v>
      </c>
      <c r="F261" s="268" t="s">
        <v>654</v>
      </c>
      <c r="G261" s="266"/>
      <c r="H261" s="269">
        <v>1555.8150000000001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5" t="s">
        <v>436</v>
      </c>
      <c r="AU261" s="275" t="s">
        <v>86</v>
      </c>
      <c r="AV261" s="13" t="s">
        <v>86</v>
      </c>
      <c r="AW261" s="13" t="s">
        <v>32</v>
      </c>
      <c r="AX261" s="13" t="s">
        <v>76</v>
      </c>
      <c r="AY261" s="275" t="s">
        <v>213</v>
      </c>
    </row>
    <row r="262" s="13" customFormat="1">
      <c r="A262" s="13"/>
      <c r="B262" s="265"/>
      <c r="C262" s="266"/>
      <c r="D262" s="257" t="s">
        <v>436</v>
      </c>
      <c r="E262" s="267" t="s">
        <v>1</v>
      </c>
      <c r="F262" s="268" t="s">
        <v>655</v>
      </c>
      <c r="G262" s="266"/>
      <c r="H262" s="269">
        <v>33.792000000000002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5" t="s">
        <v>436</v>
      </c>
      <c r="AU262" s="275" t="s">
        <v>86</v>
      </c>
      <c r="AV262" s="13" t="s">
        <v>86</v>
      </c>
      <c r="AW262" s="13" t="s">
        <v>32</v>
      </c>
      <c r="AX262" s="13" t="s">
        <v>76</v>
      </c>
      <c r="AY262" s="275" t="s">
        <v>213</v>
      </c>
    </row>
    <row r="263" s="13" customFormat="1">
      <c r="A263" s="13"/>
      <c r="B263" s="265"/>
      <c r="C263" s="266"/>
      <c r="D263" s="257" t="s">
        <v>436</v>
      </c>
      <c r="E263" s="267" t="s">
        <v>1</v>
      </c>
      <c r="F263" s="268" t="s">
        <v>656</v>
      </c>
      <c r="G263" s="266"/>
      <c r="H263" s="269">
        <v>33.840000000000003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5" t="s">
        <v>436</v>
      </c>
      <c r="AU263" s="275" t="s">
        <v>86</v>
      </c>
      <c r="AV263" s="13" t="s">
        <v>86</v>
      </c>
      <c r="AW263" s="13" t="s">
        <v>32</v>
      </c>
      <c r="AX263" s="13" t="s">
        <v>76</v>
      </c>
      <c r="AY263" s="275" t="s">
        <v>213</v>
      </c>
    </row>
    <row r="264" s="13" customFormat="1">
      <c r="A264" s="13"/>
      <c r="B264" s="265"/>
      <c r="C264" s="266"/>
      <c r="D264" s="257" t="s">
        <v>436</v>
      </c>
      <c r="E264" s="267" t="s">
        <v>1</v>
      </c>
      <c r="F264" s="268" t="s">
        <v>657</v>
      </c>
      <c r="G264" s="266"/>
      <c r="H264" s="269">
        <v>1207.23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5" t="s">
        <v>436</v>
      </c>
      <c r="AU264" s="275" t="s">
        <v>86</v>
      </c>
      <c r="AV264" s="13" t="s">
        <v>86</v>
      </c>
      <c r="AW264" s="13" t="s">
        <v>32</v>
      </c>
      <c r="AX264" s="13" t="s">
        <v>76</v>
      </c>
      <c r="AY264" s="275" t="s">
        <v>213</v>
      </c>
    </row>
    <row r="265" s="14" customFormat="1">
      <c r="A265" s="14"/>
      <c r="B265" s="276"/>
      <c r="C265" s="277"/>
      <c r="D265" s="257" t="s">
        <v>436</v>
      </c>
      <c r="E265" s="278" t="s">
        <v>1</v>
      </c>
      <c r="F265" s="279" t="s">
        <v>453</v>
      </c>
      <c r="G265" s="277"/>
      <c r="H265" s="280">
        <v>6415.9670000000006</v>
      </c>
      <c r="I265" s="281"/>
      <c r="J265" s="277"/>
      <c r="K265" s="277"/>
      <c r="L265" s="282"/>
      <c r="M265" s="283"/>
      <c r="N265" s="284"/>
      <c r="O265" s="284"/>
      <c r="P265" s="284"/>
      <c r="Q265" s="284"/>
      <c r="R265" s="284"/>
      <c r="S265" s="284"/>
      <c r="T265" s="28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6" t="s">
        <v>436</v>
      </c>
      <c r="AU265" s="286" t="s">
        <v>86</v>
      </c>
      <c r="AV265" s="14" t="s">
        <v>229</v>
      </c>
      <c r="AW265" s="14" t="s">
        <v>32</v>
      </c>
      <c r="AX265" s="14" t="s">
        <v>84</v>
      </c>
      <c r="AY265" s="286" t="s">
        <v>213</v>
      </c>
    </row>
    <row r="266" s="2" customFormat="1" ht="21.75" customHeight="1">
      <c r="A266" s="39"/>
      <c r="B266" s="40"/>
      <c r="C266" s="244" t="s">
        <v>658</v>
      </c>
      <c r="D266" s="244" t="s">
        <v>216</v>
      </c>
      <c r="E266" s="245" t="s">
        <v>659</v>
      </c>
      <c r="F266" s="246" t="s">
        <v>660</v>
      </c>
      <c r="G266" s="247" t="s">
        <v>491</v>
      </c>
      <c r="H266" s="248">
        <v>25663.867999999999</v>
      </c>
      <c r="I266" s="249"/>
      <c r="J266" s="250">
        <f>ROUND(I266*H266,2)</f>
        <v>0</v>
      </c>
      <c r="K266" s="246" t="s">
        <v>394</v>
      </c>
      <c r="L266" s="45"/>
      <c r="M266" s="251" t="s">
        <v>1</v>
      </c>
      <c r="N266" s="252" t="s">
        <v>41</v>
      </c>
      <c r="O266" s="92"/>
      <c r="P266" s="253">
        <f>O266*H266</f>
        <v>0</v>
      </c>
      <c r="Q266" s="253">
        <v>0</v>
      </c>
      <c r="R266" s="253">
        <f>Q266*H266</f>
        <v>0</v>
      </c>
      <c r="S266" s="253">
        <v>0</v>
      </c>
      <c r="T266" s="25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5" t="s">
        <v>229</v>
      </c>
      <c r="AT266" s="255" t="s">
        <v>216</v>
      </c>
      <c r="AU266" s="255" t="s">
        <v>86</v>
      </c>
      <c r="AY266" s="18" t="s">
        <v>213</v>
      </c>
      <c r="BE266" s="256">
        <f>IF(N266="základní",J266,0)</f>
        <v>0</v>
      </c>
      <c r="BF266" s="256">
        <f>IF(N266="snížená",J266,0)</f>
        <v>0</v>
      </c>
      <c r="BG266" s="256">
        <f>IF(N266="zákl. přenesená",J266,0)</f>
        <v>0</v>
      </c>
      <c r="BH266" s="256">
        <f>IF(N266="sníž. přenesená",J266,0)</f>
        <v>0</v>
      </c>
      <c r="BI266" s="256">
        <f>IF(N266="nulová",J266,0)</f>
        <v>0</v>
      </c>
      <c r="BJ266" s="18" t="s">
        <v>84</v>
      </c>
      <c r="BK266" s="256">
        <f>ROUND(I266*H266,2)</f>
        <v>0</v>
      </c>
      <c r="BL266" s="18" t="s">
        <v>229</v>
      </c>
      <c r="BM266" s="255" t="s">
        <v>661</v>
      </c>
    </row>
    <row r="267" s="2" customFormat="1">
      <c r="A267" s="39"/>
      <c r="B267" s="40"/>
      <c r="C267" s="41"/>
      <c r="D267" s="257" t="s">
        <v>222</v>
      </c>
      <c r="E267" s="41"/>
      <c r="F267" s="258" t="s">
        <v>662</v>
      </c>
      <c r="G267" s="41"/>
      <c r="H267" s="41"/>
      <c r="I267" s="155"/>
      <c r="J267" s="41"/>
      <c r="K267" s="41"/>
      <c r="L267" s="45"/>
      <c r="M267" s="259"/>
      <c r="N267" s="260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222</v>
      </c>
      <c r="AU267" s="18" t="s">
        <v>86</v>
      </c>
    </row>
    <row r="268" s="13" customFormat="1">
      <c r="A268" s="13"/>
      <c r="B268" s="265"/>
      <c r="C268" s="266"/>
      <c r="D268" s="257" t="s">
        <v>436</v>
      </c>
      <c r="E268" s="267" t="s">
        <v>1</v>
      </c>
      <c r="F268" s="268" t="s">
        <v>663</v>
      </c>
      <c r="G268" s="266"/>
      <c r="H268" s="269">
        <v>25663.867999999999</v>
      </c>
      <c r="I268" s="270"/>
      <c r="J268" s="266"/>
      <c r="K268" s="266"/>
      <c r="L268" s="271"/>
      <c r="M268" s="272"/>
      <c r="N268" s="273"/>
      <c r="O268" s="273"/>
      <c r="P268" s="273"/>
      <c r="Q268" s="273"/>
      <c r="R268" s="273"/>
      <c r="S268" s="273"/>
      <c r="T268" s="27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75" t="s">
        <v>436</v>
      </c>
      <c r="AU268" s="275" t="s">
        <v>86</v>
      </c>
      <c r="AV268" s="13" t="s">
        <v>86</v>
      </c>
      <c r="AW268" s="13" t="s">
        <v>32</v>
      </c>
      <c r="AX268" s="13" t="s">
        <v>76</v>
      </c>
      <c r="AY268" s="275" t="s">
        <v>213</v>
      </c>
    </row>
    <row r="269" s="14" customFormat="1">
      <c r="A269" s="14"/>
      <c r="B269" s="276"/>
      <c r="C269" s="277"/>
      <c r="D269" s="257" t="s">
        <v>436</v>
      </c>
      <c r="E269" s="278" t="s">
        <v>1</v>
      </c>
      <c r="F269" s="279" t="s">
        <v>453</v>
      </c>
      <c r="G269" s="277"/>
      <c r="H269" s="280">
        <v>25663.867999999999</v>
      </c>
      <c r="I269" s="281"/>
      <c r="J269" s="277"/>
      <c r="K269" s="277"/>
      <c r="L269" s="282"/>
      <c r="M269" s="283"/>
      <c r="N269" s="284"/>
      <c r="O269" s="284"/>
      <c r="P269" s="284"/>
      <c r="Q269" s="284"/>
      <c r="R269" s="284"/>
      <c r="S269" s="284"/>
      <c r="T269" s="285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6" t="s">
        <v>436</v>
      </c>
      <c r="AU269" s="286" t="s">
        <v>86</v>
      </c>
      <c r="AV269" s="14" t="s">
        <v>229</v>
      </c>
      <c r="AW269" s="14" t="s">
        <v>32</v>
      </c>
      <c r="AX269" s="14" t="s">
        <v>84</v>
      </c>
      <c r="AY269" s="286" t="s">
        <v>213</v>
      </c>
    </row>
    <row r="270" s="2" customFormat="1" ht="16.5" customHeight="1">
      <c r="A270" s="39"/>
      <c r="B270" s="40"/>
      <c r="C270" s="244" t="s">
        <v>664</v>
      </c>
      <c r="D270" s="244" t="s">
        <v>216</v>
      </c>
      <c r="E270" s="245" t="s">
        <v>665</v>
      </c>
      <c r="F270" s="246" t="s">
        <v>666</v>
      </c>
      <c r="G270" s="247" t="s">
        <v>491</v>
      </c>
      <c r="H270" s="248">
        <v>4299.6300000000001</v>
      </c>
      <c r="I270" s="249"/>
      <c r="J270" s="250">
        <f>ROUND(I270*H270,2)</f>
        <v>0</v>
      </c>
      <c r="K270" s="246" t="s">
        <v>394</v>
      </c>
      <c r="L270" s="45"/>
      <c r="M270" s="251" t="s">
        <v>1</v>
      </c>
      <c r="N270" s="252" t="s">
        <v>41</v>
      </c>
      <c r="O270" s="92"/>
      <c r="P270" s="253">
        <f>O270*H270</f>
        <v>0</v>
      </c>
      <c r="Q270" s="253">
        <v>0</v>
      </c>
      <c r="R270" s="253">
        <f>Q270*H270</f>
        <v>0</v>
      </c>
      <c r="S270" s="253">
        <v>0</v>
      </c>
      <c r="T270" s="25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5" t="s">
        <v>229</v>
      </c>
      <c r="AT270" s="255" t="s">
        <v>216</v>
      </c>
      <c r="AU270" s="255" t="s">
        <v>86</v>
      </c>
      <c r="AY270" s="18" t="s">
        <v>213</v>
      </c>
      <c r="BE270" s="256">
        <f>IF(N270="základní",J270,0)</f>
        <v>0</v>
      </c>
      <c r="BF270" s="256">
        <f>IF(N270="snížená",J270,0)</f>
        <v>0</v>
      </c>
      <c r="BG270" s="256">
        <f>IF(N270="zákl. přenesená",J270,0)</f>
        <v>0</v>
      </c>
      <c r="BH270" s="256">
        <f>IF(N270="sníž. přenesená",J270,0)</f>
        <v>0</v>
      </c>
      <c r="BI270" s="256">
        <f>IF(N270="nulová",J270,0)</f>
        <v>0</v>
      </c>
      <c r="BJ270" s="18" t="s">
        <v>84</v>
      </c>
      <c r="BK270" s="256">
        <f>ROUND(I270*H270,2)</f>
        <v>0</v>
      </c>
      <c r="BL270" s="18" t="s">
        <v>229</v>
      </c>
      <c r="BM270" s="255" t="s">
        <v>667</v>
      </c>
    </row>
    <row r="271" s="2" customFormat="1">
      <c r="A271" s="39"/>
      <c r="B271" s="40"/>
      <c r="C271" s="41"/>
      <c r="D271" s="257" t="s">
        <v>222</v>
      </c>
      <c r="E271" s="41"/>
      <c r="F271" s="258" t="s">
        <v>652</v>
      </c>
      <c r="G271" s="41"/>
      <c r="H271" s="41"/>
      <c r="I271" s="155"/>
      <c r="J271" s="41"/>
      <c r="K271" s="41"/>
      <c r="L271" s="45"/>
      <c r="M271" s="259"/>
      <c r="N271" s="260"/>
      <c r="O271" s="92"/>
      <c r="P271" s="92"/>
      <c r="Q271" s="92"/>
      <c r="R271" s="92"/>
      <c r="S271" s="92"/>
      <c r="T271" s="9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222</v>
      </c>
      <c r="AU271" s="18" t="s">
        <v>86</v>
      </c>
    </row>
    <row r="272" s="13" customFormat="1">
      <c r="A272" s="13"/>
      <c r="B272" s="265"/>
      <c r="C272" s="266"/>
      <c r="D272" s="257" t="s">
        <v>436</v>
      </c>
      <c r="E272" s="267" t="s">
        <v>1</v>
      </c>
      <c r="F272" s="268" t="s">
        <v>668</v>
      </c>
      <c r="G272" s="266"/>
      <c r="H272" s="269">
        <v>18.75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5" t="s">
        <v>436</v>
      </c>
      <c r="AU272" s="275" t="s">
        <v>86</v>
      </c>
      <c r="AV272" s="13" t="s">
        <v>86</v>
      </c>
      <c r="AW272" s="13" t="s">
        <v>32</v>
      </c>
      <c r="AX272" s="13" t="s">
        <v>76</v>
      </c>
      <c r="AY272" s="275" t="s">
        <v>213</v>
      </c>
    </row>
    <row r="273" s="13" customFormat="1">
      <c r="A273" s="13"/>
      <c r="B273" s="265"/>
      <c r="C273" s="266"/>
      <c r="D273" s="257" t="s">
        <v>436</v>
      </c>
      <c r="E273" s="267" t="s">
        <v>1</v>
      </c>
      <c r="F273" s="268" t="s">
        <v>669</v>
      </c>
      <c r="G273" s="266"/>
      <c r="H273" s="269">
        <v>3569.4949999999999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5" t="s">
        <v>436</v>
      </c>
      <c r="AU273" s="275" t="s">
        <v>86</v>
      </c>
      <c r="AV273" s="13" t="s">
        <v>86</v>
      </c>
      <c r="AW273" s="13" t="s">
        <v>32</v>
      </c>
      <c r="AX273" s="13" t="s">
        <v>76</v>
      </c>
      <c r="AY273" s="275" t="s">
        <v>213</v>
      </c>
    </row>
    <row r="274" s="13" customFormat="1">
      <c r="A274" s="13"/>
      <c r="B274" s="265"/>
      <c r="C274" s="266"/>
      <c r="D274" s="257" t="s">
        <v>436</v>
      </c>
      <c r="E274" s="267" t="s">
        <v>1</v>
      </c>
      <c r="F274" s="268" t="s">
        <v>670</v>
      </c>
      <c r="G274" s="266"/>
      <c r="H274" s="269">
        <v>291.71499999999997</v>
      </c>
      <c r="I274" s="270"/>
      <c r="J274" s="266"/>
      <c r="K274" s="266"/>
      <c r="L274" s="271"/>
      <c r="M274" s="272"/>
      <c r="N274" s="273"/>
      <c r="O274" s="273"/>
      <c r="P274" s="273"/>
      <c r="Q274" s="273"/>
      <c r="R274" s="273"/>
      <c r="S274" s="273"/>
      <c r="T274" s="27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5" t="s">
        <v>436</v>
      </c>
      <c r="AU274" s="275" t="s">
        <v>86</v>
      </c>
      <c r="AV274" s="13" t="s">
        <v>86</v>
      </c>
      <c r="AW274" s="13" t="s">
        <v>32</v>
      </c>
      <c r="AX274" s="13" t="s">
        <v>76</v>
      </c>
      <c r="AY274" s="275" t="s">
        <v>213</v>
      </c>
    </row>
    <row r="275" s="13" customFormat="1">
      <c r="A275" s="13"/>
      <c r="B275" s="265"/>
      <c r="C275" s="266"/>
      <c r="D275" s="257" t="s">
        <v>436</v>
      </c>
      <c r="E275" s="267" t="s">
        <v>1</v>
      </c>
      <c r="F275" s="268" t="s">
        <v>671</v>
      </c>
      <c r="G275" s="266"/>
      <c r="H275" s="269">
        <v>86.099999999999994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5" t="s">
        <v>436</v>
      </c>
      <c r="AU275" s="275" t="s">
        <v>86</v>
      </c>
      <c r="AV275" s="13" t="s">
        <v>86</v>
      </c>
      <c r="AW275" s="13" t="s">
        <v>32</v>
      </c>
      <c r="AX275" s="13" t="s">
        <v>76</v>
      </c>
      <c r="AY275" s="275" t="s">
        <v>213</v>
      </c>
    </row>
    <row r="276" s="13" customFormat="1">
      <c r="A276" s="13"/>
      <c r="B276" s="265"/>
      <c r="C276" s="266"/>
      <c r="D276" s="257" t="s">
        <v>436</v>
      </c>
      <c r="E276" s="267" t="s">
        <v>1</v>
      </c>
      <c r="F276" s="268" t="s">
        <v>672</v>
      </c>
      <c r="G276" s="266"/>
      <c r="H276" s="269">
        <v>333.56999999999999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5" t="s">
        <v>436</v>
      </c>
      <c r="AU276" s="275" t="s">
        <v>86</v>
      </c>
      <c r="AV276" s="13" t="s">
        <v>86</v>
      </c>
      <c r="AW276" s="13" t="s">
        <v>32</v>
      </c>
      <c r="AX276" s="13" t="s">
        <v>76</v>
      </c>
      <c r="AY276" s="275" t="s">
        <v>213</v>
      </c>
    </row>
    <row r="277" s="14" customFormat="1">
      <c r="A277" s="14"/>
      <c r="B277" s="276"/>
      <c r="C277" s="277"/>
      <c r="D277" s="257" t="s">
        <v>436</v>
      </c>
      <c r="E277" s="278" t="s">
        <v>1</v>
      </c>
      <c r="F277" s="279" t="s">
        <v>453</v>
      </c>
      <c r="G277" s="277"/>
      <c r="H277" s="280">
        <v>4299.6300000000001</v>
      </c>
      <c r="I277" s="281"/>
      <c r="J277" s="277"/>
      <c r="K277" s="277"/>
      <c r="L277" s="282"/>
      <c r="M277" s="283"/>
      <c r="N277" s="284"/>
      <c r="O277" s="284"/>
      <c r="P277" s="284"/>
      <c r="Q277" s="284"/>
      <c r="R277" s="284"/>
      <c r="S277" s="284"/>
      <c r="T277" s="28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6" t="s">
        <v>436</v>
      </c>
      <c r="AU277" s="286" t="s">
        <v>86</v>
      </c>
      <c r="AV277" s="14" t="s">
        <v>229</v>
      </c>
      <c r="AW277" s="14" t="s">
        <v>32</v>
      </c>
      <c r="AX277" s="14" t="s">
        <v>84</v>
      </c>
      <c r="AY277" s="286" t="s">
        <v>213</v>
      </c>
    </row>
    <row r="278" s="2" customFormat="1" ht="21.75" customHeight="1">
      <c r="A278" s="39"/>
      <c r="B278" s="40"/>
      <c r="C278" s="244" t="s">
        <v>673</v>
      </c>
      <c r="D278" s="244" t="s">
        <v>216</v>
      </c>
      <c r="E278" s="245" t="s">
        <v>674</v>
      </c>
      <c r="F278" s="246" t="s">
        <v>675</v>
      </c>
      <c r="G278" s="247" t="s">
        <v>491</v>
      </c>
      <c r="H278" s="248">
        <v>17198.52</v>
      </c>
      <c r="I278" s="249"/>
      <c r="J278" s="250">
        <f>ROUND(I278*H278,2)</f>
        <v>0</v>
      </c>
      <c r="K278" s="246" t="s">
        <v>394</v>
      </c>
      <c r="L278" s="45"/>
      <c r="M278" s="251" t="s">
        <v>1</v>
      </c>
      <c r="N278" s="252" t="s">
        <v>41</v>
      </c>
      <c r="O278" s="92"/>
      <c r="P278" s="253">
        <f>O278*H278</f>
        <v>0</v>
      </c>
      <c r="Q278" s="253">
        <v>0</v>
      </c>
      <c r="R278" s="253">
        <f>Q278*H278</f>
        <v>0</v>
      </c>
      <c r="S278" s="253">
        <v>0</v>
      </c>
      <c r="T278" s="25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5" t="s">
        <v>229</v>
      </c>
      <c r="AT278" s="255" t="s">
        <v>216</v>
      </c>
      <c r="AU278" s="255" t="s">
        <v>86</v>
      </c>
      <c r="AY278" s="18" t="s">
        <v>213</v>
      </c>
      <c r="BE278" s="256">
        <f>IF(N278="základní",J278,0)</f>
        <v>0</v>
      </c>
      <c r="BF278" s="256">
        <f>IF(N278="snížená",J278,0)</f>
        <v>0</v>
      </c>
      <c r="BG278" s="256">
        <f>IF(N278="zákl. přenesená",J278,0)</f>
        <v>0</v>
      </c>
      <c r="BH278" s="256">
        <f>IF(N278="sníž. přenesená",J278,0)</f>
        <v>0</v>
      </c>
      <c r="BI278" s="256">
        <f>IF(N278="nulová",J278,0)</f>
        <v>0</v>
      </c>
      <c r="BJ278" s="18" t="s">
        <v>84</v>
      </c>
      <c r="BK278" s="256">
        <f>ROUND(I278*H278,2)</f>
        <v>0</v>
      </c>
      <c r="BL278" s="18" t="s">
        <v>229</v>
      </c>
      <c r="BM278" s="255" t="s">
        <v>676</v>
      </c>
    </row>
    <row r="279" s="2" customFormat="1">
      <c r="A279" s="39"/>
      <c r="B279" s="40"/>
      <c r="C279" s="41"/>
      <c r="D279" s="257" t="s">
        <v>222</v>
      </c>
      <c r="E279" s="41"/>
      <c r="F279" s="258" t="s">
        <v>662</v>
      </c>
      <c r="G279" s="41"/>
      <c r="H279" s="41"/>
      <c r="I279" s="155"/>
      <c r="J279" s="41"/>
      <c r="K279" s="41"/>
      <c r="L279" s="45"/>
      <c r="M279" s="259"/>
      <c r="N279" s="260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222</v>
      </c>
      <c r="AU279" s="18" t="s">
        <v>86</v>
      </c>
    </row>
    <row r="280" s="13" customFormat="1">
      <c r="A280" s="13"/>
      <c r="B280" s="265"/>
      <c r="C280" s="266"/>
      <c r="D280" s="257" t="s">
        <v>436</v>
      </c>
      <c r="E280" s="267" t="s">
        <v>1</v>
      </c>
      <c r="F280" s="268" t="s">
        <v>677</v>
      </c>
      <c r="G280" s="266"/>
      <c r="H280" s="269">
        <v>17198.52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5" t="s">
        <v>436</v>
      </c>
      <c r="AU280" s="275" t="s">
        <v>86</v>
      </c>
      <c r="AV280" s="13" t="s">
        <v>86</v>
      </c>
      <c r="AW280" s="13" t="s">
        <v>32</v>
      </c>
      <c r="AX280" s="13" t="s">
        <v>76</v>
      </c>
      <c r="AY280" s="275" t="s">
        <v>213</v>
      </c>
    </row>
    <row r="281" s="14" customFormat="1">
      <c r="A281" s="14"/>
      <c r="B281" s="276"/>
      <c r="C281" s="277"/>
      <c r="D281" s="257" t="s">
        <v>436</v>
      </c>
      <c r="E281" s="278" t="s">
        <v>1</v>
      </c>
      <c r="F281" s="279" t="s">
        <v>453</v>
      </c>
      <c r="G281" s="277"/>
      <c r="H281" s="280">
        <v>17198.52</v>
      </c>
      <c r="I281" s="281"/>
      <c r="J281" s="277"/>
      <c r="K281" s="277"/>
      <c r="L281" s="282"/>
      <c r="M281" s="283"/>
      <c r="N281" s="284"/>
      <c r="O281" s="284"/>
      <c r="P281" s="284"/>
      <c r="Q281" s="284"/>
      <c r="R281" s="284"/>
      <c r="S281" s="284"/>
      <c r="T281" s="28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6" t="s">
        <v>436</v>
      </c>
      <c r="AU281" s="286" t="s">
        <v>86</v>
      </c>
      <c r="AV281" s="14" t="s">
        <v>229</v>
      </c>
      <c r="AW281" s="14" t="s">
        <v>32</v>
      </c>
      <c r="AX281" s="14" t="s">
        <v>84</v>
      </c>
      <c r="AY281" s="286" t="s">
        <v>213</v>
      </c>
    </row>
    <row r="282" s="2" customFormat="1" ht="21.75" customHeight="1">
      <c r="A282" s="39"/>
      <c r="B282" s="40"/>
      <c r="C282" s="244" t="s">
        <v>678</v>
      </c>
      <c r="D282" s="244" t="s">
        <v>216</v>
      </c>
      <c r="E282" s="245" t="s">
        <v>679</v>
      </c>
      <c r="F282" s="246" t="s">
        <v>680</v>
      </c>
      <c r="G282" s="247" t="s">
        <v>491</v>
      </c>
      <c r="H282" s="248">
        <v>5555.7420000000002</v>
      </c>
      <c r="I282" s="249"/>
      <c r="J282" s="250">
        <f>ROUND(I282*H282,2)</f>
        <v>0</v>
      </c>
      <c r="K282" s="246" t="s">
        <v>394</v>
      </c>
      <c r="L282" s="45"/>
      <c r="M282" s="251" t="s">
        <v>1</v>
      </c>
      <c r="N282" s="252" t="s">
        <v>41</v>
      </c>
      <c r="O282" s="92"/>
      <c r="P282" s="253">
        <f>O282*H282</f>
        <v>0</v>
      </c>
      <c r="Q282" s="253">
        <v>0</v>
      </c>
      <c r="R282" s="253">
        <f>Q282*H282</f>
        <v>0</v>
      </c>
      <c r="S282" s="253">
        <v>0</v>
      </c>
      <c r="T282" s="25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5" t="s">
        <v>229</v>
      </c>
      <c r="AT282" s="255" t="s">
        <v>216</v>
      </c>
      <c r="AU282" s="255" t="s">
        <v>86</v>
      </c>
      <c r="AY282" s="18" t="s">
        <v>213</v>
      </c>
      <c r="BE282" s="256">
        <f>IF(N282="základní",J282,0)</f>
        <v>0</v>
      </c>
      <c r="BF282" s="256">
        <f>IF(N282="snížená",J282,0)</f>
        <v>0</v>
      </c>
      <c r="BG282" s="256">
        <f>IF(N282="zákl. přenesená",J282,0)</f>
        <v>0</v>
      </c>
      <c r="BH282" s="256">
        <f>IF(N282="sníž. přenesená",J282,0)</f>
        <v>0</v>
      </c>
      <c r="BI282" s="256">
        <f>IF(N282="nulová",J282,0)</f>
        <v>0</v>
      </c>
      <c r="BJ282" s="18" t="s">
        <v>84</v>
      </c>
      <c r="BK282" s="256">
        <f>ROUND(I282*H282,2)</f>
        <v>0</v>
      </c>
      <c r="BL282" s="18" t="s">
        <v>229</v>
      </c>
      <c r="BM282" s="255" t="s">
        <v>681</v>
      </c>
    </row>
    <row r="283" s="2" customFormat="1">
      <c r="A283" s="39"/>
      <c r="B283" s="40"/>
      <c r="C283" s="41"/>
      <c r="D283" s="257" t="s">
        <v>222</v>
      </c>
      <c r="E283" s="41"/>
      <c r="F283" s="258" t="s">
        <v>682</v>
      </c>
      <c r="G283" s="41"/>
      <c r="H283" s="41"/>
      <c r="I283" s="155"/>
      <c r="J283" s="41"/>
      <c r="K283" s="41"/>
      <c r="L283" s="45"/>
      <c r="M283" s="259"/>
      <c r="N283" s="260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222</v>
      </c>
      <c r="AU283" s="18" t="s">
        <v>86</v>
      </c>
    </row>
    <row r="284" s="13" customFormat="1">
      <c r="A284" s="13"/>
      <c r="B284" s="265"/>
      <c r="C284" s="266"/>
      <c r="D284" s="257" t="s">
        <v>436</v>
      </c>
      <c r="E284" s="267" t="s">
        <v>1</v>
      </c>
      <c r="F284" s="268" t="s">
        <v>669</v>
      </c>
      <c r="G284" s="266"/>
      <c r="H284" s="269">
        <v>3569.4949999999999</v>
      </c>
      <c r="I284" s="270"/>
      <c r="J284" s="266"/>
      <c r="K284" s="266"/>
      <c r="L284" s="271"/>
      <c r="M284" s="272"/>
      <c r="N284" s="273"/>
      <c r="O284" s="273"/>
      <c r="P284" s="273"/>
      <c r="Q284" s="273"/>
      <c r="R284" s="273"/>
      <c r="S284" s="273"/>
      <c r="T284" s="27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75" t="s">
        <v>436</v>
      </c>
      <c r="AU284" s="275" t="s">
        <v>86</v>
      </c>
      <c r="AV284" s="13" t="s">
        <v>86</v>
      </c>
      <c r="AW284" s="13" t="s">
        <v>32</v>
      </c>
      <c r="AX284" s="13" t="s">
        <v>76</v>
      </c>
      <c r="AY284" s="275" t="s">
        <v>213</v>
      </c>
    </row>
    <row r="285" s="13" customFormat="1">
      <c r="A285" s="13"/>
      <c r="B285" s="265"/>
      <c r="C285" s="266"/>
      <c r="D285" s="257" t="s">
        <v>436</v>
      </c>
      <c r="E285" s="267" t="s">
        <v>1</v>
      </c>
      <c r="F285" s="268" t="s">
        <v>670</v>
      </c>
      <c r="G285" s="266"/>
      <c r="H285" s="269">
        <v>291.71499999999997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5" t="s">
        <v>436</v>
      </c>
      <c r="AU285" s="275" t="s">
        <v>86</v>
      </c>
      <c r="AV285" s="13" t="s">
        <v>86</v>
      </c>
      <c r="AW285" s="13" t="s">
        <v>32</v>
      </c>
      <c r="AX285" s="13" t="s">
        <v>76</v>
      </c>
      <c r="AY285" s="275" t="s">
        <v>213</v>
      </c>
    </row>
    <row r="286" s="13" customFormat="1">
      <c r="A286" s="13"/>
      <c r="B286" s="265"/>
      <c r="C286" s="266"/>
      <c r="D286" s="257" t="s">
        <v>436</v>
      </c>
      <c r="E286" s="267" t="s">
        <v>1</v>
      </c>
      <c r="F286" s="268" t="s">
        <v>671</v>
      </c>
      <c r="G286" s="266"/>
      <c r="H286" s="269">
        <v>86.099999999999994</v>
      </c>
      <c r="I286" s="270"/>
      <c r="J286" s="266"/>
      <c r="K286" s="266"/>
      <c r="L286" s="271"/>
      <c r="M286" s="272"/>
      <c r="N286" s="273"/>
      <c r="O286" s="273"/>
      <c r="P286" s="273"/>
      <c r="Q286" s="273"/>
      <c r="R286" s="273"/>
      <c r="S286" s="273"/>
      <c r="T286" s="27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5" t="s">
        <v>436</v>
      </c>
      <c r="AU286" s="275" t="s">
        <v>86</v>
      </c>
      <c r="AV286" s="13" t="s">
        <v>86</v>
      </c>
      <c r="AW286" s="13" t="s">
        <v>32</v>
      </c>
      <c r="AX286" s="13" t="s">
        <v>76</v>
      </c>
      <c r="AY286" s="275" t="s">
        <v>213</v>
      </c>
    </row>
    <row r="287" s="13" customFormat="1">
      <c r="A287" s="13"/>
      <c r="B287" s="265"/>
      <c r="C287" s="266"/>
      <c r="D287" s="257" t="s">
        <v>436</v>
      </c>
      <c r="E287" s="267" t="s">
        <v>1</v>
      </c>
      <c r="F287" s="268" t="s">
        <v>655</v>
      </c>
      <c r="G287" s="266"/>
      <c r="H287" s="269">
        <v>33.792000000000002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75" t="s">
        <v>436</v>
      </c>
      <c r="AU287" s="275" t="s">
        <v>86</v>
      </c>
      <c r="AV287" s="13" t="s">
        <v>86</v>
      </c>
      <c r="AW287" s="13" t="s">
        <v>32</v>
      </c>
      <c r="AX287" s="13" t="s">
        <v>76</v>
      </c>
      <c r="AY287" s="275" t="s">
        <v>213</v>
      </c>
    </row>
    <row r="288" s="13" customFormat="1">
      <c r="A288" s="13"/>
      <c r="B288" s="265"/>
      <c r="C288" s="266"/>
      <c r="D288" s="257" t="s">
        <v>436</v>
      </c>
      <c r="E288" s="267" t="s">
        <v>1</v>
      </c>
      <c r="F288" s="268" t="s">
        <v>657</v>
      </c>
      <c r="G288" s="266"/>
      <c r="H288" s="269">
        <v>1207.23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5" t="s">
        <v>436</v>
      </c>
      <c r="AU288" s="275" t="s">
        <v>86</v>
      </c>
      <c r="AV288" s="13" t="s">
        <v>86</v>
      </c>
      <c r="AW288" s="13" t="s">
        <v>32</v>
      </c>
      <c r="AX288" s="13" t="s">
        <v>76</v>
      </c>
      <c r="AY288" s="275" t="s">
        <v>213</v>
      </c>
    </row>
    <row r="289" s="13" customFormat="1">
      <c r="A289" s="13"/>
      <c r="B289" s="265"/>
      <c r="C289" s="266"/>
      <c r="D289" s="257" t="s">
        <v>436</v>
      </c>
      <c r="E289" s="267" t="s">
        <v>1</v>
      </c>
      <c r="F289" s="268" t="s">
        <v>656</v>
      </c>
      <c r="G289" s="266"/>
      <c r="H289" s="269">
        <v>33.840000000000003</v>
      </c>
      <c r="I289" s="270"/>
      <c r="J289" s="266"/>
      <c r="K289" s="266"/>
      <c r="L289" s="271"/>
      <c r="M289" s="272"/>
      <c r="N289" s="273"/>
      <c r="O289" s="273"/>
      <c r="P289" s="273"/>
      <c r="Q289" s="273"/>
      <c r="R289" s="273"/>
      <c r="S289" s="273"/>
      <c r="T289" s="27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5" t="s">
        <v>436</v>
      </c>
      <c r="AU289" s="275" t="s">
        <v>86</v>
      </c>
      <c r="AV289" s="13" t="s">
        <v>86</v>
      </c>
      <c r="AW289" s="13" t="s">
        <v>32</v>
      </c>
      <c r="AX289" s="13" t="s">
        <v>76</v>
      </c>
      <c r="AY289" s="275" t="s">
        <v>213</v>
      </c>
    </row>
    <row r="290" s="13" customFormat="1">
      <c r="A290" s="13"/>
      <c r="B290" s="265"/>
      <c r="C290" s="266"/>
      <c r="D290" s="257" t="s">
        <v>436</v>
      </c>
      <c r="E290" s="267" t="s">
        <v>1</v>
      </c>
      <c r="F290" s="268" t="s">
        <v>672</v>
      </c>
      <c r="G290" s="266"/>
      <c r="H290" s="269">
        <v>333.56999999999999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5" t="s">
        <v>436</v>
      </c>
      <c r="AU290" s="275" t="s">
        <v>86</v>
      </c>
      <c r="AV290" s="13" t="s">
        <v>86</v>
      </c>
      <c r="AW290" s="13" t="s">
        <v>32</v>
      </c>
      <c r="AX290" s="13" t="s">
        <v>76</v>
      </c>
      <c r="AY290" s="275" t="s">
        <v>213</v>
      </c>
    </row>
    <row r="291" s="14" customFormat="1">
      <c r="A291" s="14"/>
      <c r="B291" s="276"/>
      <c r="C291" s="277"/>
      <c r="D291" s="257" t="s">
        <v>436</v>
      </c>
      <c r="E291" s="278" t="s">
        <v>1</v>
      </c>
      <c r="F291" s="279" t="s">
        <v>453</v>
      </c>
      <c r="G291" s="277"/>
      <c r="H291" s="280">
        <v>5555.7420000000002</v>
      </c>
      <c r="I291" s="281"/>
      <c r="J291" s="277"/>
      <c r="K291" s="277"/>
      <c r="L291" s="282"/>
      <c r="M291" s="283"/>
      <c r="N291" s="284"/>
      <c r="O291" s="284"/>
      <c r="P291" s="284"/>
      <c r="Q291" s="284"/>
      <c r="R291" s="284"/>
      <c r="S291" s="284"/>
      <c r="T291" s="285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6" t="s">
        <v>436</v>
      </c>
      <c r="AU291" s="286" t="s">
        <v>86</v>
      </c>
      <c r="AV291" s="14" t="s">
        <v>229</v>
      </c>
      <c r="AW291" s="14" t="s">
        <v>32</v>
      </c>
      <c r="AX291" s="14" t="s">
        <v>84</v>
      </c>
      <c r="AY291" s="286" t="s">
        <v>213</v>
      </c>
    </row>
    <row r="292" s="2" customFormat="1" ht="21.75" customHeight="1">
      <c r="A292" s="39"/>
      <c r="B292" s="40"/>
      <c r="C292" s="244" t="s">
        <v>683</v>
      </c>
      <c r="D292" s="244" t="s">
        <v>216</v>
      </c>
      <c r="E292" s="245" t="s">
        <v>684</v>
      </c>
      <c r="F292" s="246" t="s">
        <v>685</v>
      </c>
      <c r="G292" s="247" t="s">
        <v>491</v>
      </c>
      <c r="H292" s="248">
        <v>1555.8150000000001</v>
      </c>
      <c r="I292" s="249"/>
      <c r="J292" s="250">
        <f>ROUND(I292*H292,2)</f>
        <v>0</v>
      </c>
      <c r="K292" s="246" t="s">
        <v>394</v>
      </c>
      <c r="L292" s="45"/>
      <c r="M292" s="251" t="s">
        <v>1</v>
      </c>
      <c r="N292" s="252" t="s">
        <v>41</v>
      </c>
      <c r="O292" s="92"/>
      <c r="P292" s="253">
        <f>O292*H292</f>
        <v>0</v>
      </c>
      <c r="Q292" s="253">
        <v>0</v>
      </c>
      <c r="R292" s="253">
        <f>Q292*H292</f>
        <v>0</v>
      </c>
      <c r="S292" s="253">
        <v>0</v>
      </c>
      <c r="T292" s="25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5" t="s">
        <v>229</v>
      </c>
      <c r="AT292" s="255" t="s">
        <v>216</v>
      </c>
      <c r="AU292" s="255" t="s">
        <v>86</v>
      </c>
      <c r="AY292" s="18" t="s">
        <v>213</v>
      </c>
      <c r="BE292" s="256">
        <f>IF(N292="základní",J292,0)</f>
        <v>0</v>
      </c>
      <c r="BF292" s="256">
        <f>IF(N292="snížená",J292,0)</f>
        <v>0</v>
      </c>
      <c r="BG292" s="256">
        <f>IF(N292="zákl. přenesená",J292,0)</f>
        <v>0</v>
      </c>
      <c r="BH292" s="256">
        <f>IF(N292="sníž. přenesená",J292,0)</f>
        <v>0</v>
      </c>
      <c r="BI292" s="256">
        <f>IF(N292="nulová",J292,0)</f>
        <v>0</v>
      </c>
      <c r="BJ292" s="18" t="s">
        <v>84</v>
      </c>
      <c r="BK292" s="256">
        <f>ROUND(I292*H292,2)</f>
        <v>0</v>
      </c>
      <c r="BL292" s="18" t="s">
        <v>229</v>
      </c>
      <c r="BM292" s="255" t="s">
        <v>686</v>
      </c>
    </row>
    <row r="293" s="2" customFormat="1">
      <c r="A293" s="39"/>
      <c r="B293" s="40"/>
      <c r="C293" s="41"/>
      <c r="D293" s="257" t="s">
        <v>222</v>
      </c>
      <c r="E293" s="41"/>
      <c r="F293" s="258" t="s">
        <v>687</v>
      </c>
      <c r="G293" s="41"/>
      <c r="H293" s="41"/>
      <c r="I293" s="155"/>
      <c r="J293" s="41"/>
      <c r="K293" s="41"/>
      <c r="L293" s="45"/>
      <c r="M293" s="259"/>
      <c r="N293" s="260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222</v>
      </c>
      <c r="AU293" s="18" t="s">
        <v>86</v>
      </c>
    </row>
    <row r="294" s="13" customFormat="1">
      <c r="A294" s="13"/>
      <c r="B294" s="265"/>
      <c r="C294" s="266"/>
      <c r="D294" s="257" t="s">
        <v>436</v>
      </c>
      <c r="E294" s="267" t="s">
        <v>1</v>
      </c>
      <c r="F294" s="268" t="s">
        <v>654</v>
      </c>
      <c r="G294" s="266"/>
      <c r="H294" s="269">
        <v>1555.8150000000001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5" t="s">
        <v>436</v>
      </c>
      <c r="AU294" s="275" t="s">
        <v>86</v>
      </c>
      <c r="AV294" s="13" t="s">
        <v>86</v>
      </c>
      <c r="AW294" s="13" t="s">
        <v>32</v>
      </c>
      <c r="AX294" s="13" t="s">
        <v>84</v>
      </c>
      <c r="AY294" s="275" t="s">
        <v>213</v>
      </c>
    </row>
    <row r="295" s="2" customFormat="1" ht="21.75" customHeight="1">
      <c r="A295" s="39"/>
      <c r="B295" s="40"/>
      <c r="C295" s="244" t="s">
        <v>688</v>
      </c>
      <c r="D295" s="244" t="s">
        <v>216</v>
      </c>
      <c r="E295" s="245" t="s">
        <v>689</v>
      </c>
      <c r="F295" s="246" t="s">
        <v>690</v>
      </c>
      <c r="G295" s="247" t="s">
        <v>491</v>
      </c>
      <c r="H295" s="248">
        <v>5882.0100000000002</v>
      </c>
      <c r="I295" s="249"/>
      <c r="J295" s="250">
        <f>ROUND(I295*H295,2)</f>
        <v>0</v>
      </c>
      <c r="K295" s="246" t="s">
        <v>394</v>
      </c>
      <c r="L295" s="45"/>
      <c r="M295" s="251" t="s">
        <v>1</v>
      </c>
      <c r="N295" s="252" t="s">
        <v>41</v>
      </c>
      <c r="O295" s="92"/>
      <c r="P295" s="253">
        <f>O295*H295</f>
        <v>0</v>
      </c>
      <c r="Q295" s="253">
        <v>0</v>
      </c>
      <c r="R295" s="253">
        <f>Q295*H295</f>
        <v>0</v>
      </c>
      <c r="S295" s="253">
        <v>0</v>
      </c>
      <c r="T295" s="25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5" t="s">
        <v>229</v>
      </c>
      <c r="AT295" s="255" t="s">
        <v>216</v>
      </c>
      <c r="AU295" s="255" t="s">
        <v>86</v>
      </c>
      <c r="AY295" s="18" t="s">
        <v>213</v>
      </c>
      <c r="BE295" s="256">
        <f>IF(N295="základní",J295,0)</f>
        <v>0</v>
      </c>
      <c r="BF295" s="256">
        <f>IF(N295="snížená",J295,0)</f>
        <v>0</v>
      </c>
      <c r="BG295" s="256">
        <f>IF(N295="zákl. přenesená",J295,0)</f>
        <v>0</v>
      </c>
      <c r="BH295" s="256">
        <f>IF(N295="sníž. přenesená",J295,0)</f>
        <v>0</v>
      </c>
      <c r="BI295" s="256">
        <f>IF(N295="nulová",J295,0)</f>
        <v>0</v>
      </c>
      <c r="BJ295" s="18" t="s">
        <v>84</v>
      </c>
      <c r="BK295" s="256">
        <f>ROUND(I295*H295,2)</f>
        <v>0</v>
      </c>
      <c r="BL295" s="18" t="s">
        <v>229</v>
      </c>
      <c r="BM295" s="255" t="s">
        <v>691</v>
      </c>
    </row>
    <row r="296" s="2" customFormat="1">
      <c r="A296" s="39"/>
      <c r="B296" s="40"/>
      <c r="C296" s="41"/>
      <c r="D296" s="257" t="s">
        <v>222</v>
      </c>
      <c r="E296" s="41"/>
      <c r="F296" s="258" t="s">
        <v>692</v>
      </c>
      <c r="G296" s="41"/>
      <c r="H296" s="41"/>
      <c r="I296" s="155"/>
      <c r="J296" s="41"/>
      <c r="K296" s="41"/>
      <c r="L296" s="45"/>
      <c r="M296" s="259"/>
      <c r="N296" s="260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222</v>
      </c>
      <c r="AU296" s="18" t="s">
        <v>86</v>
      </c>
    </row>
    <row r="297" s="13" customFormat="1">
      <c r="A297" s="13"/>
      <c r="B297" s="265"/>
      <c r="C297" s="266"/>
      <c r="D297" s="257" t="s">
        <v>436</v>
      </c>
      <c r="E297" s="267" t="s">
        <v>1</v>
      </c>
      <c r="F297" s="268" t="s">
        <v>693</v>
      </c>
      <c r="G297" s="266"/>
      <c r="H297" s="269">
        <v>1080.72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5" t="s">
        <v>436</v>
      </c>
      <c r="AU297" s="275" t="s">
        <v>86</v>
      </c>
      <c r="AV297" s="13" t="s">
        <v>86</v>
      </c>
      <c r="AW297" s="13" t="s">
        <v>32</v>
      </c>
      <c r="AX297" s="13" t="s">
        <v>76</v>
      </c>
      <c r="AY297" s="275" t="s">
        <v>213</v>
      </c>
    </row>
    <row r="298" s="13" customFormat="1">
      <c r="A298" s="13"/>
      <c r="B298" s="265"/>
      <c r="C298" s="266"/>
      <c r="D298" s="257" t="s">
        <v>436</v>
      </c>
      <c r="E298" s="267" t="s">
        <v>1</v>
      </c>
      <c r="F298" s="268" t="s">
        <v>694</v>
      </c>
      <c r="G298" s="266"/>
      <c r="H298" s="269">
        <v>1216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75" t="s">
        <v>436</v>
      </c>
      <c r="AU298" s="275" t="s">
        <v>86</v>
      </c>
      <c r="AV298" s="13" t="s">
        <v>86</v>
      </c>
      <c r="AW298" s="13" t="s">
        <v>32</v>
      </c>
      <c r="AX298" s="13" t="s">
        <v>76</v>
      </c>
      <c r="AY298" s="275" t="s">
        <v>213</v>
      </c>
    </row>
    <row r="299" s="13" customFormat="1">
      <c r="A299" s="13"/>
      <c r="B299" s="265"/>
      <c r="C299" s="266"/>
      <c r="D299" s="257" t="s">
        <v>436</v>
      </c>
      <c r="E299" s="267" t="s">
        <v>1</v>
      </c>
      <c r="F299" s="268" t="s">
        <v>653</v>
      </c>
      <c r="G299" s="266"/>
      <c r="H299" s="269">
        <v>3585.29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5" t="s">
        <v>436</v>
      </c>
      <c r="AU299" s="275" t="s">
        <v>86</v>
      </c>
      <c r="AV299" s="13" t="s">
        <v>86</v>
      </c>
      <c r="AW299" s="13" t="s">
        <v>32</v>
      </c>
      <c r="AX299" s="13" t="s">
        <v>76</v>
      </c>
      <c r="AY299" s="275" t="s">
        <v>213</v>
      </c>
    </row>
    <row r="300" s="14" customFormat="1">
      <c r="A300" s="14"/>
      <c r="B300" s="276"/>
      <c r="C300" s="277"/>
      <c r="D300" s="257" t="s">
        <v>436</v>
      </c>
      <c r="E300" s="278" t="s">
        <v>1</v>
      </c>
      <c r="F300" s="279" t="s">
        <v>453</v>
      </c>
      <c r="G300" s="277"/>
      <c r="H300" s="280">
        <v>5882.0100000000002</v>
      </c>
      <c r="I300" s="281"/>
      <c r="J300" s="277"/>
      <c r="K300" s="277"/>
      <c r="L300" s="282"/>
      <c r="M300" s="283"/>
      <c r="N300" s="284"/>
      <c r="O300" s="284"/>
      <c r="P300" s="284"/>
      <c r="Q300" s="284"/>
      <c r="R300" s="284"/>
      <c r="S300" s="284"/>
      <c r="T300" s="28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6" t="s">
        <v>436</v>
      </c>
      <c r="AU300" s="286" t="s">
        <v>86</v>
      </c>
      <c r="AV300" s="14" t="s">
        <v>229</v>
      </c>
      <c r="AW300" s="14" t="s">
        <v>32</v>
      </c>
      <c r="AX300" s="14" t="s">
        <v>84</v>
      </c>
      <c r="AY300" s="286" t="s">
        <v>213</v>
      </c>
    </row>
    <row r="301" s="2" customFormat="1" ht="16.5" customHeight="1">
      <c r="A301" s="39"/>
      <c r="B301" s="40"/>
      <c r="C301" s="244" t="s">
        <v>695</v>
      </c>
      <c r="D301" s="244" t="s">
        <v>216</v>
      </c>
      <c r="E301" s="245" t="s">
        <v>696</v>
      </c>
      <c r="F301" s="246" t="s">
        <v>697</v>
      </c>
      <c r="G301" s="247" t="s">
        <v>491</v>
      </c>
      <c r="H301" s="248">
        <v>4314.6719999999996</v>
      </c>
      <c r="I301" s="249"/>
      <c r="J301" s="250">
        <f>ROUND(I301*H301,2)</f>
        <v>0</v>
      </c>
      <c r="K301" s="246" t="s">
        <v>1</v>
      </c>
      <c r="L301" s="45"/>
      <c r="M301" s="251" t="s">
        <v>1</v>
      </c>
      <c r="N301" s="252" t="s">
        <v>41</v>
      </c>
      <c r="O301" s="92"/>
      <c r="P301" s="253">
        <f>O301*H301</f>
        <v>0</v>
      </c>
      <c r="Q301" s="253">
        <v>0</v>
      </c>
      <c r="R301" s="253">
        <f>Q301*H301</f>
        <v>0</v>
      </c>
      <c r="S301" s="253">
        <v>0</v>
      </c>
      <c r="T301" s="25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5" t="s">
        <v>229</v>
      </c>
      <c r="AT301" s="255" t="s">
        <v>216</v>
      </c>
      <c r="AU301" s="255" t="s">
        <v>86</v>
      </c>
      <c r="AY301" s="18" t="s">
        <v>213</v>
      </c>
      <c r="BE301" s="256">
        <f>IF(N301="základní",J301,0)</f>
        <v>0</v>
      </c>
      <c r="BF301" s="256">
        <f>IF(N301="snížená",J301,0)</f>
        <v>0</v>
      </c>
      <c r="BG301" s="256">
        <f>IF(N301="zákl. přenesená",J301,0)</f>
        <v>0</v>
      </c>
      <c r="BH301" s="256">
        <f>IF(N301="sníž. přenesená",J301,0)</f>
        <v>0</v>
      </c>
      <c r="BI301" s="256">
        <f>IF(N301="nulová",J301,0)</f>
        <v>0</v>
      </c>
      <c r="BJ301" s="18" t="s">
        <v>84</v>
      </c>
      <c r="BK301" s="256">
        <f>ROUND(I301*H301,2)</f>
        <v>0</v>
      </c>
      <c r="BL301" s="18" t="s">
        <v>229</v>
      </c>
      <c r="BM301" s="255" t="s">
        <v>698</v>
      </c>
    </row>
    <row r="302" s="2" customFormat="1">
      <c r="A302" s="39"/>
      <c r="B302" s="40"/>
      <c r="C302" s="41"/>
      <c r="D302" s="257" t="s">
        <v>222</v>
      </c>
      <c r="E302" s="41"/>
      <c r="F302" s="258" t="s">
        <v>699</v>
      </c>
      <c r="G302" s="41"/>
      <c r="H302" s="41"/>
      <c r="I302" s="155"/>
      <c r="J302" s="41"/>
      <c r="K302" s="41"/>
      <c r="L302" s="45"/>
      <c r="M302" s="259"/>
      <c r="N302" s="260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222</v>
      </c>
      <c r="AU302" s="18" t="s">
        <v>86</v>
      </c>
    </row>
    <row r="303" s="13" customFormat="1">
      <c r="A303" s="13"/>
      <c r="B303" s="265"/>
      <c r="C303" s="266"/>
      <c r="D303" s="257" t="s">
        <v>436</v>
      </c>
      <c r="E303" s="267" t="s">
        <v>1</v>
      </c>
      <c r="F303" s="268" t="s">
        <v>669</v>
      </c>
      <c r="G303" s="266"/>
      <c r="H303" s="269">
        <v>3569.4949999999999</v>
      </c>
      <c r="I303" s="270"/>
      <c r="J303" s="266"/>
      <c r="K303" s="266"/>
      <c r="L303" s="271"/>
      <c r="M303" s="272"/>
      <c r="N303" s="273"/>
      <c r="O303" s="273"/>
      <c r="P303" s="273"/>
      <c r="Q303" s="273"/>
      <c r="R303" s="273"/>
      <c r="S303" s="273"/>
      <c r="T303" s="27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75" t="s">
        <v>436</v>
      </c>
      <c r="AU303" s="275" t="s">
        <v>86</v>
      </c>
      <c r="AV303" s="13" t="s">
        <v>86</v>
      </c>
      <c r="AW303" s="13" t="s">
        <v>32</v>
      </c>
      <c r="AX303" s="13" t="s">
        <v>76</v>
      </c>
      <c r="AY303" s="275" t="s">
        <v>213</v>
      </c>
    </row>
    <row r="304" s="13" customFormat="1">
      <c r="A304" s="13"/>
      <c r="B304" s="265"/>
      <c r="C304" s="266"/>
      <c r="D304" s="257" t="s">
        <v>436</v>
      </c>
      <c r="E304" s="267" t="s">
        <v>1</v>
      </c>
      <c r="F304" s="268" t="s">
        <v>670</v>
      </c>
      <c r="G304" s="266"/>
      <c r="H304" s="269">
        <v>291.71499999999997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5" t="s">
        <v>436</v>
      </c>
      <c r="AU304" s="275" t="s">
        <v>86</v>
      </c>
      <c r="AV304" s="13" t="s">
        <v>86</v>
      </c>
      <c r="AW304" s="13" t="s">
        <v>32</v>
      </c>
      <c r="AX304" s="13" t="s">
        <v>76</v>
      </c>
      <c r="AY304" s="275" t="s">
        <v>213</v>
      </c>
    </row>
    <row r="305" s="13" customFormat="1">
      <c r="A305" s="13"/>
      <c r="B305" s="265"/>
      <c r="C305" s="266"/>
      <c r="D305" s="257" t="s">
        <v>436</v>
      </c>
      <c r="E305" s="267" t="s">
        <v>1</v>
      </c>
      <c r="F305" s="268" t="s">
        <v>671</v>
      </c>
      <c r="G305" s="266"/>
      <c r="H305" s="269">
        <v>86.099999999999994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75" t="s">
        <v>436</v>
      </c>
      <c r="AU305" s="275" t="s">
        <v>86</v>
      </c>
      <c r="AV305" s="13" t="s">
        <v>86</v>
      </c>
      <c r="AW305" s="13" t="s">
        <v>32</v>
      </c>
      <c r="AX305" s="13" t="s">
        <v>76</v>
      </c>
      <c r="AY305" s="275" t="s">
        <v>213</v>
      </c>
    </row>
    <row r="306" s="13" customFormat="1">
      <c r="A306" s="13"/>
      <c r="B306" s="265"/>
      <c r="C306" s="266"/>
      <c r="D306" s="257" t="s">
        <v>436</v>
      </c>
      <c r="E306" s="267" t="s">
        <v>1</v>
      </c>
      <c r="F306" s="268" t="s">
        <v>655</v>
      </c>
      <c r="G306" s="266"/>
      <c r="H306" s="269">
        <v>33.792000000000002</v>
      </c>
      <c r="I306" s="270"/>
      <c r="J306" s="266"/>
      <c r="K306" s="266"/>
      <c r="L306" s="271"/>
      <c r="M306" s="272"/>
      <c r="N306" s="273"/>
      <c r="O306" s="273"/>
      <c r="P306" s="273"/>
      <c r="Q306" s="273"/>
      <c r="R306" s="273"/>
      <c r="S306" s="273"/>
      <c r="T306" s="27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75" t="s">
        <v>436</v>
      </c>
      <c r="AU306" s="275" t="s">
        <v>86</v>
      </c>
      <c r="AV306" s="13" t="s">
        <v>86</v>
      </c>
      <c r="AW306" s="13" t="s">
        <v>32</v>
      </c>
      <c r="AX306" s="13" t="s">
        <v>76</v>
      </c>
      <c r="AY306" s="275" t="s">
        <v>213</v>
      </c>
    </row>
    <row r="307" s="13" customFormat="1">
      <c r="A307" s="13"/>
      <c r="B307" s="265"/>
      <c r="C307" s="266"/>
      <c r="D307" s="257" t="s">
        <v>436</v>
      </c>
      <c r="E307" s="267" t="s">
        <v>1</v>
      </c>
      <c r="F307" s="268" t="s">
        <v>672</v>
      </c>
      <c r="G307" s="266"/>
      <c r="H307" s="269">
        <v>333.56999999999999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75" t="s">
        <v>436</v>
      </c>
      <c r="AU307" s="275" t="s">
        <v>86</v>
      </c>
      <c r="AV307" s="13" t="s">
        <v>86</v>
      </c>
      <c r="AW307" s="13" t="s">
        <v>32</v>
      </c>
      <c r="AX307" s="13" t="s">
        <v>76</v>
      </c>
      <c r="AY307" s="275" t="s">
        <v>213</v>
      </c>
    </row>
    <row r="308" s="14" customFormat="1">
      <c r="A308" s="14"/>
      <c r="B308" s="276"/>
      <c r="C308" s="277"/>
      <c r="D308" s="257" t="s">
        <v>436</v>
      </c>
      <c r="E308" s="278" t="s">
        <v>1</v>
      </c>
      <c r="F308" s="279" t="s">
        <v>453</v>
      </c>
      <c r="G308" s="277"/>
      <c r="H308" s="280">
        <v>4314.6719999999996</v>
      </c>
      <c r="I308" s="281"/>
      <c r="J308" s="277"/>
      <c r="K308" s="277"/>
      <c r="L308" s="282"/>
      <c r="M308" s="283"/>
      <c r="N308" s="284"/>
      <c r="O308" s="284"/>
      <c r="P308" s="284"/>
      <c r="Q308" s="284"/>
      <c r="R308" s="284"/>
      <c r="S308" s="284"/>
      <c r="T308" s="28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6" t="s">
        <v>436</v>
      </c>
      <c r="AU308" s="286" t="s">
        <v>86</v>
      </c>
      <c r="AV308" s="14" t="s">
        <v>229</v>
      </c>
      <c r="AW308" s="14" t="s">
        <v>32</v>
      </c>
      <c r="AX308" s="14" t="s">
        <v>84</v>
      </c>
      <c r="AY308" s="286" t="s">
        <v>213</v>
      </c>
    </row>
    <row r="309" s="12" customFormat="1" ht="25.92" customHeight="1">
      <c r="A309" s="12"/>
      <c r="B309" s="228"/>
      <c r="C309" s="229"/>
      <c r="D309" s="230" t="s">
        <v>75</v>
      </c>
      <c r="E309" s="231" t="s">
        <v>700</v>
      </c>
      <c r="F309" s="231" t="s">
        <v>700</v>
      </c>
      <c r="G309" s="229"/>
      <c r="H309" s="229"/>
      <c r="I309" s="232"/>
      <c r="J309" s="233">
        <f>BK309</f>
        <v>0</v>
      </c>
      <c r="K309" s="229"/>
      <c r="L309" s="234"/>
      <c r="M309" s="235"/>
      <c r="N309" s="236"/>
      <c r="O309" s="236"/>
      <c r="P309" s="237">
        <f>P310</f>
        <v>0</v>
      </c>
      <c r="Q309" s="236"/>
      <c r="R309" s="237">
        <f>R310</f>
        <v>2.4209549999999997</v>
      </c>
      <c r="S309" s="236"/>
      <c r="T309" s="238">
        <f>T310</f>
        <v>638.48653200000001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39" t="s">
        <v>86</v>
      </c>
      <c r="AT309" s="240" t="s">
        <v>75</v>
      </c>
      <c r="AU309" s="240" t="s">
        <v>76</v>
      </c>
      <c r="AY309" s="239" t="s">
        <v>213</v>
      </c>
      <c r="BK309" s="241">
        <f>BK310</f>
        <v>0</v>
      </c>
    </row>
    <row r="310" s="12" customFormat="1" ht="22.8" customHeight="1">
      <c r="A310" s="12"/>
      <c r="B310" s="228"/>
      <c r="C310" s="229"/>
      <c r="D310" s="230" t="s">
        <v>75</v>
      </c>
      <c r="E310" s="242" t="s">
        <v>701</v>
      </c>
      <c r="F310" s="242" t="s">
        <v>702</v>
      </c>
      <c r="G310" s="229"/>
      <c r="H310" s="229"/>
      <c r="I310" s="232"/>
      <c r="J310" s="243">
        <f>BK310</f>
        <v>0</v>
      </c>
      <c r="K310" s="229"/>
      <c r="L310" s="234"/>
      <c r="M310" s="235"/>
      <c r="N310" s="236"/>
      <c r="O310" s="236"/>
      <c r="P310" s="237">
        <f>SUM(P311:P314)</f>
        <v>0</v>
      </c>
      <c r="Q310" s="236"/>
      <c r="R310" s="237">
        <f>SUM(R311:R314)</f>
        <v>2.4209549999999997</v>
      </c>
      <c r="S310" s="236"/>
      <c r="T310" s="238">
        <f>SUM(T311:T314)</f>
        <v>638.48653200000001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39" t="s">
        <v>86</v>
      </c>
      <c r="AT310" s="240" t="s">
        <v>75</v>
      </c>
      <c r="AU310" s="240" t="s">
        <v>84</v>
      </c>
      <c r="AY310" s="239" t="s">
        <v>213</v>
      </c>
      <c r="BK310" s="241">
        <f>SUM(BK311:BK314)</f>
        <v>0</v>
      </c>
    </row>
    <row r="311" s="2" customFormat="1" ht="16.5" customHeight="1">
      <c r="A311" s="39"/>
      <c r="B311" s="40"/>
      <c r="C311" s="244" t="s">
        <v>703</v>
      </c>
      <c r="D311" s="244" t="s">
        <v>216</v>
      </c>
      <c r="E311" s="245" t="s">
        <v>704</v>
      </c>
      <c r="F311" s="246" t="s">
        <v>705</v>
      </c>
      <c r="G311" s="247" t="s">
        <v>471</v>
      </c>
      <c r="H311" s="248">
        <v>474</v>
      </c>
      <c r="I311" s="249"/>
      <c r="J311" s="250">
        <f>ROUND(I311*H311,2)</f>
        <v>0</v>
      </c>
      <c r="K311" s="246" t="s">
        <v>394</v>
      </c>
      <c r="L311" s="45"/>
      <c r="M311" s="251" t="s">
        <v>1</v>
      </c>
      <c r="N311" s="252" t="s">
        <v>41</v>
      </c>
      <c r="O311" s="92"/>
      <c r="P311" s="253">
        <f>O311*H311</f>
        <v>0</v>
      </c>
      <c r="Q311" s="253">
        <v>0.00014999999999999999</v>
      </c>
      <c r="R311" s="253">
        <f>Q311*H311</f>
        <v>0.071099999999999997</v>
      </c>
      <c r="S311" s="253">
        <v>0.039559999999999998</v>
      </c>
      <c r="T311" s="254">
        <f>S311*H311</f>
        <v>18.751439999999999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55" t="s">
        <v>229</v>
      </c>
      <c r="AT311" s="255" t="s">
        <v>216</v>
      </c>
      <c r="AU311" s="255" t="s">
        <v>86</v>
      </c>
      <c r="AY311" s="18" t="s">
        <v>213</v>
      </c>
      <c r="BE311" s="256">
        <f>IF(N311="základní",J311,0)</f>
        <v>0</v>
      </c>
      <c r="BF311" s="256">
        <f>IF(N311="snížená",J311,0)</f>
        <v>0</v>
      </c>
      <c r="BG311" s="256">
        <f>IF(N311="zákl. přenesená",J311,0)</f>
        <v>0</v>
      </c>
      <c r="BH311" s="256">
        <f>IF(N311="sníž. přenesená",J311,0)</f>
        <v>0</v>
      </c>
      <c r="BI311" s="256">
        <f>IF(N311="nulová",J311,0)</f>
        <v>0</v>
      </c>
      <c r="BJ311" s="18" t="s">
        <v>84</v>
      </c>
      <c r="BK311" s="256">
        <f>ROUND(I311*H311,2)</f>
        <v>0</v>
      </c>
      <c r="BL311" s="18" t="s">
        <v>229</v>
      </c>
      <c r="BM311" s="255" t="s">
        <v>706</v>
      </c>
    </row>
    <row r="312" s="13" customFormat="1">
      <c r="A312" s="13"/>
      <c r="B312" s="265"/>
      <c r="C312" s="266"/>
      <c r="D312" s="257" t="s">
        <v>436</v>
      </c>
      <c r="E312" s="267" t="s">
        <v>1</v>
      </c>
      <c r="F312" s="268" t="s">
        <v>707</v>
      </c>
      <c r="G312" s="266"/>
      <c r="H312" s="269">
        <v>474</v>
      </c>
      <c r="I312" s="270"/>
      <c r="J312" s="266"/>
      <c r="K312" s="266"/>
      <c r="L312" s="271"/>
      <c r="M312" s="272"/>
      <c r="N312" s="273"/>
      <c r="O312" s="273"/>
      <c r="P312" s="273"/>
      <c r="Q312" s="273"/>
      <c r="R312" s="273"/>
      <c r="S312" s="273"/>
      <c r="T312" s="27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5" t="s">
        <v>436</v>
      </c>
      <c r="AU312" s="275" t="s">
        <v>86</v>
      </c>
      <c r="AV312" s="13" t="s">
        <v>86</v>
      </c>
      <c r="AW312" s="13" t="s">
        <v>32</v>
      </c>
      <c r="AX312" s="13" t="s">
        <v>84</v>
      </c>
      <c r="AY312" s="275" t="s">
        <v>213</v>
      </c>
    </row>
    <row r="313" s="2" customFormat="1" ht="21.75" customHeight="1">
      <c r="A313" s="39"/>
      <c r="B313" s="40"/>
      <c r="C313" s="244" t="s">
        <v>708</v>
      </c>
      <c r="D313" s="244" t="s">
        <v>216</v>
      </c>
      <c r="E313" s="245" t="s">
        <v>709</v>
      </c>
      <c r="F313" s="246" t="s">
        <v>710</v>
      </c>
      <c r="G313" s="247" t="s">
        <v>711</v>
      </c>
      <c r="H313" s="248">
        <v>15665.700000000001</v>
      </c>
      <c r="I313" s="249"/>
      <c r="J313" s="250">
        <f>ROUND(I313*H313,2)</f>
        <v>0</v>
      </c>
      <c r="K313" s="246" t="s">
        <v>1</v>
      </c>
      <c r="L313" s="45"/>
      <c r="M313" s="251" t="s">
        <v>1</v>
      </c>
      <c r="N313" s="252" t="s">
        <v>41</v>
      </c>
      <c r="O313" s="92"/>
      <c r="P313" s="253">
        <f>O313*H313</f>
        <v>0</v>
      </c>
      <c r="Q313" s="253">
        <v>0.00014999999999999999</v>
      </c>
      <c r="R313" s="253">
        <f>Q313*H313</f>
        <v>2.3498549999999998</v>
      </c>
      <c r="S313" s="253">
        <v>0.039559999999999998</v>
      </c>
      <c r="T313" s="254">
        <f>S313*H313</f>
        <v>619.73509200000001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55" t="s">
        <v>293</v>
      </c>
      <c r="AT313" s="255" t="s">
        <v>216</v>
      </c>
      <c r="AU313" s="255" t="s">
        <v>86</v>
      </c>
      <c r="AY313" s="18" t="s">
        <v>213</v>
      </c>
      <c r="BE313" s="256">
        <f>IF(N313="základní",J313,0)</f>
        <v>0</v>
      </c>
      <c r="BF313" s="256">
        <f>IF(N313="snížená",J313,0)</f>
        <v>0</v>
      </c>
      <c r="BG313" s="256">
        <f>IF(N313="zákl. přenesená",J313,0)</f>
        <v>0</v>
      </c>
      <c r="BH313" s="256">
        <f>IF(N313="sníž. přenesená",J313,0)</f>
        <v>0</v>
      </c>
      <c r="BI313" s="256">
        <f>IF(N313="nulová",J313,0)</f>
        <v>0</v>
      </c>
      <c r="BJ313" s="18" t="s">
        <v>84</v>
      </c>
      <c r="BK313" s="256">
        <f>ROUND(I313*H313,2)</f>
        <v>0</v>
      </c>
      <c r="BL313" s="18" t="s">
        <v>293</v>
      </c>
      <c r="BM313" s="255" t="s">
        <v>712</v>
      </c>
    </row>
    <row r="314" s="13" customFormat="1">
      <c r="A314" s="13"/>
      <c r="B314" s="265"/>
      <c r="C314" s="266"/>
      <c r="D314" s="257" t="s">
        <v>436</v>
      </c>
      <c r="E314" s="267" t="s">
        <v>1</v>
      </c>
      <c r="F314" s="268" t="s">
        <v>713</v>
      </c>
      <c r="G314" s="266"/>
      <c r="H314" s="269">
        <v>15665.700000000001</v>
      </c>
      <c r="I314" s="270"/>
      <c r="J314" s="266"/>
      <c r="K314" s="266"/>
      <c r="L314" s="271"/>
      <c r="M314" s="297"/>
      <c r="N314" s="298"/>
      <c r="O314" s="298"/>
      <c r="P314" s="298"/>
      <c r="Q314" s="298"/>
      <c r="R314" s="298"/>
      <c r="S314" s="298"/>
      <c r="T314" s="29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75" t="s">
        <v>436</v>
      </c>
      <c r="AU314" s="275" t="s">
        <v>86</v>
      </c>
      <c r="AV314" s="13" t="s">
        <v>86</v>
      </c>
      <c r="AW314" s="13" t="s">
        <v>32</v>
      </c>
      <c r="AX314" s="13" t="s">
        <v>84</v>
      </c>
      <c r="AY314" s="275" t="s">
        <v>213</v>
      </c>
    </row>
    <row r="315" s="2" customFormat="1" ht="6.96" customHeight="1">
      <c r="A315" s="39"/>
      <c r="B315" s="67"/>
      <c r="C315" s="68"/>
      <c r="D315" s="68"/>
      <c r="E315" s="68"/>
      <c r="F315" s="68"/>
      <c r="G315" s="68"/>
      <c r="H315" s="68"/>
      <c r="I315" s="193"/>
      <c r="J315" s="68"/>
      <c r="K315" s="68"/>
      <c r="L315" s="45"/>
      <c r="M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</row>
  </sheetData>
  <sheetProtection sheet="1" autoFilter="0" formatColumns="0" formatRows="0" objects="1" scenarios="1" spinCount="100000" saltValue="7RbHuTkGegiz0X5giqncRINx2w4c9R9v+S0yrT8l1+4PXMCmFv+mTSX4tyH7qlwoyCQzBhVvBWsrvLBn1qs/rg==" hashValue="OTpVfJO4UyLQ7lGACkpS12hxBj/MEqtgXOAYZ8/u6PdhRyIAPbn/e3f42I5PiQkBsCEI6bhIihk684Rz8hntYA==" algorithmName="SHA-512" password="CC35"/>
  <autoFilter ref="C122:K31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714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7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7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ROUND((SUM(BE119:BE164)),  2)</f>
        <v>0</v>
      </c>
      <c r="G33" s="39"/>
      <c r="H33" s="39"/>
      <c r="I33" s="172">
        <v>0.20999999999999999</v>
      </c>
      <c r="J33" s="171">
        <f>ROUND(((SUM(BE119:BE164))*I33),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ROUND((SUM(BF119:BF164)),  2)</f>
        <v>0</v>
      </c>
      <c r="G34" s="39"/>
      <c r="H34" s="39"/>
      <c r="I34" s="172">
        <v>0.14999999999999999</v>
      </c>
      <c r="J34" s="171">
        <f>ROUND(((SUM(BF119:BF164))*I34),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ROUND((SUM(BG119:BG164)),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ROUND((SUM(BH119:BH164)),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ROUND((SUM(BI119:BI164)),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002 - Odstranění zatrubnění Kopřivničky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J120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384</v>
      </c>
      <c r="E98" s="212"/>
      <c r="F98" s="212"/>
      <c r="G98" s="212"/>
      <c r="H98" s="212"/>
      <c r="I98" s="213"/>
      <c r="J98" s="214">
        <f>J121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385</v>
      </c>
      <c r="E99" s="212"/>
      <c r="F99" s="212"/>
      <c r="G99" s="212"/>
      <c r="H99" s="212"/>
      <c r="I99" s="213"/>
      <c r="J99" s="214">
        <f>J141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55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93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196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198</v>
      </c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97" t="str">
        <f>E7</f>
        <v>Revitalizace centra města Kopřivnice - aktualizace 08.2020</v>
      </c>
      <c r="F109" s="33"/>
      <c r="G109" s="33"/>
      <c r="H109" s="33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185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 002 - Odstranění zatrubnění Kopřivničky</v>
      </c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157" t="s">
        <v>22</v>
      </c>
      <c r="J113" s="80" t="str">
        <f>IF(J12="","",J12)</f>
        <v>7. 8. 2020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Město Kopřivnice</v>
      </c>
      <c r="G115" s="41"/>
      <c r="H115" s="41"/>
      <c r="I115" s="157" t="s">
        <v>30</v>
      </c>
      <c r="J115" s="37" t="str">
        <f>E21</f>
        <v>Dopravoprojekt Ostrava a.s.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157" t="s">
        <v>33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16"/>
      <c r="B118" s="217"/>
      <c r="C118" s="218" t="s">
        <v>199</v>
      </c>
      <c r="D118" s="219" t="s">
        <v>61</v>
      </c>
      <c r="E118" s="219" t="s">
        <v>57</v>
      </c>
      <c r="F118" s="219" t="s">
        <v>58</v>
      </c>
      <c r="G118" s="219" t="s">
        <v>200</v>
      </c>
      <c r="H118" s="219" t="s">
        <v>201</v>
      </c>
      <c r="I118" s="220" t="s">
        <v>202</v>
      </c>
      <c r="J118" s="219" t="s">
        <v>190</v>
      </c>
      <c r="K118" s="221" t="s">
        <v>203</v>
      </c>
      <c r="L118" s="222"/>
      <c r="M118" s="101" t="s">
        <v>1</v>
      </c>
      <c r="N118" s="102" t="s">
        <v>40</v>
      </c>
      <c r="O118" s="102" t="s">
        <v>204</v>
      </c>
      <c r="P118" s="102" t="s">
        <v>205</v>
      </c>
      <c r="Q118" s="102" t="s">
        <v>206</v>
      </c>
      <c r="R118" s="102" t="s">
        <v>207</v>
      </c>
      <c r="S118" s="102" t="s">
        <v>208</v>
      </c>
      <c r="T118" s="103" t="s">
        <v>209</v>
      </c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</row>
    <row r="119" s="2" customFormat="1" ht="22.8" customHeight="1">
      <c r="A119" s="39"/>
      <c r="B119" s="40"/>
      <c r="C119" s="108" t="s">
        <v>210</v>
      </c>
      <c r="D119" s="41"/>
      <c r="E119" s="41"/>
      <c r="F119" s="41"/>
      <c r="G119" s="41"/>
      <c r="H119" s="41"/>
      <c r="I119" s="155"/>
      <c r="J119" s="223">
        <f>BK119</f>
        <v>0</v>
      </c>
      <c r="K119" s="41"/>
      <c r="L119" s="45"/>
      <c r="M119" s="104"/>
      <c r="N119" s="224"/>
      <c r="O119" s="105"/>
      <c r="P119" s="225">
        <f>P120</f>
        <v>0</v>
      </c>
      <c r="Q119" s="105"/>
      <c r="R119" s="225">
        <f>R120</f>
        <v>63.671517070000007</v>
      </c>
      <c r="S119" s="105"/>
      <c r="T119" s="226">
        <f>T120</f>
        <v>1222.7962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192</v>
      </c>
      <c r="BK119" s="227">
        <f>BK120</f>
        <v>0</v>
      </c>
    </row>
    <row r="120" s="12" customFormat="1" ht="25.92" customHeight="1">
      <c r="A120" s="12"/>
      <c r="B120" s="228"/>
      <c r="C120" s="229"/>
      <c r="D120" s="230" t="s">
        <v>75</v>
      </c>
      <c r="E120" s="231" t="s">
        <v>388</v>
      </c>
      <c r="F120" s="231" t="s">
        <v>389</v>
      </c>
      <c r="G120" s="229"/>
      <c r="H120" s="229"/>
      <c r="I120" s="232"/>
      <c r="J120" s="233">
        <f>BK120</f>
        <v>0</v>
      </c>
      <c r="K120" s="229"/>
      <c r="L120" s="234"/>
      <c r="M120" s="235"/>
      <c r="N120" s="236"/>
      <c r="O120" s="236"/>
      <c r="P120" s="237">
        <f>P121+P141</f>
        <v>0</v>
      </c>
      <c r="Q120" s="236"/>
      <c r="R120" s="237">
        <f>R121+R141</f>
        <v>63.671517070000007</v>
      </c>
      <c r="S120" s="236"/>
      <c r="T120" s="238">
        <f>T121+T141</f>
        <v>1222.7962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9" t="s">
        <v>84</v>
      </c>
      <c r="AT120" s="240" t="s">
        <v>75</v>
      </c>
      <c r="AU120" s="240" t="s">
        <v>76</v>
      </c>
      <c r="AY120" s="239" t="s">
        <v>213</v>
      </c>
      <c r="BK120" s="241">
        <f>BK121+BK141</f>
        <v>0</v>
      </c>
    </row>
    <row r="121" s="12" customFormat="1" ht="22.8" customHeight="1">
      <c r="A121" s="12"/>
      <c r="B121" s="228"/>
      <c r="C121" s="229"/>
      <c r="D121" s="230" t="s">
        <v>75</v>
      </c>
      <c r="E121" s="242" t="s">
        <v>248</v>
      </c>
      <c r="F121" s="242" t="s">
        <v>579</v>
      </c>
      <c r="G121" s="229"/>
      <c r="H121" s="229"/>
      <c r="I121" s="232"/>
      <c r="J121" s="243">
        <f>BK121</f>
        <v>0</v>
      </c>
      <c r="K121" s="229"/>
      <c r="L121" s="234"/>
      <c r="M121" s="235"/>
      <c r="N121" s="236"/>
      <c r="O121" s="236"/>
      <c r="P121" s="237">
        <f>SUM(P122:P140)</f>
        <v>0</v>
      </c>
      <c r="Q121" s="236"/>
      <c r="R121" s="237">
        <f>SUM(R122:R140)</f>
        <v>63.671517070000007</v>
      </c>
      <c r="S121" s="236"/>
      <c r="T121" s="238">
        <f>SUM(T122:T140)</f>
        <v>1222.7962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84</v>
      </c>
      <c r="AT121" s="240" t="s">
        <v>75</v>
      </c>
      <c r="AU121" s="240" t="s">
        <v>84</v>
      </c>
      <c r="AY121" s="239" t="s">
        <v>213</v>
      </c>
      <c r="BK121" s="241">
        <f>SUM(BK122:BK140)</f>
        <v>0</v>
      </c>
    </row>
    <row r="122" s="2" customFormat="1" ht="16.5" customHeight="1">
      <c r="A122" s="39"/>
      <c r="B122" s="40"/>
      <c r="C122" s="244" t="s">
        <v>224</v>
      </c>
      <c r="D122" s="244" t="s">
        <v>216</v>
      </c>
      <c r="E122" s="245" t="s">
        <v>715</v>
      </c>
      <c r="F122" s="246" t="s">
        <v>716</v>
      </c>
      <c r="G122" s="247" t="s">
        <v>399</v>
      </c>
      <c r="H122" s="248">
        <v>199.50999999999999</v>
      </c>
      <c r="I122" s="249"/>
      <c r="J122" s="250">
        <f>ROUND(I122*H122,2)</f>
        <v>0</v>
      </c>
      <c r="K122" s="246" t="s">
        <v>394</v>
      </c>
      <c r="L122" s="45"/>
      <c r="M122" s="251" t="s">
        <v>1</v>
      </c>
      <c r="N122" s="252" t="s">
        <v>41</v>
      </c>
      <c r="O122" s="92"/>
      <c r="P122" s="253">
        <f>O122*H122</f>
        <v>0</v>
      </c>
      <c r="Q122" s="253">
        <v>0.12</v>
      </c>
      <c r="R122" s="253">
        <f>Q122*H122</f>
        <v>23.941199999999998</v>
      </c>
      <c r="S122" s="253">
        <v>2.2000000000000002</v>
      </c>
      <c r="T122" s="254">
        <f>S122*H122</f>
        <v>438.92200000000003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5" t="s">
        <v>229</v>
      </c>
      <c r="AT122" s="255" t="s">
        <v>216</v>
      </c>
      <c r="AU122" s="255" t="s">
        <v>86</v>
      </c>
      <c r="AY122" s="18" t="s">
        <v>213</v>
      </c>
      <c r="BE122" s="256">
        <f>IF(N122="základní",J122,0)</f>
        <v>0</v>
      </c>
      <c r="BF122" s="256">
        <f>IF(N122="snížená",J122,0)</f>
        <v>0</v>
      </c>
      <c r="BG122" s="256">
        <f>IF(N122="zákl. přenesená",J122,0)</f>
        <v>0</v>
      </c>
      <c r="BH122" s="256">
        <f>IF(N122="sníž. přenesená",J122,0)</f>
        <v>0</v>
      </c>
      <c r="BI122" s="256">
        <f>IF(N122="nulová",J122,0)</f>
        <v>0</v>
      </c>
      <c r="BJ122" s="18" t="s">
        <v>84</v>
      </c>
      <c r="BK122" s="256">
        <f>ROUND(I122*H122,2)</f>
        <v>0</v>
      </c>
      <c r="BL122" s="18" t="s">
        <v>229</v>
      </c>
      <c r="BM122" s="255" t="s">
        <v>717</v>
      </c>
    </row>
    <row r="123" s="15" customFormat="1">
      <c r="A123" s="15"/>
      <c r="B123" s="300"/>
      <c r="C123" s="301"/>
      <c r="D123" s="257" t="s">
        <v>436</v>
      </c>
      <c r="E123" s="302" t="s">
        <v>1</v>
      </c>
      <c r="F123" s="303" t="s">
        <v>718</v>
      </c>
      <c r="G123" s="301"/>
      <c r="H123" s="302" t="s">
        <v>1</v>
      </c>
      <c r="I123" s="304"/>
      <c r="J123" s="301"/>
      <c r="K123" s="301"/>
      <c r="L123" s="305"/>
      <c r="M123" s="306"/>
      <c r="N123" s="307"/>
      <c r="O123" s="307"/>
      <c r="P123" s="307"/>
      <c r="Q123" s="307"/>
      <c r="R123" s="307"/>
      <c r="S123" s="307"/>
      <c r="T123" s="308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309" t="s">
        <v>436</v>
      </c>
      <c r="AU123" s="309" t="s">
        <v>86</v>
      </c>
      <c r="AV123" s="15" t="s">
        <v>84</v>
      </c>
      <c r="AW123" s="15" t="s">
        <v>32</v>
      </c>
      <c r="AX123" s="15" t="s">
        <v>76</v>
      </c>
      <c r="AY123" s="309" t="s">
        <v>213</v>
      </c>
    </row>
    <row r="124" s="13" customFormat="1">
      <c r="A124" s="13"/>
      <c r="B124" s="265"/>
      <c r="C124" s="266"/>
      <c r="D124" s="257" t="s">
        <v>436</v>
      </c>
      <c r="E124" s="267" t="s">
        <v>1</v>
      </c>
      <c r="F124" s="268" t="s">
        <v>719</v>
      </c>
      <c r="G124" s="266"/>
      <c r="H124" s="269">
        <v>199.50999999999999</v>
      </c>
      <c r="I124" s="270"/>
      <c r="J124" s="266"/>
      <c r="K124" s="266"/>
      <c r="L124" s="271"/>
      <c r="M124" s="272"/>
      <c r="N124" s="273"/>
      <c r="O124" s="273"/>
      <c r="P124" s="273"/>
      <c r="Q124" s="273"/>
      <c r="R124" s="273"/>
      <c r="S124" s="273"/>
      <c r="T124" s="27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75" t="s">
        <v>436</v>
      </c>
      <c r="AU124" s="275" t="s">
        <v>86</v>
      </c>
      <c r="AV124" s="13" t="s">
        <v>86</v>
      </c>
      <c r="AW124" s="13" t="s">
        <v>32</v>
      </c>
      <c r="AX124" s="13" t="s">
        <v>76</v>
      </c>
      <c r="AY124" s="275" t="s">
        <v>213</v>
      </c>
    </row>
    <row r="125" s="14" customFormat="1">
      <c r="A125" s="14"/>
      <c r="B125" s="276"/>
      <c r="C125" s="277"/>
      <c r="D125" s="257" t="s">
        <v>436</v>
      </c>
      <c r="E125" s="278" t="s">
        <v>1</v>
      </c>
      <c r="F125" s="279" t="s">
        <v>453</v>
      </c>
      <c r="G125" s="277"/>
      <c r="H125" s="280">
        <v>199.50999999999999</v>
      </c>
      <c r="I125" s="281"/>
      <c r="J125" s="277"/>
      <c r="K125" s="277"/>
      <c r="L125" s="282"/>
      <c r="M125" s="283"/>
      <c r="N125" s="284"/>
      <c r="O125" s="284"/>
      <c r="P125" s="284"/>
      <c r="Q125" s="284"/>
      <c r="R125" s="284"/>
      <c r="S125" s="284"/>
      <c r="T125" s="28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86" t="s">
        <v>436</v>
      </c>
      <c r="AU125" s="286" t="s">
        <v>86</v>
      </c>
      <c r="AV125" s="14" t="s">
        <v>229</v>
      </c>
      <c r="AW125" s="14" t="s">
        <v>32</v>
      </c>
      <c r="AX125" s="14" t="s">
        <v>84</v>
      </c>
      <c r="AY125" s="286" t="s">
        <v>213</v>
      </c>
    </row>
    <row r="126" s="2" customFormat="1" ht="16.5" customHeight="1">
      <c r="A126" s="39"/>
      <c r="B126" s="40"/>
      <c r="C126" s="244" t="s">
        <v>229</v>
      </c>
      <c r="D126" s="244" t="s">
        <v>216</v>
      </c>
      <c r="E126" s="245" t="s">
        <v>720</v>
      </c>
      <c r="F126" s="246" t="s">
        <v>721</v>
      </c>
      <c r="G126" s="247" t="s">
        <v>399</v>
      </c>
      <c r="H126" s="248">
        <v>31.367000000000001</v>
      </c>
      <c r="I126" s="249"/>
      <c r="J126" s="250">
        <f>ROUND(I126*H126,2)</f>
        <v>0</v>
      </c>
      <c r="K126" s="246" t="s">
        <v>394</v>
      </c>
      <c r="L126" s="45"/>
      <c r="M126" s="251" t="s">
        <v>1</v>
      </c>
      <c r="N126" s="252" t="s">
        <v>41</v>
      </c>
      <c r="O126" s="92"/>
      <c r="P126" s="253">
        <f>O126*H126</f>
        <v>0</v>
      </c>
      <c r="Q126" s="253">
        <v>0.12171</v>
      </c>
      <c r="R126" s="253">
        <f>Q126*H126</f>
        <v>3.8176775699999999</v>
      </c>
      <c r="S126" s="253">
        <v>2.3999999999999999</v>
      </c>
      <c r="T126" s="254">
        <f>S126*H126</f>
        <v>75.280799999999999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229</v>
      </c>
      <c r="AT126" s="255" t="s">
        <v>216</v>
      </c>
      <c r="AU126" s="255" t="s">
        <v>86</v>
      </c>
      <c r="AY126" s="18" t="s">
        <v>213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84</v>
      </c>
      <c r="BK126" s="256">
        <f>ROUND(I126*H126,2)</f>
        <v>0</v>
      </c>
      <c r="BL126" s="18" t="s">
        <v>229</v>
      </c>
      <c r="BM126" s="255" t="s">
        <v>722</v>
      </c>
    </row>
    <row r="127" s="15" customFormat="1">
      <c r="A127" s="15"/>
      <c r="B127" s="300"/>
      <c r="C127" s="301"/>
      <c r="D127" s="257" t="s">
        <v>436</v>
      </c>
      <c r="E127" s="302" t="s">
        <v>1</v>
      </c>
      <c r="F127" s="303" t="s">
        <v>723</v>
      </c>
      <c r="G127" s="301"/>
      <c r="H127" s="302" t="s">
        <v>1</v>
      </c>
      <c r="I127" s="304"/>
      <c r="J127" s="301"/>
      <c r="K127" s="301"/>
      <c r="L127" s="305"/>
      <c r="M127" s="306"/>
      <c r="N127" s="307"/>
      <c r="O127" s="307"/>
      <c r="P127" s="307"/>
      <c r="Q127" s="307"/>
      <c r="R127" s="307"/>
      <c r="S127" s="307"/>
      <c r="T127" s="30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309" t="s">
        <v>436</v>
      </c>
      <c r="AU127" s="309" t="s">
        <v>86</v>
      </c>
      <c r="AV127" s="15" t="s">
        <v>84</v>
      </c>
      <c r="AW127" s="15" t="s">
        <v>32</v>
      </c>
      <c r="AX127" s="15" t="s">
        <v>76</v>
      </c>
      <c r="AY127" s="309" t="s">
        <v>213</v>
      </c>
    </row>
    <row r="128" s="13" customFormat="1">
      <c r="A128" s="13"/>
      <c r="B128" s="265"/>
      <c r="C128" s="266"/>
      <c r="D128" s="257" t="s">
        <v>436</v>
      </c>
      <c r="E128" s="267" t="s">
        <v>1</v>
      </c>
      <c r="F128" s="268" t="s">
        <v>724</v>
      </c>
      <c r="G128" s="266"/>
      <c r="H128" s="269">
        <v>10.285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75" t="s">
        <v>436</v>
      </c>
      <c r="AU128" s="275" t="s">
        <v>86</v>
      </c>
      <c r="AV128" s="13" t="s">
        <v>86</v>
      </c>
      <c r="AW128" s="13" t="s">
        <v>32</v>
      </c>
      <c r="AX128" s="13" t="s">
        <v>76</v>
      </c>
      <c r="AY128" s="275" t="s">
        <v>213</v>
      </c>
    </row>
    <row r="129" s="13" customFormat="1">
      <c r="A129" s="13"/>
      <c r="B129" s="265"/>
      <c r="C129" s="266"/>
      <c r="D129" s="257" t="s">
        <v>436</v>
      </c>
      <c r="E129" s="267" t="s">
        <v>1</v>
      </c>
      <c r="F129" s="268" t="s">
        <v>725</v>
      </c>
      <c r="G129" s="266"/>
      <c r="H129" s="269">
        <v>18.370000000000001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5" t="s">
        <v>436</v>
      </c>
      <c r="AU129" s="275" t="s">
        <v>86</v>
      </c>
      <c r="AV129" s="13" t="s">
        <v>86</v>
      </c>
      <c r="AW129" s="13" t="s">
        <v>32</v>
      </c>
      <c r="AX129" s="13" t="s">
        <v>76</v>
      </c>
      <c r="AY129" s="275" t="s">
        <v>213</v>
      </c>
    </row>
    <row r="130" s="13" customFormat="1">
      <c r="A130" s="13"/>
      <c r="B130" s="265"/>
      <c r="C130" s="266"/>
      <c r="D130" s="257" t="s">
        <v>436</v>
      </c>
      <c r="E130" s="267" t="s">
        <v>1</v>
      </c>
      <c r="F130" s="268" t="s">
        <v>726</v>
      </c>
      <c r="G130" s="266"/>
      <c r="H130" s="269">
        <v>1.857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5" t="s">
        <v>436</v>
      </c>
      <c r="AU130" s="275" t="s">
        <v>86</v>
      </c>
      <c r="AV130" s="13" t="s">
        <v>86</v>
      </c>
      <c r="AW130" s="13" t="s">
        <v>32</v>
      </c>
      <c r="AX130" s="13" t="s">
        <v>76</v>
      </c>
      <c r="AY130" s="275" t="s">
        <v>213</v>
      </c>
    </row>
    <row r="131" s="13" customFormat="1">
      <c r="A131" s="13"/>
      <c r="B131" s="265"/>
      <c r="C131" s="266"/>
      <c r="D131" s="257" t="s">
        <v>436</v>
      </c>
      <c r="E131" s="267" t="s">
        <v>1</v>
      </c>
      <c r="F131" s="268" t="s">
        <v>727</v>
      </c>
      <c r="G131" s="266"/>
      <c r="H131" s="269">
        <v>0.85499999999999998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5" t="s">
        <v>436</v>
      </c>
      <c r="AU131" s="275" t="s">
        <v>86</v>
      </c>
      <c r="AV131" s="13" t="s">
        <v>86</v>
      </c>
      <c r="AW131" s="13" t="s">
        <v>32</v>
      </c>
      <c r="AX131" s="13" t="s">
        <v>76</v>
      </c>
      <c r="AY131" s="275" t="s">
        <v>213</v>
      </c>
    </row>
    <row r="132" s="14" customFormat="1">
      <c r="A132" s="14"/>
      <c r="B132" s="276"/>
      <c r="C132" s="277"/>
      <c r="D132" s="257" t="s">
        <v>436</v>
      </c>
      <c r="E132" s="278" t="s">
        <v>1</v>
      </c>
      <c r="F132" s="279" t="s">
        <v>453</v>
      </c>
      <c r="G132" s="277"/>
      <c r="H132" s="280">
        <v>31.367000000000001</v>
      </c>
      <c r="I132" s="281"/>
      <c r="J132" s="277"/>
      <c r="K132" s="277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436</v>
      </c>
      <c r="AU132" s="286" t="s">
        <v>86</v>
      </c>
      <c r="AV132" s="14" t="s">
        <v>229</v>
      </c>
      <c r="AW132" s="14" t="s">
        <v>32</v>
      </c>
      <c r="AX132" s="14" t="s">
        <v>84</v>
      </c>
      <c r="AY132" s="286" t="s">
        <v>213</v>
      </c>
    </row>
    <row r="133" s="2" customFormat="1" ht="16.5" customHeight="1">
      <c r="A133" s="39"/>
      <c r="B133" s="40"/>
      <c r="C133" s="244" t="s">
        <v>212</v>
      </c>
      <c r="D133" s="244" t="s">
        <v>216</v>
      </c>
      <c r="E133" s="245" t="s">
        <v>728</v>
      </c>
      <c r="F133" s="246" t="s">
        <v>729</v>
      </c>
      <c r="G133" s="247" t="s">
        <v>399</v>
      </c>
      <c r="H133" s="248">
        <v>295.05000000000001</v>
      </c>
      <c r="I133" s="249"/>
      <c r="J133" s="250">
        <f>ROUND(I133*H133,2)</f>
        <v>0</v>
      </c>
      <c r="K133" s="246" t="s">
        <v>394</v>
      </c>
      <c r="L133" s="45"/>
      <c r="M133" s="251" t="s">
        <v>1</v>
      </c>
      <c r="N133" s="252" t="s">
        <v>41</v>
      </c>
      <c r="O133" s="92"/>
      <c r="P133" s="253">
        <f>O133*H133</f>
        <v>0</v>
      </c>
      <c r="Q133" s="253">
        <v>0.12171</v>
      </c>
      <c r="R133" s="253">
        <f>Q133*H133</f>
        <v>35.910535500000002</v>
      </c>
      <c r="S133" s="253">
        <v>2.3999999999999999</v>
      </c>
      <c r="T133" s="254">
        <f>S133*H133</f>
        <v>708.12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229</v>
      </c>
      <c r="AT133" s="255" t="s">
        <v>216</v>
      </c>
      <c r="AU133" s="255" t="s">
        <v>86</v>
      </c>
      <c r="AY133" s="18" t="s">
        <v>213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84</v>
      </c>
      <c r="BK133" s="256">
        <f>ROUND(I133*H133,2)</f>
        <v>0</v>
      </c>
      <c r="BL133" s="18" t="s">
        <v>229</v>
      </c>
      <c r="BM133" s="255" t="s">
        <v>730</v>
      </c>
    </row>
    <row r="134" s="15" customFormat="1">
      <c r="A134" s="15"/>
      <c r="B134" s="300"/>
      <c r="C134" s="301"/>
      <c r="D134" s="257" t="s">
        <v>436</v>
      </c>
      <c r="E134" s="302" t="s">
        <v>1</v>
      </c>
      <c r="F134" s="303" t="s">
        <v>731</v>
      </c>
      <c r="G134" s="301"/>
      <c r="H134" s="302" t="s">
        <v>1</v>
      </c>
      <c r="I134" s="304"/>
      <c r="J134" s="301"/>
      <c r="K134" s="301"/>
      <c r="L134" s="305"/>
      <c r="M134" s="306"/>
      <c r="N134" s="307"/>
      <c r="O134" s="307"/>
      <c r="P134" s="307"/>
      <c r="Q134" s="307"/>
      <c r="R134" s="307"/>
      <c r="S134" s="307"/>
      <c r="T134" s="30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309" t="s">
        <v>436</v>
      </c>
      <c r="AU134" s="309" t="s">
        <v>86</v>
      </c>
      <c r="AV134" s="15" t="s">
        <v>84</v>
      </c>
      <c r="AW134" s="15" t="s">
        <v>32</v>
      </c>
      <c r="AX134" s="15" t="s">
        <v>76</v>
      </c>
      <c r="AY134" s="309" t="s">
        <v>213</v>
      </c>
    </row>
    <row r="135" s="13" customFormat="1">
      <c r="A135" s="13"/>
      <c r="B135" s="265"/>
      <c r="C135" s="266"/>
      <c r="D135" s="257" t="s">
        <v>436</v>
      </c>
      <c r="E135" s="267" t="s">
        <v>1</v>
      </c>
      <c r="F135" s="268" t="s">
        <v>732</v>
      </c>
      <c r="G135" s="266"/>
      <c r="H135" s="269">
        <v>295.05000000000001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5" t="s">
        <v>436</v>
      </c>
      <c r="AU135" s="275" t="s">
        <v>86</v>
      </c>
      <c r="AV135" s="13" t="s">
        <v>86</v>
      </c>
      <c r="AW135" s="13" t="s">
        <v>32</v>
      </c>
      <c r="AX135" s="13" t="s">
        <v>76</v>
      </c>
      <c r="AY135" s="275" t="s">
        <v>213</v>
      </c>
    </row>
    <row r="136" s="14" customFormat="1">
      <c r="A136" s="14"/>
      <c r="B136" s="276"/>
      <c r="C136" s="277"/>
      <c r="D136" s="257" t="s">
        <v>436</v>
      </c>
      <c r="E136" s="278" t="s">
        <v>1</v>
      </c>
      <c r="F136" s="279" t="s">
        <v>453</v>
      </c>
      <c r="G136" s="277"/>
      <c r="H136" s="280">
        <v>295.05000000000001</v>
      </c>
      <c r="I136" s="281"/>
      <c r="J136" s="277"/>
      <c r="K136" s="277"/>
      <c r="L136" s="282"/>
      <c r="M136" s="283"/>
      <c r="N136" s="284"/>
      <c r="O136" s="284"/>
      <c r="P136" s="284"/>
      <c r="Q136" s="284"/>
      <c r="R136" s="284"/>
      <c r="S136" s="284"/>
      <c r="T136" s="28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6" t="s">
        <v>436</v>
      </c>
      <c r="AU136" s="286" t="s">
        <v>86</v>
      </c>
      <c r="AV136" s="14" t="s">
        <v>229</v>
      </c>
      <c r="AW136" s="14" t="s">
        <v>32</v>
      </c>
      <c r="AX136" s="14" t="s">
        <v>84</v>
      </c>
      <c r="AY136" s="286" t="s">
        <v>213</v>
      </c>
    </row>
    <row r="137" s="2" customFormat="1" ht="16.5" customHeight="1">
      <c r="A137" s="39"/>
      <c r="B137" s="40"/>
      <c r="C137" s="244" t="s">
        <v>238</v>
      </c>
      <c r="D137" s="244" t="s">
        <v>216</v>
      </c>
      <c r="E137" s="245" t="s">
        <v>733</v>
      </c>
      <c r="F137" s="246" t="s">
        <v>734</v>
      </c>
      <c r="G137" s="247" t="s">
        <v>471</v>
      </c>
      <c r="H137" s="248">
        <v>26.300000000000001</v>
      </c>
      <c r="I137" s="249"/>
      <c r="J137" s="250">
        <f>ROUND(I137*H137,2)</f>
        <v>0</v>
      </c>
      <c r="K137" s="246" t="s">
        <v>394</v>
      </c>
      <c r="L137" s="45"/>
      <c r="M137" s="251" t="s">
        <v>1</v>
      </c>
      <c r="N137" s="252" t="s">
        <v>41</v>
      </c>
      <c r="O137" s="92"/>
      <c r="P137" s="253">
        <f>O137*H137</f>
        <v>0</v>
      </c>
      <c r="Q137" s="253">
        <v>8.0000000000000007E-05</v>
      </c>
      <c r="R137" s="253">
        <f>Q137*H137</f>
        <v>0.0021040000000000004</v>
      </c>
      <c r="S137" s="253">
        <v>0.017999999999999999</v>
      </c>
      <c r="T137" s="254">
        <f>S137*H137</f>
        <v>0.47339999999999999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229</v>
      </c>
      <c r="AT137" s="255" t="s">
        <v>216</v>
      </c>
      <c r="AU137" s="255" t="s">
        <v>86</v>
      </c>
      <c r="AY137" s="18" t="s">
        <v>213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84</v>
      </c>
      <c r="BK137" s="256">
        <f>ROUND(I137*H137,2)</f>
        <v>0</v>
      </c>
      <c r="BL137" s="18" t="s">
        <v>229</v>
      </c>
      <c r="BM137" s="255" t="s">
        <v>735</v>
      </c>
    </row>
    <row r="138" s="2" customFormat="1">
      <c r="A138" s="39"/>
      <c r="B138" s="40"/>
      <c r="C138" s="41"/>
      <c r="D138" s="257" t="s">
        <v>222</v>
      </c>
      <c r="E138" s="41"/>
      <c r="F138" s="258" t="s">
        <v>736</v>
      </c>
      <c r="G138" s="41"/>
      <c r="H138" s="41"/>
      <c r="I138" s="155"/>
      <c r="J138" s="41"/>
      <c r="K138" s="41"/>
      <c r="L138" s="45"/>
      <c r="M138" s="259"/>
      <c r="N138" s="260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86</v>
      </c>
    </row>
    <row r="139" s="13" customFormat="1">
      <c r="A139" s="13"/>
      <c r="B139" s="265"/>
      <c r="C139" s="266"/>
      <c r="D139" s="257" t="s">
        <v>436</v>
      </c>
      <c r="E139" s="267" t="s">
        <v>1</v>
      </c>
      <c r="F139" s="268" t="s">
        <v>737</v>
      </c>
      <c r="G139" s="266"/>
      <c r="H139" s="269">
        <v>26.300000000000001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5" t="s">
        <v>436</v>
      </c>
      <c r="AU139" s="275" t="s">
        <v>86</v>
      </c>
      <c r="AV139" s="13" t="s">
        <v>86</v>
      </c>
      <c r="AW139" s="13" t="s">
        <v>32</v>
      </c>
      <c r="AX139" s="13" t="s">
        <v>76</v>
      </c>
      <c r="AY139" s="275" t="s">
        <v>213</v>
      </c>
    </row>
    <row r="140" s="14" customFormat="1">
      <c r="A140" s="14"/>
      <c r="B140" s="276"/>
      <c r="C140" s="277"/>
      <c r="D140" s="257" t="s">
        <v>436</v>
      </c>
      <c r="E140" s="278" t="s">
        <v>1</v>
      </c>
      <c r="F140" s="279" t="s">
        <v>453</v>
      </c>
      <c r="G140" s="277"/>
      <c r="H140" s="280">
        <v>26.300000000000001</v>
      </c>
      <c r="I140" s="281"/>
      <c r="J140" s="277"/>
      <c r="K140" s="277"/>
      <c r="L140" s="282"/>
      <c r="M140" s="283"/>
      <c r="N140" s="284"/>
      <c r="O140" s="284"/>
      <c r="P140" s="284"/>
      <c r="Q140" s="284"/>
      <c r="R140" s="284"/>
      <c r="S140" s="284"/>
      <c r="T140" s="28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6" t="s">
        <v>436</v>
      </c>
      <c r="AU140" s="286" t="s">
        <v>86</v>
      </c>
      <c r="AV140" s="14" t="s">
        <v>229</v>
      </c>
      <c r="AW140" s="14" t="s">
        <v>32</v>
      </c>
      <c r="AX140" s="14" t="s">
        <v>84</v>
      </c>
      <c r="AY140" s="286" t="s">
        <v>213</v>
      </c>
    </row>
    <row r="141" s="12" customFormat="1" ht="22.8" customHeight="1">
      <c r="A141" s="12"/>
      <c r="B141" s="228"/>
      <c r="C141" s="229"/>
      <c r="D141" s="230" t="s">
        <v>75</v>
      </c>
      <c r="E141" s="242" t="s">
        <v>646</v>
      </c>
      <c r="F141" s="242" t="s">
        <v>647</v>
      </c>
      <c r="G141" s="229"/>
      <c r="H141" s="229"/>
      <c r="I141" s="232"/>
      <c r="J141" s="243">
        <f>BK141</f>
        <v>0</v>
      </c>
      <c r="K141" s="229"/>
      <c r="L141" s="234"/>
      <c r="M141" s="235"/>
      <c r="N141" s="236"/>
      <c r="O141" s="236"/>
      <c r="P141" s="237">
        <f>SUM(P142:P164)</f>
        <v>0</v>
      </c>
      <c r="Q141" s="236"/>
      <c r="R141" s="237">
        <f>SUM(R142:R164)</f>
        <v>0</v>
      </c>
      <c r="S141" s="236"/>
      <c r="T141" s="238">
        <f>SUM(T142:T164)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84</v>
      </c>
      <c r="AT141" s="240" t="s">
        <v>75</v>
      </c>
      <c r="AU141" s="240" t="s">
        <v>84</v>
      </c>
      <c r="AY141" s="239" t="s">
        <v>213</v>
      </c>
      <c r="BK141" s="241">
        <f>SUM(BK142:BK164)</f>
        <v>0</v>
      </c>
    </row>
    <row r="142" s="2" customFormat="1" ht="21.75" customHeight="1">
      <c r="A142" s="39"/>
      <c r="B142" s="40"/>
      <c r="C142" s="244" t="s">
        <v>243</v>
      </c>
      <c r="D142" s="244" t="s">
        <v>216</v>
      </c>
      <c r="E142" s="245" t="s">
        <v>738</v>
      </c>
      <c r="F142" s="246" t="s">
        <v>739</v>
      </c>
      <c r="G142" s="247" t="s">
        <v>491</v>
      </c>
      <c r="H142" s="248">
        <v>1300.414</v>
      </c>
      <c r="I142" s="249"/>
      <c r="J142" s="250">
        <f>ROUND(I142*H142,2)</f>
        <v>0</v>
      </c>
      <c r="K142" s="246" t="s">
        <v>394</v>
      </c>
      <c r="L142" s="45"/>
      <c r="M142" s="251" t="s">
        <v>1</v>
      </c>
      <c r="N142" s="252" t="s">
        <v>41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229</v>
      </c>
      <c r="AT142" s="255" t="s">
        <v>216</v>
      </c>
      <c r="AU142" s="255" t="s">
        <v>86</v>
      </c>
      <c r="AY142" s="18" t="s">
        <v>213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84</v>
      </c>
      <c r="BK142" s="256">
        <f>ROUND(I142*H142,2)</f>
        <v>0</v>
      </c>
      <c r="BL142" s="18" t="s">
        <v>229</v>
      </c>
      <c r="BM142" s="255" t="s">
        <v>740</v>
      </c>
    </row>
    <row r="143" s="2" customFormat="1">
      <c r="A143" s="39"/>
      <c r="B143" s="40"/>
      <c r="C143" s="41"/>
      <c r="D143" s="257" t="s">
        <v>222</v>
      </c>
      <c r="E143" s="41"/>
      <c r="F143" s="258" t="s">
        <v>741</v>
      </c>
      <c r="G143" s="41"/>
      <c r="H143" s="41"/>
      <c r="I143" s="155"/>
      <c r="J143" s="41"/>
      <c r="K143" s="41"/>
      <c r="L143" s="45"/>
      <c r="M143" s="259"/>
      <c r="N143" s="26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86</v>
      </c>
    </row>
    <row r="144" s="13" customFormat="1">
      <c r="A144" s="13"/>
      <c r="B144" s="265"/>
      <c r="C144" s="266"/>
      <c r="D144" s="257" t="s">
        <v>436</v>
      </c>
      <c r="E144" s="267" t="s">
        <v>1</v>
      </c>
      <c r="F144" s="268" t="s">
        <v>742</v>
      </c>
      <c r="G144" s="266"/>
      <c r="H144" s="269">
        <v>783.40099999999995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5" t="s">
        <v>436</v>
      </c>
      <c r="AU144" s="275" t="s">
        <v>86</v>
      </c>
      <c r="AV144" s="13" t="s">
        <v>86</v>
      </c>
      <c r="AW144" s="13" t="s">
        <v>32</v>
      </c>
      <c r="AX144" s="13" t="s">
        <v>76</v>
      </c>
      <c r="AY144" s="275" t="s">
        <v>213</v>
      </c>
    </row>
    <row r="145" s="13" customFormat="1">
      <c r="A145" s="13"/>
      <c r="B145" s="265"/>
      <c r="C145" s="266"/>
      <c r="D145" s="257" t="s">
        <v>436</v>
      </c>
      <c r="E145" s="267" t="s">
        <v>1</v>
      </c>
      <c r="F145" s="268" t="s">
        <v>743</v>
      </c>
      <c r="G145" s="266"/>
      <c r="H145" s="269">
        <v>517.01300000000003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5" t="s">
        <v>436</v>
      </c>
      <c r="AU145" s="275" t="s">
        <v>86</v>
      </c>
      <c r="AV145" s="13" t="s">
        <v>86</v>
      </c>
      <c r="AW145" s="13" t="s">
        <v>32</v>
      </c>
      <c r="AX145" s="13" t="s">
        <v>76</v>
      </c>
      <c r="AY145" s="275" t="s">
        <v>213</v>
      </c>
    </row>
    <row r="146" s="14" customFormat="1">
      <c r="A146" s="14"/>
      <c r="B146" s="276"/>
      <c r="C146" s="277"/>
      <c r="D146" s="257" t="s">
        <v>436</v>
      </c>
      <c r="E146" s="278" t="s">
        <v>1</v>
      </c>
      <c r="F146" s="279" t="s">
        <v>453</v>
      </c>
      <c r="G146" s="277"/>
      <c r="H146" s="280">
        <v>1300.414</v>
      </c>
      <c r="I146" s="281"/>
      <c r="J146" s="277"/>
      <c r="K146" s="277"/>
      <c r="L146" s="282"/>
      <c r="M146" s="283"/>
      <c r="N146" s="284"/>
      <c r="O146" s="284"/>
      <c r="P146" s="284"/>
      <c r="Q146" s="284"/>
      <c r="R146" s="284"/>
      <c r="S146" s="284"/>
      <c r="T146" s="28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6" t="s">
        <v>436</v>
      </c>
      <c r="AU146" s="286" t="s">
        <v>86</v>
      </c>
      <c r="AV146" s="14" t="s">
        <v>229</v>
      </c>
      <c r="AW146" s="14" t="s">
        <v>32</v>
      </c>
      <c r="AX146" s="14" t="s">
        <v>84</v>
      </c>
      <c r="AY146" s="286" t="s">
        <v>213</v>
      </c>
    </row>
    <row r="147" s="2" customFormat="1" ht="16.5" customHeight="1">
      <c r="A147" s="39"/>
      <c r="B147" s="40"/>
      <c r="C147" s="244" t="s">
        <v>420</v>
      </c>
      <c r="D147" s="244" t="s">
        <v>216</v>
      </c>
      <c r="E147" s="245" t="s">
        <v>744</v>
      </c>
      <c r="F147" s="246" t="s">
        <v>745</v>
      </c>
      <c r="G147" s="247" t="s">
        <v>491</v>
      </c>
      <c r="H147" s="248">
        <v>5201.6559999999999</v>
      </c>
      <c r="I147" s="249"/>
      <c r="J147" s="250">
        <f>ROUND(I147*H147,2)</f>
        <v>0</v>
      </c>
      <c r="K147" s="246" t="s">
        <v>394</v>
      </c>
      <c r="L147" s="45"/>
      <c r="M147" s="251" t="s">
        <v>1</v>
      </c>
      <c r="N147" s="252" t="s">
        <v>41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229</v>
      </c>
      <c r="AT147" s="255" t="s">
        <v>216</v>
      </c>
      <c r="AU147" s="255" t="s">
        <v>86</v>
      </c>
      <c r="AY147" s="18" t="s">
        <v>213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84</v>
      </c>
      <c r="BK147" s="256">
        <f>ROUND(I147*H147,2)</f>
        <v>0</v>
      </c>
      <c r="BL147" s="18" t="s">
        <v>229</v>
      </c>
      <c r="BM147" s="255" t="s">
        <v>746</v>
      </c>
    </row>
    <row r="148" s="15" customFormat="1">
      <c r="A148" s="15"/>
      <c r="B148" s="300"/>
      <c r="C148" s="301"/>
      <c r="D148" s="257" t="s">
        <v>436</v>
      </c>
      <c r="E148" s="302" t="s">
        <v>1</v>
      </c>
      <c r="F148" s="303" t="s">
        <v>747</v>
      </c>
      <c r="G148" s="301"/>
      <c r="H148" s="302" t="s">
        <v>1</v>
      </c>
      <c r="I148" s="304"/>
      <c r="J148" s="301"/>
      <c r="K148" s="301"/>
      <c r="L148" s="305"/>
      <c r="M148" s="306"/>
      <c r="N148" s="307"/>
      <c r="O148" s="307"/>
      <c r="P148" s="307"/>
      <c r="Q148" s="307"/>
      <c r="R148" s="307"/>
      <c r="S148" s="307"/>
      <c r="T148" s="30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309" t="s">
        <v>436</v>
      </c>
      <c r="AU148" s="309" t="s">
        <v>86</v>
      </c>
      <c r="AV148" s="15" t="s">
        <v>84</v>
      </c>
      <c r="AW148" s="15" t="s">
        <v>32</v>
      </c>
      <c r="AX148" s="15" t="s">
        <v>76</v>
      </c>
      <c r="AY148" s="309" t="s">
        <v>213</v>
      </c>
    </row>
    <row r="149" s="13" customFormat="1">
      <c r="A149" s="13"/>
      <c r="B149" s="265"/>
      <c r="C149" s="266"/>
      <c r="D149" s="257" t="s">
        <v>436</v>
      </c>
      <c r="E149" s="267" t="s">
        <v>1</v>
      </c>
      <c r="F149" s="268" t="s">
        <v>748</v>
      </c>
      <c r="G149" s="266"/>
      <c r="H149" s="269">
        <v>5201.6559999999999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5" t="s">
        <v>436</v>
      </c>
      <c r="AU149" s="275" t="s">
        <v>86</v>
      </c>
      <c r="AV149" s="13" t="s">
        <v>86</v>
      </c>
      <c r="AW149" s="13" t="s">
        <v>32</v>
      </c>
      <c r="AX149" s="13" t="s">
        <v>76</v>
      </c>
      <c r="AY149" s="275" t="s">
        <v>213</v>
      </c>
    </row>
    <row r="150" s="14" customFormat="1">
      <c r="A150" s="14"/>
      <c r="B150" s="276"/>
      <c r="C150" s="277"/>
      <c r="D150" s="257" t="s">
        <v>436</v>
      </c>
      <c r="E150" s="278" t="s">
        <v>1</v>
      </c>
      <c r="F150" s="279" t="s">
        <v>453</v>
      </c>
      <c r="G150" s="277"/>
      <c r="H150" s="280">
        <v>5201.6559999999999</v>
      </c>
      <c r="I150" s="281"/>
      <c r="J150" s="277"/>
      <c r="K150" s="277"/>
      <c r="L150" s="282"/>
      <c r="M150" s="283"/>
      <c r="N150" s="284"/>
      <c r="O150" s="284"/>
      <c r="P150" s="284"/>
      <c r="Q150" s="284"/>
      <c r="R150" s="284"/>
      <c r="S150" s="284"/>
      <c r="T150" s="28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6" t="s">
        <v>436</v>
      </c>
      <c r="AU150" s="286" t="s">
        <v>86</v>
      </c>
      <c r="AV150" s="14" t="s">
        <v>229</v>
      </c>
      <c r="AW150" s="14" t="s">
        <v>32</v>
      </c>
      <c r="AX150" s="14" t="s">
        <v>84</v>
      </c>
      <c r="AY150" s="286" t="s">
        <v>213</v>
      </c>
    </row>
    <row r="151" s="2" customFormat="1" ht="33" customHeight="1">
      <c r="A151" s="39"/>
      <c r="B151" s="40"/>
      <c r="C151" s="244" t="s">
        <v>248</v>
      </c>
      <c r="D151" s="244" t="s">
        <v>216</v>
      </c>
      <c r="E151" s="245" t="s">
        <v>679</v>
      </c>
      <c r="F151" s="246" t="s">
        <v>749</v>
      </c>
      <c r="G151" s="247" t="s">
        <v>491</v>
      </c>
      <c r="H151" s="248">
        <v>517.01300000000003</v>
      </c>
      <c r="I151" s="249"/>
      <c r="J151" s="250">
        <f>ROUND(I151*H151,2)</f>
        <v>0</v>
      </c>
      <c r="K151" s="246" t="s">
        <v>394</v>
      </c>
      <c r="L151" s="45"/>
      <c r="M151" s="251" t="s">
        <v>1</v>
      </c>
      <c r="N151" s="252" t="s">
        <v>41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229</v>
      </c>
      <c r="AT151" s="255" t="s">
        <v>216</v>
      </c>
      <c r="AU151" s="255" t="s">
        <v>86</v>
      </c>
      <c r="AY151" s="18" t="s">
        <v>213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84</v>
      </c>
      <c r="BK151" s="256">
        <f>ROUND(I151*H151,2)</f>
        <v>0</v>
      </c>
      <c r="BL151" s="18" t="s">
        <v>229</v>
      </c>
      <c r="BM151" s="255" t="s">
        <v>750</v>
      </c>
    </row>
    <row r="152" s="2" customFormat="1">
      <c r="A152" s="39"/>
      <c r="B152" s="40"/>
      <c r="C152" s="41"/>
      <c r="D152" s="257" t="s">
        <v>222</v>
      </c>
      <c r="E152" s="41"/>
      <c r="F152" s="258" t="s">
        <v>682</v>
      </c>
      <c r="G152" s="41"/>
      <c r="H152" s="41"/>
      <c r="I152" s="155"/>
      <c r="J152" s="41"/>
      <c r="K152" s="41"/>
      <c r="L152" s="45"/>
      <c r="M152" s="259"/>
      <c r="N152" s="260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222</v>
      </c>
      <c r="AU152" s="18" t="s">
        <v>86</v>
      </c>
    </row>
    <row r="153" s="15" customFormat="1">
      <c r="A153" s="15"/>
      <c r="B153" s="300"/>
      <c r="C153" s="301"/>
      <c r="D153" s="257" t="s">
        <v>436</v>
      </c>
      <c r="E153" s="302" t="s">
        <v>1</v>
      </c>
      <c r="F153" s="303" t="s">
        <v>751</v>
      </c>
      <c r="G153" s="301"/>
      <c r="H153" s="302" t="s">
        <v>1</v>
      </c>
      <c r="I153" s="304"/>
      <c r="J153" s="301"/>
      <c r="K153" s="301"/>
      <c r="L153" s="305"/>
      <c r="M153" s="306"/>
      <c r="N153" s="307"/>
      <c r="O153" s="307"/>
      <c r="P153" s="307"/>
      <c r="Q153" s="307"/>
      <c r="R153" s="307"/>
      <c r="S153" s="307"/>
      <c r="T153" s="30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309" t="s">
        <v>436</v>
      </c>
      <c r="AU153" s="309" t="s">
        <v>86</v>
      </c>
      <c r="AV153" s="15" t="s">
        <v>84</v>
      </c>
      <c r="AW153" s="15" t="s">
        <v>32</v>
      </c>
      <c r="AX153" s="15" t="s">
        <v>76</v>
      </c>
      <c r="AY153" s="309" t="s">
        <v>213</v>
      </c>
    </row>
    <row r="154" s="13" customFormat="1">
      <c r="A154" s="13"/>
      <c r="B154" s="265"/>
      <c r="C154" s="266"/>
      <c r="D154" s="257" t="s">
        <v>436</v>
      </c>
      <c r="E154" s="267" t="s">
        <v>1</v>
      </c>
      <c r="F154" s="268" t="s">
        <v>752</v>
      </c>
      <c r="G154" s="266"/>
      <c r="H154" s="269">
        <v>438.92200000000003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5" t="s">
        <v>436</v>
      </c>
      <c r="AU154" s="275" t="s">
        <v>86</v>
      </c>
      <c r="AV154" s="13" t="s">
        <v>86</v>
      </c>
      <c r="AW154" s="13" t="s">
        <v>32</v>
      </c>
      <c r="AX154" s="13" t="s">
        <v>76</v>
      </c>
      <c r="AY154" s="275" t="s">
        <v>213</v>
      </c>
    </row>
    <row r="155" s="13" customFormat="1">
      <c r="A155" s="13"/>
      <c r="B155" s="265"/>
      <c r="C155" s="266"/>
      <c r="D155" s="257" t="s">
        <v>436</v>
      </c>
      <c r="E155" s="267" t="s">
        <v>1</v>
      </c>
      <c r="F155" s="268" t="s">
        <v>753</v>
      </c>
      <c r="G155" s="266"/>
      <c r="H155" s="269">
        <v>78.090999999999994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5" t="s">
        <v>436</v>
      </c>
      <c r="AU155" s="275" t="s">
        <v>86</v>
      </c>
      <c r="AV155" s="13" t="s">
        <v>86</v>
      </c>
      <c r="AW155" s="13" t="s">
        <v>32</v>
      </c>
      <c r="AX155" s="13" t="s">
        <v>76</v>
      </c>
      <c r="AY155" s="275" t="s">
        <v>213</v>
      </c>
    </row>
    <row r="156" s="14" customFormat="1">
      <c r="A156" s="14"/>
      <c r="B156" s="276"/>
      <c r="C156" s="277"/>
      <c r="D156" s="257" t="s">
        <v>436</v>
      </c>
      <c r="E156" s="278" t="s">
        <v>1</v>
      </c>
      <c r="F156" s="279" t="s">
        <v>453</v>
      </c>
      <c r="G156" s="277"/>
      <c r="H156" s="280">
        <v>517.01300000000003</v>
      </c>
      <c r="I156" s="281"/>
      <c r="J156" s="277"/>
      <c r="K156" s="277"/>
      <c r="L156" s="282"/>
      <c r="M156" s="283"/>
      <c r="N156" s="284"/>
      <c r="O156" s="284"/>
      <c r="P156" s="284"/>
      <c r="Q156" s="284"/>
      <c r="R156" s="284"/>
      <c r="S156" s="284"/>
      <c r="T156" s="28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6" t="s">
        <v>436</v>
      </c>
      <c r="AU156" s="286" t="s">
        <v>86</v>
      </c>
      <c r="AV156" s="14" t="s">
        <v>229</v>
      </c>
      <c r="AW156" s="14" t="s">
        <v>32</v>
      </c>
      <c r="AX156" s="14" t="s">
        <v>84</v>
      </c>
      <c r="AY156" s="286" t="s">
        <v>213</v>
      </c>
    </row>
    <row r="157" s="2" customFormat="1" ht="33" customHeight="1">
      <c r="A157" s="39"/>
      <c r="B157" s="40"/>
      <c r="C157" s="244" t="s">
        <v>253</v>
      </c>
      <c r="D157" s="244" t="s">
        <v>216</v>
      </c>
      <c r="E157" s="245" t="s">
        <v>754</v>
      </c>
      <c r="F157" s="246" t="s">
        <v>755</v>
      </c>
      <c r="G157" s="247" t="s">
        <v>491</v>
      </c>
      <c r="H157" s="248">
        <v>783.40099999999995</v>
      </c>
      <c r="I157" s="249"/>
      <c r="J157" s="250">
        <f>ROUND(I157*H157,2)</f>
        <v>0</v>
      </c>
      <c r="K157" s="246" t="s">
        <v>394</v>
      </c>
      <c r="L157" s="45"/>
      <c r="M157" s="251" t="s">
        <v>1</v>
      </c>
      <c r="N157" s="252" t="s">
        <v>41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229</v>
      </c>
      <c r="AT157" s="255" t="s">
        <v>216</v>
      </c>
      <c r="AU157" s="255" t="s">
        <v>86</v>
      </c>
      <c r="AY157" s="18" t="s">
        <v>213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84</v>
      </c>
      <c r="BK157" s="256">
        <f>ROUND(I157*H157,2)</f>
        <v>0</v>
      </c>
      <c r="BL157" s="18" t="s">
        <v>229</v>
      </c>
      <c r="BM157" s="255" t="s">
        <v>756</v>
      </c>
    </row>
    <row r="158" s="2" customFormat="1">
      <c r="A158" s="39"/>
      <c r="B158" s="40"/>
      <c r="C158" s="41"/>
      <c r="D158" s="257" t="s">
        <v>222</v>
      </c>
      <c r="E158" s="41"/>
      <c r="F158" s="258" t="s">
        <v>757</v>
      </c>
      <c r="G158" s="41"/>
      <c r="H158" s="41"/>
      <c r="I158" s="155"/>
      <c r="J158" s="41"/>
      <c r="K158" s="41"/>
      <c r="L158" s="45"/>
      <c r="M158" s="259"/>
      <c r="N158" s="260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86</v>
      </c>
    </row>
    <row r="159" s="15" customFormat="1">
      <c r="A159" s="15"/>
      <c r="B159" s="300"/>
      <c r="C159" s="301"/>
      <c r="D159" s="257" t="s">
        <v>436</v>
      </c>
      <c r="E159" s="302" t="s">
        <v>1</v>
      </c>
      <c r="F159" s="303" t="s">
        <v>758</v>
      </c>
      <c r="G159" s="301"/>
      <c r="H159" s="302" t="s">
        <v>1</v>
      </c>
      <c r="I159" s="304"/>
      <c r="J159" s="301"/>
      <c r="K159" s="301"/>
      <c r="L159" s="305"/>
      <c r="M159" s="306"/>
      <c r="N159" s="307"/>
      <c r="O159" s="307"/>
      <c r="P159" s="307"/>
      <c r="Q159" s="307"/>
      <c r="R159" s="307"/>
      <c r="S159" s="307"/>
      <c r="T159" s="30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309" t="s">
        <v>436</v>
      </c>
      <c r="AU159" s="309" t="s">
        <v>86</v>
      </c>
      <c r="AV159" s="15" t="s">
        <v>84</v>
      </c>
      <c r="AW159" s="15" t="s">
        <v>32</v>
      </c>
      <c r="AX159" s="15" t="s">
        <v>76</v>
      </c>
      <c r="AY159" s="309" t="s">
        <v>213</v>
      </c>
    </row>
    <row r="160" s="13" customFormat="1">
      <c r="A160" s="13"/>
      <c r="B160" s="265"/>
      <c r="C160" s="266"/>
      <c r="D160" s="257" t="s">
        <v>436</v>
      </c>
      <c r="E160" s="267" t="s">
        <v>1</v>
      </c>
      <c r="F160" s="268" t="s">
        <v>759</v>
      </c>
      <c r="G160" s="266"/>
      <c r="H160" s="269">
        <v>783.40099999999995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5" t="s">
        <v>436</v>
      </c>
      <c r="AU160" s="275" t="s">
        <v>86</v>
      </c>
      <c r="AV160" s="13" t="s">
        <v>86</v>
      </c>
      <c r="AW160" s="13" t="s">
        <v>32</v>
      </c>
      <c r="AX160" s="13" t="s">
        <v>76</v>
      </c>
      <c r="AY160" s="275" t="s">
        <v>213</v>
      </c>
    </row>
    <row r="161" s="14" customFormat="1">
      <c r="A161" s="14"/>
      <c r="B161" s="276"/>
      <c r="C161" s="277"/>
      <c r="D161" s="257" t="s">
        <v>436</v>
      </c>
      <c r="E161" s="278" t="s">
        <v>1</v>
      </c>
      <c r="F161" s="279" t="s">
        <v>453</v>
      </c>
      <c r="G161" s="277"/>
      <c r="H161" s="280">
        <v>783.40099999999995</v>
      </c>
      <c r="I161" s="281"/>
      <c r="J161" s="277"/>
      <c r="K161" s="277"/>
      <c r="L161" s="282"/>
      <c r="M161" s="283"/>
      <c r="N161" s="284"/>
      <c r="O161" s="284"/>
      <c r="P161" s="284"/>
      <c r="Q161" s="284"/>
      <c r="R161" s="284"/>
      <c r="S161" s="284"/>
      <c r="T161" s="28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6" t="s">
        <v>436</v>
      </c>
      <c r="AU161" s="286" t="s">
        <v>86</v>
      </c>
      <c r="AV161" s="14" t="s">
        <v>229</v>
      </c>
      <c r="AW161" s="14" t="s">
        <v>32</v>
      </c>
      <c r="AX161" s="14" t="s">
        <v>84</v>
      </c>
      <c r="AY161" s="286" t="s">
        <v>213</v>
      </c>
    </row>
    <row r="162" s="2" customFormat="1" ht="16.5" customHeight="1">
      <c r="A162" s="39"/>
      <c r="B162" s="40"/>
      <c r="C162" s="244" t="s">
        <v>264</v>
      </c>
      <c r="D162" s="244" t="s">
        <v>216</v>
      </c>
      <c r="E162" s="245" t="s">
        <v>696</v>
      </c>
      <c r="F162" s="246" t="s">
        <v>697</v>
      </c>
      <c r="G162" s="247" t="s">
        <v>491</v>
      </c>
      <c r="H162" s="248">
        <v>517.01300000000003</v>
      </c>
      <c r="I162" s="249"/>
      <c r="J162" s="250">
        <f>ROUND(I162*H162,2)</f>
        <v>0</v>
      </c>
      <c r="K162" s="246" t="s">
        <v>1</v>
      </c>
      <c r="L162" s="45"/>
      <c r="M162" s="251" t="s">
        <v>1</v>
      </c>
      <c r="N162" s="252" t="s">
        <v>41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229</v>
      </c>
      <c r="AT162" s="255" t="s">
        <v>216</v>
      </c>
      <c r="AU162" s="255" t="s">
        <v>86</v>
      </c>
      <c r="AY162" s="18" t="s">
        <v>213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84</v>
      </c>
      <c r="BK162" s="256">
        <f>ROUND(I162*H162,2)</f>
        <v>0</v>
      </c>
      <c r="BL162" s="18" t="s">
        <v>229</v>
      </c>
      <c r="BM162" s="255" t="s">
        <v>760</v>
      </c>
    </row>
    <row r="163" s="2" customFormat="1">
      <c r="A163" s="39"/>
      <c r="B163" s="40"/>
      <c r="C163" s="41"/>
      <c r="D163" s="257" t="s">
        <v>222</v>
      </c>
      <c r="E163" s="41"/>
      <c r="F163" s="258" t="s">
        <v>761</v>
      </c>
      <c r="G163" s="41"/>
      <c r="H163" s="41"/>
      <c r="I163" s="155"/>
      <c r="J163" s="41"/>
      <c r="K163" s="41"/>
      <c r="L163" s="45"/>
      <c r="M163" s="259"/>
      <c r="N163" s="260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222</v>
      </c>
      <c r="AU163" s="18" t="s">
        <v>86</v>
      </c>
    </row>
    <row r="164" s="13" customFormat="1">
      <c r="A164" s="13"/>
      <c r="B164" s="265"/>
      <c r="C164" s="266"/>
      <c r="D164" s="257" t="s">
        <v>436</v>
      </c>
      <c r="E164" s="267" t="s">
        <v>1</v>
      </c>
      <c r="F164" s="268" t="s">
        <v>762</v>
      </c>
      <c r="G164" s="266"/>
      <c r="H164" s="269">
        <v>517.01300000000003</v>
      </c>
      <c r="I164" s="270"/>
      <c r="J164" s="266"/>
      <c r="K164" s="266"/>
      <c r="L164" s="271"/>
      <c r="M164" s="297"/>
      <c r="N164" s="298"/>
      <c r="O164" s="298"/>
      <c r="P164" s="298"/>
      <c r="Q164" s="298"/>
      <c r="R164" s="298"/>
      <c r="S164" s="298"/>
      <c r="T164" s="29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5" t="s">
        <v>436</v>
      </c>
      <c r="AU164" s="275" t="s">
        <v>86</v>
      </c>
      <c r="AV164" s="13" t="s">
        <v>86</v>
      </c>
      <c r="AW164" s="13" t="s">
        <v>32</v>
      </c>
      <c r="AX164" s="13" t="s">
        <v>84</v>
      </c>
      <c r="AY164" s="275" t="s">
        <v>213</v>
      </c>
    </row>
    <row r="165" s="2" customFormat="1" ht="6.96" customHeight="1">
      <c r="A165" s="39"/>
      <c r="B165" s="67"/>
      <c r="C165" s="68"/>
      <c r="D165" s="68"/>
      <c r="E165" s="68"/>
      <c r="F165" s="68"/>
      <c r="G165" s="68"/>
      <c r="H165" s="68"/>
      <c r="I165" s="193"/>
      <c r="J165" s="68"/>
      <c r="K165" s="68"/>
      <c r="L165" s="45"/>
      <c r="M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</row>
  </sheetData>
  <sheetProtection sheet="1" autoFilter="0" formatColumns="0" formatRows="0" objects="1" scenarios="1" spinCount="100000" saltValue="9VluW5JlkiSeVL3dEuuNPjU1agUKPiSlIUBo+CA6coRV9otosqEy4/u72kvP3r5jPG3JO67tGKDQ5r8dvRjyJg==" hashValue="ZwrJIGWMEjDdPHUYAn9h61HutiAGvappoNaGw3p+awb9RZdNFG2hWyYj1E0N0ec+KDiSP6tWBSz8Vz9p29WZMw==" algorithmName="SHA-512" password="CC35"/>
  <autoFilter ref="C118:K16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  <c r="AZ2" s="310" t="s">
        <v>763</v>
      </c>
      <c r="BA2" s="310" t="s">
        <v>1</v>
      </c>
      <c r="BB2" s="310" t="s">
        <v>1</v>
      </c>
      <c r="BC2" s="310" t="s">
        <v>764</v>
      </c>
      <c r="BD2" s="310" t="s">
        <v>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  <c r="AZ3" s="310" t="s">
        <v>765</v>
      </c>
      <c r="BA3" s="310" t="s">
        <v>1</v>
      </c>
      <c r="BB3" s="310" t="s">
        <v>1</v>
      </c>
      <c r="BC3" s="310" t="s">
        <v>766</v>
      </c>
      <c r="BD3" s="310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  <c r="AZ4" s="310" t="s">
        <v>767</v>
      </c>
      <c r="BA4" s="310" t="s">
        <v>1</v>
      </c>
      <c r="BB4" s="310" t="s">
        <v>1</v>
      </c>
      <c r="BC4" s="310" t="s">
        <v>768</v>
      </c>
      <c r="BD4" s="310" t="s">
        <v>86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769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7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7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ROUND((SUM(BE120:BE223)),  2)</f>
        <v>0</v>
      </c>
      <c r="G33" s="39"/>
      <c r="H33" s="39"/>
      <c r="I33" s="172">
        <v>0.20999999999999999</v>
      </c>
      <c r="J33" s="171">
        <f>ROUND(((SUM(BE120:BE223))*I33),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ROUND((SUM(BF120:BF223)),  2)</f>
        <v>0</v>
      </c>
      <c r="G34" s="39"/>
      <c r="H34" s="39"/>
      <c r="I34" s="172">
        <v>0.14999999999999999</v>
      </c>
      <c r="J34" s="171">
        <f>ROUND(((SUM(BF120:BF223))*I34),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ROUND((SUM(BG120:BG223)),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ROUND((SUM(BH120:BH223)),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ROUND((SUM(BI120:BI223)),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003 - Odstranění mostu pod parkovištěm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J121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J122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384</v>
      </c>
      <c r="E99" s="212"/>
      <c r="F99" s="212"/>
      <c r="G99" s="212"/>
      <c r="H99" s="212"/>
      <c r="I99" s="213"/>
      <c r="J99" s="214">
        <f>J163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385</v>
      </c>
      <c r="E100" s="212"/>
      <c r="F100" s="212"/>
      <c r="G100" s="212"/>
      <c r="H100" s="212"/>
      <c r="I100" s="213"/>
      <c r="J100" s="214">
        <f>J197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198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Revitalizace centra města Kopřivnice - aktualizace 08.2020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185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003 - Odstranění mostu pod parkovištěm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157" t="s">
        <v>22</v>
      </c>
      <c r="J114" s="80" t="str">
        <f>IF(J12="","",J12)</f>
        <v>7. 8. 2020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>Město Kopřivnice</v>
      </c>
      <c r="G116" s="41"/>
      <c r="H116" s="41"/>
      <c r="I116" s="157" t="s">
        <v>30</v>
      </c>
      <c r="J116" s="37" t="str">
        <f>E21</f>
        <v>Dopravoprojekt Ostrava a.s.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157" t="s">
        <v>33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16"/>
      <c r="B119" s="217"/>
      <c r="C119" s="218" t="s">
        <v>199</v>
      </c>
      <c r="D119" s="219" t="s">
        <v>61</v>
      </c>
      <c r="E119" s="219" t="s">
        <v>57</v>
      </c>
      <c r="F119" s="219" t="s">
        <v>58</v>
      </c>
      <c r="G119" s="219" t="s">
        <v>200</v>
      </c>
      <c r="H119" s="219" t="s">
        <v>201</v>
      </c>
      <c r="I119" s="220" t="s">
        <v>202</v>
      </c>
      <c r="J119" s="219" t="s">
        <v>190</v>
      </c>
      <c r="K119" s="221" t="s">
        <v>203</v>
      </c>
      <c r="L119" s="222"/>
      <c r="M119" s="101" t="s">
        <v>1</v>
      </c>
      <c r="N119" s="102" t="s">
        <v>40</v>
      </c>
      <c r="O119" s="102" t="s">
        <v>204</v>
      </c>
      <c r="P119" s="102" t="s">
        <v>205</v>
      </c>
      <c r="Q119" s="102" t="s">
        <v>206</v>
      </c>
      <c r="R119" s="102" t="s">
        <v>207</v>
      </c>
      <c r="S119" s="102" t="s">
        <v>208</v>
      </c>
      <c r="T119" s="103" t="s">
        <v>209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9"/>
      <c r="B120" s="40"/>
      <c r="C120" s="108" t="s">
        <v>210</v>
      </c>
      <c r="D120" s="41"/>
      <c r="E120" s="41"/>
      <c r="F120" s="41"/>
      <c r="G120" s="41"/>
      <c r="H120" s="41"/>
      <c r="I120" s="155"/>
      <c r="J120" s="223">
        <f>BK120</f>
        <v>0</v>
      </c>
      <c r="K120" s="41"/>
      <c r="L120" s="45"/>
      <c r="M120" s="104"/>
      <c r="N120" s="224"/>
      <c r="O120" s="105"/>
      <c r="P120" s="225">
        <f>P121</f>
        <v>0</v>
      </c>
      <c r="Q120" s="105"/>
      <c r="R120" s="225">
        <f>R121</f>
        <v>155.77284545999999</v>
      </c>
      <c r="S120" s="105"/>
      <c r="T120" s="226">
        <f>T121</f>
        <v>212.71871999999996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192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75</v>
      </c>
      <c r="E121" s="231" t="s">
        <v>388</v>
      </c>
      <c r="F121" s="231" t="s">
        <v>389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P122+P163+P197</f>
        <v>0</v>
      </c>
      <c r="Q121" s="236"/>
      <c r="R121" s="237">
        <f>R122+R163+R197</f>
        <v>155.77284545999999</v>
      </c>
      <c r="S121" s="236"/>
      <c r="T121" s="238">
        <f>T122+T163+T197</f>
        <v>212.71871999999996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84</v>
      </c>
      <c r="AT121" s="240" t="s">
        <v>75</v>
      </c>
      <c r="AU121" s="240" t="s">
        <v>76</v>
      </c>
      <c r="AY121" s="239" t="s">
        <v>213</v>
      </c>
      <c r="BK121" s="241">
        <f>BK122+BK163+BK197</f>
        <v>0</v>
      </c>
    </row>
    <row r="122" s="12" customFormat="1" ht="22.8" customHeight="1">
      <c r="A122" s="12"/>
      <c r="B122" s="228"/>
      <c r="C122" s="229"/>
      <c r="D122" s="230" t="s">
        <v>75</v>
      </c>
      <c r="E122" s="242" t="s">
        <v>84</v>
      </c>
      <c r="F122" s="242" t="s">
        <v>390</v>
      </c>
      <c r="G122" s="229"/>
      <c r="H122" s="229"/>
      <c r="I122" s="232"/>
      <c r="J122" s="243">
        <f>BK122</f>
        <v>0</v>
      </c>
      <c r="K122" s="229"/>
      <c r="L122" s="234"/>
      <c r="M122" s="235"/>
      <c r="N122" s="236"/>
      <c r="O122" s="236"/>
      <c r="P122" s="237">
        <f>SUM(P123:P162)</f>
        <v>0</v>
      </c>
      <c r="Q122" s="236"/>
      <c r="R122" s="237">
        <f>SUM(R123:R162)</f>
        <v>144.93588</v>
      </c>
      <c r="S122" s="236"/>
      <c r="T122" s="238">
        <f>SUM(T123:T162)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84</v>
      </c>
      <c r="AT122" s="240" t="s">
        <v>75</v>
      </c>
      <c r="AU122" s="240" t="s">
        <v>84</v>
      </c>
      <c r="AY122" s="239" t="s">
        <v>213</v>
      </c>
      <c r="BK122" s="241">
        <f>SUM(BK123:BK162)</f>
        <v>0</v>
      </c>
    </row>
    <row r="123" s="2" customFormat="1" ht="21.75" customHeight="1">
      <c r="A123" s="39"/>
      <c r="B123" s="40"/>
      <c r="C123" s="244" t="s">
        <v>84</v>
      </c>
      <c r="D123" s="244" t="s">
        <v>216</v>
      </c>
      <c r="E123" s="245" t="s">
        <v>483</v>
      </c>
      <c r="F123" s="246" t="s">
        <v>484</v>
      </c>
      <c r="G123" s="247" t="s">
        <v>399</v>
      </c>
      <c r="H123" s="248">
        <v>387.5</v>
      </c>
      <c r="I123" s="249"/>
      <c r="J123" s="250">
        <f>ROUND(I123*H123,2)</f>
        <v>0</v>
      </c>
      <c r="K123" s="246" t="s">
        <v>394</v>
      </c>
      <c r="L123" s="45"/>
      <c r="M123" s="251" t="s">
        <v>1</v>
      </c>
      <c r="N123" s="252" t="s">
        <v>41</v>
      </c>
      <c r="O123" s="92"/>
      <c r="P123" s="253">
        <f>O123*H123</f>
        <v>0</v>
      </c>
      <c r="Q123" s="253">
        <v>0</v>
      </c>
      <c r="R123" s="253">
        <f>Q123*H123</f>
        <v>0</v>
      </c>
      <c r="S123" s="253">
        <v>0</v>
      </c>
      <c r="T123" s="25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5" t="s">
        <v>229</v>
      </c>
      <c r="AT123" s="255" t="s">
        <v>216</v>
      </c>
      <c r="AU123" s="255" t="s">
        <v>86</v>
      </c>
      <c r="AY123" s="18" t="s">
        <v>213</v>
      </c>
      <c r="BE123" s="256">
        <f>IF(N123="základní",J123,0)</f>
        <v>0</v>
      </c>
      <c r="BF123" s="256">
        <f>IF(N123="snížená",J123,0)</f>
        <v>0</v>
      </c>
      <c r="BG123" s="256">
        <f>IF(N123="zákl. přenesená",J123,0)</f>
        <v>0</v>
      </c>
      <c r="BH123" s="256">
        <f>IF(N123="sníž. přenesená",J123,0)</f>
        <v>0</v>
      </c>
      <c r="BI123" s="256">
        <f>IF(N123="nulová",J123,0)</f>
        <v>0</v>
      </c>
      <c r="BJ123" s="18" t="s">
        <v>84</v>
      </c>
      <c r="BK123" s="256">
        <f>ROUND(I123*H123,2)</f>
        <v>0</v>
      </c>
      <c r="BL123" s="18" t="s">
        <v>229</v>
      </c>
      <c r="BM123" s="255" t="s">
        <v>770</v>
      </c>
    </row>
    <row r="124" s="13" customFormat="1">
      <c r="A124" s="13"/>
      <c r="B124" s="265"/>
      <c r="C124" s="266"/>
      <c r="D124" s="257" t="s">
        <v>436</v>
      </c>
      <c r="E124" s="267" t="s">
        <v>1</v>
      </c>
      <c r="F124" s="268" t="s">
        <v>765</v>
      </c>
      <c r="G124" s="266"/>
      <c r="H124" s="269">
        <v>387.5</v>
      </c>
      <c r="I124" s="270"/>
      <c r="J124" s="266"/>
      <c r="K124" s="266"/>
      <c r="L124" s="271"/>
      <c r="M124" s="272"/>
      <c r="N124" s="273"/>
      <c r="O124" s="273"/>
      <c r="P124" s="273"/>
      <c r="Q124" s="273"/>
      <c r="R124" s="273"/>
      <c r="S124" s="273"/>
      <c r="T124" s="27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75" t="s">
        <v>436</v>
      </c>
      <c r="AU124" s="275" t="s">
        <v>86</v>
      </c>
      <c r="AV124" s="13" t="s">
        <v>86</v>
      </c>
      <c r="AW124" s="13" t="s">
        <v>32</v>
      </c>
      <c r="AX124" s="13" t="s">
        <v>76</v>
      </c>
      <c r="AY124" s="275" t="s">
        <v>213</v>
      </c>
    </row>
    <row r="125" s="14" customFormat="1">
      <c r="A125" s="14"/>
      <c r="B125" s="276"/>
      <c r="C125" s="277"/>
      <c r="D125" s="257" t="s">
        <v>436</v>
      </c>
      <c r="E125" s="278" t="s">
        <v>1</v>
      </c>
      <c r="F125" s="279" t="s">
        <v>453</v>
      </c>
      <c r="G125" s="277"/>
      <c r="H125" s="280">
        <v>387.5</v>
      </c>
      <c r="I125" s="281"/>
      <c r="J125" s="277"/>
      <c r="K125" s="277"/>
      <c r="L125" s="282"/>
      <c r="M125" s="283"/>
      <c r="N125" s="284"/>
      <c r="O125" s="284"/>
      <c r="P125" s="284"/>
      <c r="Q125" s="284"/>
      <c r="R125" s="284"/>
      <c r="S125" s="284"/>
      <c r="T125" s="28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86" t="s">
        <v>436</v>
      </c>
      <c r="AU125" s="286" t="s">
        <v>86</v>
      </c>
      <c r="AV125" s="14" t="s">
        <v>229</v>
      </c>
      <c r="AW125" s="14" t="s">
        <v>32</v>
      </c>
      <c r="AX125" s="14" t="s">
        <v>84</v>
      </c>
      <c r="AY125" s="286" t="s">
        <v>213</v>
      </c>
    </row>
    <row r="126" s="2" customFormat="1" ht="21.75" customHeight="1">
      <c r="A126" s="39"/>
      <c r="B126" s="40"/>
      <c r="C126" s="244" t="s">
        <v>86</v>
      </c>
      <c r="D126" s="244" t="s">
        <v>216</v>
      </c>
      <c r="E126" s="245" t="s">
        <v>771</v>
      </c>
      <c r="F126" s="246" t="s">
        <v>772</v>
      </c>
      <c r="G126" s="247" t="s">
        <v>399</v>
      </c>
      <c r="H126" s="248">
        <v>179.94999999999999</v>
      </c>
      <c r="I126" s="249"/>
      <c r="J126" s="250">
        <f>ROUND(I126*H126,2)</f>
        <v>0</v>
      </c>
      <c r="K126" s="246" t="s">
        <v>394</v>
      </c>
      <c r="L126" s="45"/>
      <c r="M126" s="251" t="s">
        <v>1</v>
      </c>
      <c r="N126" s="252" t="s">
        <v>41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229</v>
      </c>
      <c r="AT126" s="255" t="s">
        <v>216</v>
      </c>
      <c r="AU126" s="255" t="s">
        <v>86</v>
      </c>
      <c r="AY126" s="18" t="s">
        <v>213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84</v>
      </c>
      <c r="BK126" s="256">
        <f>ROUND(I126*H126,2)</f>
        <v>0</v>
      </c>
      <c r="BL126" s="18" t="s">
        <v>229</v>
      </c>
      <c r="BM126" s="255" t="s">
        <v>773</v>
      </c>
    </row>
    <row r="127" s="15" customFormat="1">
      <c r="A127" s="15"/>
      <c r="B127" s="300"/>
      <c r="C127" s="301"/>
      <c r="D127" s="257" t="s">
        <v>436</v>
      </c>
      <c r="E127" s="302" t="s">
        <v>1</v>
      </c>
      <c r="F127" s="303" t="s">
        <v>774</v>
      </c>
      <c r="G127" s="301"/>
      <c r="H127" s="302" t="s">
        <v>1</v>
      </c>
      <c r="I127" s="304"/>
      <c r="J127" s="301"/>
      <c r="K127" s="301"/>
      <c r="L127" s="305"/>
      <c r="M127" s="306"/>
      <c r="N127" s="307"/>
      <c r="O127" s="307"/>
      <c r="P127" s="307"/>
      <c r="Q127" s="307"/>
      <c r="R127" s="307"/>
      <c r="S127" s="307"/>
      <c r="T127" s="308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309" t="s">
        <v>436</v>
      </c>
      <c r="AU127" s="309" t="s">
        <v>86</v>
      </c>
      <c r="AV127" s="15" t="s">
        <v>84</v>
      </c>
      <c r="AW127" s="15" t="s">
        <v>32</v>
      </c>
      <c r="AX127" s="15" t="s">
        <v>76</v>
      </c>
      <c r="AY127" s="309" t="s">
        <v>213</v>
      </c>
    </row>
    <row r="128" s="13" customFormat="1">
      <c r="A128" s="13"/>
      <c r="B128" s="265"/>
      <c r="C128" s="266"/>
      <c r="D128" s="257" t="s">
        <v>436</v>
      </c>
      <c r="E128" s="267" t="s">
        <v>1</v>
      </c>
      <c r="F128" s="268" t="s">
        <v>775</v>
      </c>
      <c r="G128" s="266"/>
      <c r="H128" s="269">
        <v>179.94999999999999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75" t="s">
        <v>436</v>
      </c>
      <c r="AU128" s="275" t="s">
        <v>86</v>
      </c>
      <c r="AV128" s="13" t="s">
        <v>86</v>
      </c>
      <c r="AW128" s="13" t="s">
        <v>32</v>
      </c>
      <c r="AX128" s="13" t="s">
        <v>76</v>
      </c>
      <c r="AY128" s="275" t="s">
        <v>213</v>
      </c>
    </row>
    <row r="129" s="14" customFormat="1">
      <c r="A129" s="14"/>
      <c r="B129" s="276"/>
      <c r="C129" s="277"/>
      <c r="D129" s="257" t="s">
        <v>436</v>
      </c>
      <c r="E129" s="278" t="s">
        <v>763</v>
      </c>
      <c r="F129" s="279" t="s">
        <v>453</v>
      </c>
      <c r="G129" s="277"/>
      <c r="H129" s="280">
        <v>179.94999999999999</v>
      </c>
      <c r="I129" s="281"/>
      <c r="J129" s="277"/>
      <c r="K129" s="277"/>
      <c r="L129" s="282"/>
      <c r="M129" s="283"/>
      <c r="N129" s="284"/>
      <c r="O129" s="284"/>
      <c r="P129" s="284"/>
      <c r="Q129" s="284"/>
      <c r="R129" s="284"/>
      <c r="S129" s="284"/>
      <c r="T129" s="28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6" t="s">
        <v>436</v>
      </c>
      <c r="AU129" s="286" t="s">
        <v>86</v>
      </c>
      <c r="AV129" s="14" t="s">
        <v>229</v>
      </c>
      <c r="AW129" s="14" t="s">
        <v>32</v>
      </c>
      <c r="AX129" s="14" t="s">
        <v>84</v>
      </c>
      <c r="AY129" s="286" t="s">
        <v>213</v>
      </c>
    </row>
    <row r="130" s="2" customFormat="1" ht="21.75" customHeight="1">
      <c r="A130" s="39"/>
      <c r="B130" s="40"/>
      <c r="C130" s="244" t="s">
        <v>224</v>
      </c>
      <c r="D130" s="244" t="s">
        <v>216</v>
      </c>
      <c r="E130" s="245" t="s">
        <v>776</v>
      </c>
      <c r="F130" s="246" t="s">
        <v>777</v>
      </c>
      <c r="G130" s="247" t="s">
        <v>399</v>
      </c>
      <c r="H130" s="248">
        <v>89.974999999999994</v>
      </c>
      <c r="I130" s="249"/>
      <c r="J130" s="250">
        <f>ROUND(I130*H130,2)</f>
        <v>0</v>
      </c>
      <c r="K130" s="246" t="s">
        <v>394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86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778</v>
      </c>
    </row>
    <row r="131" s="15" customFormat="1">
      <c r="A131" s="15"/>
      <c r="B131" s="300"/>
      <c r="C131" s="301"/>
      <c r="D131" s="257" t="s">
        <v>436</v>
      </c>
      <c r="E131" s="302" t="s">
        <v>1</v>
      </c>
      <c r="F131" s="303" t="s">
        <v>779</v>
      </c>
      <c r="G131" s="301"/>
      <c r="H131" s="302" t="s">
        <v>1</v>
      </c>
      <c r="I131" s="304"/>
      <c r="J131" s="301"/>
      <c r="K131" s="301"/>
      <c r="L131" s="305"/>
      <c r="M131" s="306"/>
      <c r="N131" s="307"/>
      <c r="O131" s="307"/>
      <c r="P131" s="307"/>
      <c r="Q131" s="307"/>
      <c r="R131" s="307"/>
      <c r="S131" s="307"/>
      <c r="T131" s="30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309" t="s">
        <v>436</v>
      </c>
      <c r="AU131" s="309" t="s">
        <v>86</v>
      </c>
      <c r="AV131" s="15" t="s">
        <v>84</v>
      </c>
      <c r="AW131" s="15" t="s">
        <v>32</v>
      </c>
      <c r="AX131" s="15" t="s">
        <v>76</v>
      </c>
      <c r="AY131" s="309" t="s">
        <v>213</v>
      </c>
    </row>
    <row r="132" s="13" customFormat="1">
      <c r="A132" s="13"/>
      <c r="B132" s="265"/>
      <c r="C132" s="266"/>
      <c r="D132" s="257" t="s">
        <v>436</v>
      </c>
      <c r="E132" s="267" t="s">
        <v>1</v>
      </c>
      <c r="F132" s="268" t="s">
        <v>780</v>
      </c>
      <c r="G132" s="266"/>
      <c r="H132" s="269">
        <v>89.974999999999994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5" t="s">
        <v>436</v>
      </c>
      <c r="AU132" s="275" t="s">
        <v>86</v>
      </c>
      <c r="AV132" s="13" t="s">
        <v>86</v>
      </c>
      <c r="AW132" s="13" t="s">
        <v>32</v>
      </c>
      <c r="AX132" s="13" t="s">
        <v>76</v>
      </c>
      <c r="AY132" s="275" t="s">
        <v>213</v>
      </c>
    </row>
    <row r="133" s="14" customFormat="1">
      <c r="A133" s="14"/>
      <c r="B133" s="276"/>
      <c r="C133" s="277"/>
      <c r="D133" s="257" t="s">
        <v>436</v>
      </c>
      <c r="E133" s="278" t="s">
        <v>1</v>
      </c>
      <c r="F133" s="279" t="s">
        <v>453</v>
      </c>
      <c r="G133" s="277"/>
      <c r="H133" s="280">
        <v>89.974999999999994</v>
      </c>
      <c r="I133" s="281"/>
      <c r="J133" s="277"/>
      <c r="K133" s="277"/>
      <c r="L133" s="282"/>
      <c r="M133" s="283"/>
      <c r="N133" s="284"/>
      <c r="O133" s="284"/>
      <c r="P133" s="284"/>
      <c r="Q133" s="284"/>
      <c r="R133" s="284"/>
      <c r="S133" s="284"/>
      <c r="T133" s="28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86" t="s">
        <v>436</v>
      </c>
      <c r="AU133" s="286" t="s">
        <v>86</v>
      </c>
      <c r="AV133" s="14" t="s">
        <v>229</v>
      </c>
      <c r="AW133" s="14" t="s">
        <v>32</v>
      </c>
      <c r="AX133" s="14" t="s">
        <v>84</v>
      </c>
      <c r="AY133" s="286" t="s">
        <v>213</v>
      </c>
    </row>
    <row r="134" s="2" customFormat="1" ht="16.5" customHeight="1">
      <c r="A134" s="39"/>
      <c r="B134" s="40"/>
      <c r="C134" s="244" t="s">
        <v>229</v>
      </c>
      <c r="D134" s="244" t="s">
        <v>216</v>
      </c>
      <c r="E134" s="245" t="s">
        <v>781</v>
      </c>
      <c r="F134" s="246" t="s">
        <v>782</v>
      </c>
      <c r="G134" s="247" t="s">
        <v>399</v>
      </c>
      <c r="H134" s="248">
        <v>128</v>
      </c>
      <c r="I134" s="249"/>
      <c r="J134" s="250">
        <f>ROUND(I134*H134,2)</f>
        <v>0</v>
      </c>
      <c r="K134" s="246" t="s">
        <v>394</v>
      </c>
      <c r="L134" s="45"/>
      <c r="M134" s="251" t="s">
        <v>1</v>
      </c>
      <c r="N134" s="252" t="s">
        <v>41</v>
      </c>
      <c r="O134" s="92"/>
      <c r="P134" s="253">
        <f>O134*H134</f>
        <v>0</v>
      </c>
      <c r="Q134" s="253">
        <v>0.00046000000000000001</v>
      </c>
      <c r="R134" s="253">
        <f>Q134*H134</f>
        <v>0.058880000000000002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229</v>
      </c>
      <c r="AT134" s="255" t="s">
        <v>216</v>
      </c>
      <c r="AU134" s="255" t="s">
        <v>86</v>
      </c>
      <c r="AY134" s="18" t="s">
        <v>213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84</v>
      </c>
      <c r="BK134" s="256">
        <f>ROUND(I134*H134,2)</f>
        <v>0</v>
      </c>
      <c r="BL134" s="18" t="s">
        <v>229</v>
      </c>
      <c r="BM134" s="255" t="s">
        <v>783</v>
      </c>
    </row>
    <row r="135" s="15" customFormat="1">
      <c r="A135" s="15"/>
      <c r="B135" s="300"/>
      <c r="C135" s="301"/>
      <c r="D135" s="257" t="s">
        <v>436</v>
      </c>
      <c r="E135" s="302" t="s">
        <v>1</v>
      </c>
      <c r="F135" s="303" t="s">
        <v>784</v>
      </c>
      <c r="G135" s="301"/>
      <c r="H135" s="302" t="s">
        <v>1</v>
      </c>
      <c r="I135" s="304"/>
      <c r="J135" s="301"/>
      <c r="K135" s="301"/>
      <c r="L135" s="305"/>
      <c r="M135" s="306"/>
      <c r="N135" s="307"/>
      <c r="O135" s="307"/>
      <c r="P135" s="307"/>
      <c r="Q135" s="307"/>
      <c r="R135" s="307"/>
      <c r="S135" s="307"/>
      <c r="T135" s="30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309" t="s">
        <v>436</v>
      </c>
      <c r="AU135" s="309" t="s">
        <v>86</v>
      </c>
      <c r="AV135" s="15" t="s">
        <v>84</v>
      </c>
      <c r="AW135" s="15" t="s">
        <v>32</v>
      </c>
      <c r="AX135" s="15" t="s">
        <v>76</v>
      </c>
      <c r="AY135" s="309" t="s">
        <v>213</v>
      </c>
    </row>
    <row r="136" s="13" customFormat="1">
      <c r="A136" s="13"/>
      <c r="B136" s="265"/>
      <c r="C136" s="266"/>
      <c r="D136" s="257" t="s">
        <v>436</v>
      </c>
      <c r="E136" s="267" t="s">
        <v>1</v>
      </c>
      <c r="F136" s="268" t="s">
        <v>785</v>
      </c>
      <c r="G136" s="266"/>
      <c r="H136" s="269">
        <v>128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5" t="s">
        <v>436</v>
      </c>
      <c r="AU136" s="275" t="s">
        <v>86</v>
      </c>
      <c r="AV136" s="13" t="s">
        <v>86</v>
      </c>
      <c r="AW136" s="13" t="s">
        <v>32</v>
      </c>
      <c r="AX136" s="13" t="s">
        <v>76</v>
      </c>
      <c r="AY136" s="275" t="s">
        <v>213</v>
      </c>
    </row>
    <row r="137" s="14" customFormat="1">
      <c r="A137" s="14"/>
      <c r="B137" s="276"/>
      <c r="C137" s="277"/>
      <c r="D137" s="257" t="s">
        <v>436</v>
      </c>
      <c r="E137" s="278" t="s">
        <v>1</v>
      </c>
      <c r="F137" s="279" t="s">
        <v>453</v>
      </c>
      <c r="G137" s="277"/>
      <c r="H137" s="280">
        <v>128</v>
      </c>
      <c r="I137" s="281"/>
      <c r="J137" s="277"/>
      <c r="K137" s="277"/>
      <c r="L137" s="282"/>
      <c r="M137" s="283"/>
      <c r="N137" s="284"/>
      <c r="O137" s="284"/>
      <c r="P137" s="284"/>
      <c r="Q137" s="284"/>
      <c r="R137" s="284"/>
      <c r="S137" s="284"/>
      <c r="T137" s="28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6" t="s">
        <v>436</v>
      </c>
      <c r="AU137" s="286" t="s">
        <v>86</v>
      </c>
      <c r="AV137" s="14" t="s">
        <v>229</v>
      </c>
      <c r="AW137" s="14" t="s">
        <v>32</v>
      </c>
      <c r="AX137" s="14" t="s">
        <v>84</v>
      </c>
      <c r="AY137" s="286" t="s">
        <v>213</v>
      </c>
    </row>
    <row r="138" s="2" customFormat="1" ht="21.75" customHeight="1">
      <c r="A138" s="39"/>
      <c r="B138" s="40"/>
      <c r="C138" s="244" t="s">
        <v>512</v>
      </c>
      <c r="D138" s="244" t="s">
        <v>216</v>
      </c>
      <c r="E138" s="245" t="s">
        <v>786</v>
      </c>
      <c r="F138" s="246" t="s">
        <v>787</v>
      </c>
      <c r="G138" s="247" t="s">
        <v>399</v>
      </c>
      <c r="H138" s="248">
        <v>719.952</v>
      </c>
      <c r="I138" s="249"/>
      <c r="J138" s="250">
        <f>ROUND(I138*H138,2)</f>
        <v>0</v>
      </c>
      <c r="K138" s="246" t="s">
        <v>394</v>
      </c>
      <c r="L138" s="45"/>
      <c r="M138" s="251" t="s">
        <v>1</v>
      </c>
      <c r="N138" s="252" t="s">
        <v>41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229</v>
      </c>
      <c r="AT138" s="255" t="s">
        <v>216</v>
      </c>
      <c r="AU138" s="255" t="s">
        <v>86</v>
      </c>
      <c r="AY138" s="18" t="s">
        <v>213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84</v>
      </c>
      <c r="BK138" s="256">
        <f>ROUND(I138*H138,2)</f>
        <v>0</v>
      </c>
      <c r="BL138" s="18" t="s">
        <v>229</v>
      </c>
      <c r="BM138" s="255" t="s">
        <v>788</v>
      </c>
    </row>
    <row r="139" s="15" customFormat="1">
      <c r="A139" s="15"/>
      <c r="B139" s="300"/>
      <c r="C139" s="301"/>
      <c r="D139" s="257" t="s">
        <v>436</v>
      </c>
      <c r="E139" s="302" t="s">
        <v>1</v>
      </c>
      <c r="F139" s="303" t="s">
        <v>789</v>
      </c>
      <c r="G139" s="301"/>
      <c r="H139" s="302" t="s">
        <v>1</v>
      </c>
      <c r="I139" s="304"/>
      <c r="J139" s="301"/>
      <c r="K139" s="301"/>
      <c r="L139" s="305"/>
      <c r="M139" s="306"/>
      <c r="N139" s="307"/>
      <c r="O139" s="307"/>
      <c r="P139" s="307"/>
      <c r="Q139" s="307"/>
      <c r="R139" s="307"/>
      <c r="S139" s="307"/>
      <c r="T139" s="30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309" t="s">
        <v>436</v>
      </c>
      <c r="AU139" s="309" t="s">
        <v>86</v>
      </c>
      <c r="AV139" s="15" t="s">
        <v>84</v>
      </c>
      <c r="AW139" s="15" t="s">
        <v>32</v>
      </c>
      <c r="AX139" s="15" t="s">
        <v>76</v>
      </c>
      <c r="AY139" s="309" t="s">
        <v>213</v>
      </c>
    </row>
    <row r="140" s="13" customFormat="1">
      <c r="A140" s="13"/>
      <c r="B140" s="265"/>
      <c r="C140" s="266"/>
      <c r="D140" s="257" t="s">
        <v>436</v>
      </c>
      <c r="E140" s="267" t="s">
        <v>1</v>
      </c>
      <c r="F140" s="268" t="s">
        <v>763</v>
      </c>
      <c r="G140" s="266"/>
      <c r="H140" s="269">
        <v>179.94999999999999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5" t="s">
        <v>436</v>
      </c>
      <c r="AU140" s="275" t="s">
        <v>86</v>
      </c>
      <c r="AV140" s="13" t="s">
        <v>86</v>
      </c>
      <c r="AW140" s="13" t="s">
        <v>32</v>
      </c>
      <c r="AX140" s="13" t="s">
        <v>76</v>
      </c>
      <c r="AY140" s="275" t="s">
        <v>213</v>
      </c>
    </row>
    <row r="141" s="15" customFormat="1">
      <c r="A141" s="15"/>
      <c r="B141" s="300"/>
      <c r="C141" s="301"/>
      <c r="D141" s="257" t="s">
        <v>436</v>
      </c>
      <c r="E141" s="302" t="s">
        <v>1</v>
      </c>
      <c r="F141" s="303" t="s">
        <v>790</v>
      </c>
      <c r="G141" s="301"/>
      <c r="H141" s="302" t="s">
        <v>1</v>
      </c>
      <c r="I141" s="304"/>
      <c r="J141" s="301"/>
      <c r="K141" s="301"/>
      <c r="L141" s="305"/>
      <c r="M141" s="306"/>
      <c r="N141" s="307"/>
      <c r="O141" s="307"/>
      <c r="P141" s="307"/>
      <c r="Q141" s="307"/>
      <c r="R141" s="307"/>
      <c r="S141" s="307"/>
      <c r="T141" s="30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309" t="s">
        <v>436</v>
      </c>
      <c r="AU141" s="309" t="s">
        <v>86</v>
      </c>
      <c r="AV141" s="15" t="s">
        <v>84</v>
      </c>
      <c r="AW141" s="15" t="s">
        <v>32</v>
      </c>
      <c r="AX141" s="15" t="s">
        <v>76</v>
      </c>
      <c r="AY141" s="309" t="s">
        <v>213</v>
      </c>
    </row>
    <row r="142" s="13" customFormat="1">
      <c r="A142" s="13"/>
      <c r="B142" s="265"/>
      <c r="C142" s="266"/>
      <c r="D142" s="257" t="s">
        <v>436</v>
      </c>
      <c r="E142" s="267" t="s">
        <v>1</v>
      </c>
      <c r="F142" s="268" t="s">
        <v>791</v>
      </c>
      <c r="G142" s="266"/>
      <c r="H142" s="269">
        <v>540.00199999999995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5" t="s">
        <v>436</v>
      </c>
      <c r="AU142" s="275" t="s">
        <v>86</v>
      </c>
      <c r="AV142" s="13" t="s">
        <v>86</v>
      </c>
      <c r="AW142" s="13" t="s">
        <v>32</v>
      </c>
      <c r="AX142" s="13" t="s">
        <v>76</v>
      </c>
      <c r="AY142" s="275" t="s">
        <v>213</v>
      </c>
    </row>
    <row r="143" s="14" customFormat="1">
      <c r="A143" s="14"/>
      <c r="B143" s="276"/>
      <c r="C143" s="277"/>
      <c r="D143" s="257" t="s">
        <v>436</v>
      </c>
      <c r="E143" s="278" t="s">
        <v>1</v>
      </c>
      <c r="F143" s="279" t="s">
        <v>453</v>
      </c>
      <c r="G143" s="277"/>
      <c r="H143" s="280">
        <v>719.952</v>
      </c>
      <c r="I143" s="281"/>
      <c r="J143" s="277"/>
      <c r="K143" s="277"/>
      <c r="L143" s="282"/>
      <c r="M143" s="283"/>
      <c r="N143" s="284"/>
      <c r="O143" s="284"/>
      <c r="P143" s="284"/>
      <c r="Q143" s="284"/>
      <c r="R143" s="284"/>
      <c r="S143" s="284"/>
      <c r="T143" s="28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6" t="s">
        <v>436</v>
      </c>
      <c r="AU143" s="286" t="s">
        <v>86</v>
      </c>
      <c r="AV143" s="14" t="s">
        <v>229</v>
      </c>
      <c r="AW143" s="14" t="s">
        <v>32</v>
      </c>
      <c r="AX143" s="14" t="s">
        <v>84</v>
      </c>
      <c r="AY143" s="286" t="s">
        <v>213</v>
      </c>
    </row>
    <row r="144" s="2" customFormat="1" ht="21.75" customHeight="1">
      <c r="A144" s="39"/>
      <c r="B144" s="40"/>
      <c r="C144" s="244" t="s">
        <v>243</v>
      </c>
      <c r="D144" s="244" t="s">
        <v>216</v>
      </c>
      <c r="E144" s="245" t="s">
        <v>792</v>
      </c>
      <c r="F144" s="246" t="s">
        <v>793</v>
      </c>
      <c r="G144" s="247" t="s">
        <v>399</v>
      </c>
      <c r="H144" s="248">
        <v>387.5</v>
      </c>
      <c r="I144" s="249"/>
      <c r="J144" s="250">
        <f>ROUND(I144*H144,2)</f>
        <v>0</v>
      </c>
      <c r="K144" s="246" t="s">
        <v>394</v>
      </c>
      <c r="L144" s="45"/>
      <c r="M144" s="251" t="s">
        <v>1</v>
      </c>
      <c r="N144" s="252" t="s">
        <v>41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229</v>
      </c>
      <c r="AT144" s="255" t="s">
        <v>216</v>
      </c>
      <c r="AU144" s="255" t="s">
        <v>86</v>
      </c>
      <c r="AY144" s="18" t="s">
        <v>213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84</v>
      </c>
      <c r="BK144" s="256">
        <f>ROUND(I144*H144,2)</f>
        <v>0</v>
      </c>
      <c r="BL144" s="18" t="s">
        <v>229</v>
      </c>
      <c r="BM144" s="255" t="s">
        <v>794</v>
      </c>
    </row>
    <row r="145" s="15" customFormat="1">
      <c r="A145" s="15"/>
      <c r="B145" s="300"/>
      <c r="C145" s="301"/>
      <c r="D145" s="257" t="s">
        <v>436</v>
      </c>
      <c r="E145" s="302" t="s">
        <v>1</v>
      </c>
      <c r="F145" s="303" t="s">
        <v>795</v>
      </c>
      <c r="G145" s="301"/>
      <c r="H145" s="302" t="s">
        <v>1</v>
      </c>
      <c r="I145" s="304"/>
      <c r="J145" s="301"/>
      <c r="K145" s="301"/>
      <c r="L145" s="305"/>
      <c r="M145" s="306"/>
      <c r="N145" s="307"/>
      <c r="O145" s="307"/>
      <c r="P145" s="307"/>
      <c r="Q145" s="307"/>
      <c r="R145" s="307"/>
      <c r="S145" s="307"/>
      <c r="T145" s="308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309" t="s">
        <v>436</v>
      </c>
      <c r="AU145" s="309" t="s">
        <v>86</v>
      </c>
      <c r="AV145" s="15" t="s">
        <v>84</v>
      </c>
      <c r="AW145" s="15" t="s">
        <v>32</v>
      </c>
      <c r="AX145" s="15" t="s">
        <v>76</v>
      </c>
      <c r="AY145" s="309" t="s">
        <v>213</v>
      </c>
    </row>
    <row r="146" s="13" customFormat="1">
      <c r="A146" s="13"/>
      <c r="B146" s="265"/>
      <c r="C146" s="266"/>
      <c r="D146" s="257" t="s">
        <v>436</v>
      </c>
      <c r="E146" s="267" t="s">
        <v>1</v>
      </c>
      <c r="F146" s="268" t="s">
        <v>796</v>
      </c>
      <c r="G146" s="266"/>
      <c r="H146" s="269">
        <v>387.5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5" t="s">
        <v>436</v>
      </c>
      <c r="AU146" s="275" t="s">
        <v>86</v>
      </c>
      <c r="AV146" s="13" t="s">
        <v>86</v>
      </c>
      <c r="AW146" s="13" t="s">
        <v>32</v>
      </c>
      <c r="AX146" s="13" t="s">
        <v>76</v>
      </c>
      <c r="AY146" s="275" t="s">
        <v>213</v>
      </c>
    </row>
    <row r="147" s="14" customFormat="1">
      <c r="A147" s="14"/>
      <c r="B147" s="276"/>
      <c r="C147" s="277"/>
      <c r="D147" s="257" t="s">
        <v>436</v>
      </c>
      <c r="E147" s="278" t="s">
        <v>765</v>
      </c>
      <c r="F147" s="279" t="s">
        <v>453</v>
      </c>
      <c r="G147" s="277"/>
      <c r="H147" s="280">
        <v>387.5</v>
      </c>
      <c r="I147" s="281"/>
      <c r="J147" s="277"/>
      <c r="K147" s="277"/>
      <c r="L147" s="282"/>
      <c r="M147" s="283"/>
      <c r="N147" s="284"/>
      <c r="O147" s="284"/>
      <c r="P147" s="284"/>
      <c r="Q147" s="284"/>
      <c r="R147" s="284"/>
      <c r="S147" s="284"/>
      <c r="T147" s="28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6" t="s">
        <v>436</v>
      </c>
      <c r="AU147" s="286" t="s">
        <v>86</v>
      </c>
      <c r="AV147" s="14" t="s">
        <v>229</v>
      </c>
      <c r="AW147" s="14" t="s">
        <v>32</v>
      </c>
      <c r="AX147" s="14" t="s">
        <v>84</v>
      </c>
      <c r="AY147" s="286" t="s">
        <v>213</v>
      </c>
    </row>
    <row r="148" s="2" customFormat="1" ht="16.5" customHeight="1">
      <c r="A148" s="39"/>
      <c r="B148" s="40"/>
      <c r="C148" s="287" t="s">
        <v>420</v>
      </c>
      <c r="D148" s="287" t="s">
        <v>488</v>
      </c>
      <c r="E148" s="288" t="s">
        <v>797</v>
      </c>
      <c r="F148" s="289" t="s">
        <v>798</v>
      </c>
      <c r="G148" s="290" t="s">
        <v>399</v>
      </c>
      <c r="H148" s="291">
        <v>193.75</v>
      </c>
      <c r="I148" s="292"/>
      <c r="J148" s="293">
        <f>ROUND(I148*H148,2)</f>
        <v>0</v>
      </c>
      <c r="K148" s="289" t="s">
        <v>1</v>
      </c>
      <c r="L148" s="294"/>
      <c r="M148" s="295" t="s">
        <v>1</v>
      </c>
      <c r="N148" s="296" t="s">
        <v>41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420</v>
      </c>
      <c r="AT148" s="255" t="s">
        <v>488</v>
      </c>
      <c r="AU148" s="255" t="s">
        <v>86</v>
      </c>
      <c r="AY148" s="18" t="s">
        <v>213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84</v>
      </c>
      <c r="BK148" s="256">
        <f>ROUND(I148*H148,2)</f>
        <v>0</v>
      </c>
      <c r="BL148" s="18" t="s">
        <v>229</v>
      </c>
      <c r="BM148" s="255" t="s">
        <v>799</v>
      </c>
    </row>
    <row r="149" s="2" customFormat="1">
      <c r="A149" s="39"/>
      <c r="B149" s="40"/>
      <c r="C149" s="41"/>
      <c r="D149" s="257" t="s">
        <v>222</v>
      </c>
      <c r="E149" s="41"/>
      <c r="F149" s="258" t="s">
        <v>800</v>
      </c>
      <c r="G149" s="41"/>
      <c r="H149" s="41"/>
      <c r="I149" s="155"/>
      <c r="J149" s="41"/>
      <c r="K149" s="41"/>
      <c r="L149" s="45"/>
      <c r="M149" s="259"/>
      <c r="N149" s="26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86</v>
      </c>
    </row>
    <row r="150" s="15" customFormat="1">
      <c r="A150" s="15"/>
      <c r="B150" s="300"/>
      <c r="C150" s="301"/>
      <c r="D150" s="257" t="s">
        <v>436</v>
      </c>
      <c r="E150" s="302" t="s">
        <v>1</v>
      </c>
      <c r="F150" s="303" t="s">
        <v>801</v>
      </c>
      <c r="G150" s="301"/>
      <c r="H150" s="302" t="s">
        <v>1</v>
      </c>
      <c r="I150" s="304"/>
      <c r="J150" s="301"/>
      <c r="K150" s="301"/>
      <c r="L150" s="305"/>
      <c r="M150" s="306"/>
      <c r="N150" s="307"/>
      <c r="O150" s="307"/>
      <c r="P150" s="307"/>
      <c r="Q150" s="307"/>
      <c r="R150" s="307"/>
      <c r="S150" s="307"/>
      <c r="T150" s="30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309" t="s">
        <v>436</v>
      </c>
      <c r="AU150" s="309" t="s">
        <v>86</v>
      </c>
      <c r="AV150" s="15" t="s">
        <v>84</v>
      </c>
      <c r="AW150" s="15" t="s">
        <v>32</v>
      </c>
      <c r="AX150" s="15" t="s">
        <v>76</v>
      </c>
      <c r="AY150" s="309" t="s">
        <v>213</v>
      </c>
    </row>
    <row r="151" s="13" customFormat="1">
      <c r="A151" s="13"/>
      <c r="B151" s="265"/>
      <c r="C151" s="266"/>
      <c r="D151" s="257" t="s">
        <v>436</v>
      </c>
      <c r="E151" s="267" t="s">
        <v>1</v>
      </c>
      <c r="F151" s="268" t="s">
        <v>765</v>
      </c>
      <c r="G151" s="266"/>
      <c r="H151" s="269">
        <v>387.5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5" t="s">
        <v>436</v>
      </c>
      <c r="AU151" s="275" t="s">
        <v>86</v>
      </c>
      <c r="AV151" s="13" t="s">
        <v>86</v>
      </c>
      <c r="AW151" s="13" t="s">
        <v>32</v>
      </c>
      <c r="AX151" s="13" t="s">
        <v>76</v>
      </c>
      <c r="AY151" s="275" t="s">
        <v>213</v>
      </c>
    </row>
    <row r="152" s="14" customFormat="1">
      <c r="A152" s="14"/>
      <c r="B152" s="276"/>
      <c r="C152" s="277"/>
      <c r="D152" s="257" t="s">
        <v>436</v>
      </c>
      <c r="E152" s="278" t="s">
        <v>1</v>
      </c>
      <c r="F152" s="279" t="s">
        <v>453</v>
      </c>
      <c r="G152" s="277"/>
      <c r="H152" s="280">
        <v>387.5</v>
      </c>
      <c r="I152" s="281"/>
      <c r="J152" s="277"/>
      <c r="K152" s="277"/>
      <c r="L152" s="282"/>
      <c r="M152" s="283"/>
      <c r="N152" s="284"/>
      <c r="O152" s="284"/>
      <c r="P152" s="284"/>
      <c r="Q152" s="284"/>
      <c r="R152" s="284"/>
      <c r="S152" s="284"/>
      <c r="T152" s="28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6" t="s">
        <v>436</v>
      </c>
      <c r="AU152" s="286" t="s">
        <v>86</v>
      </c>
      <c r="AV152" s="14" t="s">
        <v>229</v>
      </c>
      <c r="AW152" s="14" t="s">
        <v>32</v>
      </c>
      <c r="AX152" s="14" t="s">
        <v>84</v>
      </c>
      <c r="AY152" s="286" t="s">
        <v>213</v>
      </c>
    </row>
    <row r="153" s="13" customFormat="1">
      <c r="A153" s="13"/>
      <c r="B153" s="265"/>
      <c r="C153" s="266"/>
      <c r="D153" s="257" t="s">
        <v>436</v>
      </c>
      <c r="E153" s="266"/>
      <c r="F153" s="268" t="s">
        <v>802</v>
      </c>
      <c r="G153" s="266"/>
      <c r="H153" s="269">
        <v>193.75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5" t="s">
        <v>436</v>
      </c>
      <c r="AU153" s="275" t="s">
        <v>86</v>
      </c>
      <c r="AV153" s="13" t="s">
        <v>86</v>
      </c>
      <c r="AW153" s="13" t="s">
        <v>4</v>
      </c>
      <c r="AX153" s="13" t="s">
        <v>84</v>
      </c>
      <c r="AY153" s="275" t="s">
        <v>213</v>
      </c>
    </row>
    <row r="154" s="2" customFormat="1" ht="16.5" customHeight="1">
      <c r="A154" s="39"/>
      <c r="B154" s="40"/>
      <c r="C154" s="244" t="s">
        <v>248</v>
      </c>
      <c r="D154" s="244" t="s">
        <v>216</v>
      </c>
      <c r="E154" s="245" t="s">
        <v>803</v>
      </c>
      <c r="F154" s="246" t="s">
        <v>804</v>
      </c>
      <c r="G154" s="247" t="s">
        <v>399</v>
      </c>
      <c r="H154" s="248">
        <v>152.50200000000001</v>
      </c>
      <c r="I154" s="249"/>
      <c r="J154" s="250">
        <f>ROUND(I154*H154,2)</f>
        <v>0</v>
      </c>
      <c r="K154" s="246" t="s">
        <v>394</v>
      </c>
      <c r="L154" s="45"/>
      <c r="M154" s="251" t="s">
        <v>1</v>
      </c>
      <c r="N154" s="252" t="s">
        <v>41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229</v>
      </c>
      <c r="AT154" s="255" t="s">
        <v>216</v>
      </c>
      <c r="AU154" s="255" t="s">
        <v>86</v>
      </c>
      <c r="AY154" s="18" t="s">
        <v>213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84</v>
      </c>
      <c r="BK154" s="256">
        <f>ROUND(I154*H154,2)</f>
        <v>0</v>
      </c>
      <c r="BL154" s="18" t="s">
        <v>229</v>
      </c>
      <c r="BM154" s="255" t="s">
        <v>805</v>
      </c>
    </row>
    <row r="155" s="15" customFormat="1">
      <c r="A155" s="15"/>
      <c r="B155" s="300"/>
      <c r="C155" s="301"/>
      <c r="D155" s="257" t="s">
        <v>436</v>
      </c>
      <c r="E155" s="302" t="s">
        <v>1</v>
      </c>
      <c r="F155" s="303" t="s">
        <v>806</v>
      </c>
      <c r="G155" s="301"/>
      <c r="H155" s="302" t="s">
        <v>1</v>
      </c>
      <c r="I155" s="304"/>
      <c r="J155" s="301"/>
      <c r="K155" s="301"/>
      <c r="L155" s="305"/>
      <c r="M155" s="306"/>
      <c r="N155" s="307"/>
      <c r="O155" s="307"/>
      <c r="P155" s="307"/>
      <c r="Q155" s="307"/>
      <c r="R155" s="307"/>
      <c r="S155" s="307"/>
      <c r="T155" s="30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309" t="s">
        <v>436</v>
      </c>
      <c r="AU155" s="309" t="s">
        <v>86</v>
      </c>
      <c r="AV155" s="15" t="s">
        <v>84</v>
      </c>
      <c r="AW155" s="15" t="s">
        <v>32</v>
      </c>
      <c r="AX155" s="15" t="s">
        <v>76</v>
      </c>
      <c r="AY155" s="309" t="s">
        <v>213</v>
      </c>
    </row>
    <row r="156" s="13" customFormat="1">
      <c r="A156" s="13"/>
      <c r="B156" s="265"/>
      <c r="C156" s="266"/>
      <c r="D156" s="257" t="s">
        <v>436</v>
      </c>
      <c r="E156" s="267" t="s">
        <v>1</v>
      </c>
      <c r="F156" s="268" t="s">
        <v>807</v>
      </c>
      <c r="G156" s="266"/>
      <c r="H156" s="269">
        <v>152.50200000000001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5" t="s">
        <v>436</v>
      </c>
      <c r="AU156" s="275" t="s">
        <v>86</v>
      </c>
      <c r="AV156" s="13" t="s">
        <v>86</v>
      </c>
      <c r="AW156" s="13" t="s">
        <v>32</v>
      </c>
      <c r="AX156" s="13" t="s">
        <v>76</v>
      </c>
      <c r="AY156" s="275" t="s">
        <v>213</v>
      </c>
    </row>
    <row r="157" s="14" customFormat="1">
      <c r="A157" s="14"/>
      <c r="B157" s="276"/>
      <c r="C157" s="277"/>
      <c r="D157" s="257" t="s">
        <v>436</v>
      </c>
      <c r="E157" s="278" t="s">
        <v>767</v>
      </c>
      <c r="F157" s="279" t="s">
        <v>453</v>
      </c>
      <c r="G157" s="277"/>
      <c r="H157" s="280">
        <v>152.50200000000001</v>
      </c>
      <c r="I157" s="281"/>
      <c r="J157" s="277"/>
      <c r="K157" s="277"/>
      <c r="L157" s="282"/>
      <c r="M157" s="283"/>
      <c r="N157" s="284"/>
      <c r="O157" s="284"/>
      <c r="P157" s="284"/>
      <c r="Q157" s="284"/>
      <c r="R157" s="284"/>
      <c r="S157" s="284"/>
      <c r="T157" s="28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6" t="s">
        <v>436</v>
      </c>
      <c r="AU157" s="286" t="s">
        <v>86</v>
      </c>
      <c r="AV157" s="14" t="s">
        <v>229</v>
      </c>
      <c r="AW157" s="14" t="s">
        <v>32</v>
      </c>
      <c r="AX157" s="14" t="s">
        <v>84</v>
      </c>
      <c r="AY157" s="286" t="s">
        <v>213</v>
      </c>
    </row>
    <row r="158" s="2" customFormat="1" ht="16.5" customHeight="1">
      <c r="A158" s="39"/>
      <c r="B158" s="40"/>
      <c r="C158" s="287" t="s">
        <v>253</v>
      </c>
      <c r="D158" s="287" t="s">
        <v>488</v>
      </c>
      <c r="E158" s="288" t="s">
        <v>808</v>
      </c>
      <c r="F158" s="289" t="s">
        <v>809</v>
      </c>
      <c r="G158" s="290" t="s">
        <v>491</v>
      </c>
      <c r="H158" s="291">
        <v>144.87700000000001</v>
      </c>
      <c r="I158" s="292"/>
      <c r="J158" s="293">
        <f>ROUND(I158*H158,2)</f>
        <v>0</v>
      </c>
      <c r="K158" s="289" t="s">
        <v>1</v>
      </c>
      <c r="L158" s="294"/>
      <c r="M158" s="295" t="s">
        <v>1</v>
      </c>
      <c r="N158" s="296" t="s">
        <v>41</v>
      </c>
      <c r="O158" s="92"/>
      <c r="P158" s="253">
        <f>O158*H158</f>
        <v>0</v>
      </c>
      <c r="Q158" s="253">
        <v>1</v>
      </c>
      <c r="R158" s="253">
        <f>Q158*H158</f>
        <v>144.87700000000001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420</v>
      </c>
      <c r="AT158" s="255" t="s">
        <v>488</v>
      </c>
      <c r="AU158" s="255" t="s">
        <v>86</v>
      </c>
      <c r="AY158" s="18" t="s">
        <v>213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84</v>
      </c>
      <c r="BK158" s="256">
        <f>ROUND(I158*H158,2)</f>
        <v>0</v>
      </c>
      <c r="BL158" s="18" t="s">
        <v>229</v>
      </c>
      <c r="BM158" s="255" t="s">
        <v>810</v>
      </c>
    </row>
    <row r="159" s="2" customFormat="1">
      <c r="A159" s="39"/>
      <c r="B159" s="40"/>
      <c r="C159" s="41"/>
      <c r="D159" s="257" t="s">
        <v>222</v>
      </c>
      <c r="E159" s="41"/>
      <c r="F159" s="258" t="s">
        <v>811</v>
      </c>
      <c r="G159" s="41"/>
      <c r="H159" s="41"/>
      <c r="I159" s="155"/>
      <c r="J159" s="41"/>
      <c r="K159" s="41"/>
      <c r="L159" s="45"/>
      <c r="M159" s="259"/>
      <c r="N159" s="260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222</v>
      </c>
      <c r="AU159" s="18" t="s">
        <v>86</v>
      </c>
    </row>
    <row r="160" s="13" customFormat="1">
      <c r="A160" s="13"/>
      <c r="B160" s="265"/>
      <c r="C160" s="266"/>
      <c r="D160" s="257" t="s">
        <v>436</v>
      </c>
      <c r="E160" s="267" t="s">
        <v>1</v>
      </c>
      <c r="F160" s="268" t="s">
        <v>812</v>
      </c>
      <c r="G160" s="266"/>
      <c r="H160" s="269">
        <v>289.75400000000002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5" t="s">
        <v>436</v>
      </c>
      <c r="AU160" s="275" t="s">
        <v>86</v>
      </c>
      <c r="AV160" s="13" t="s">
        <v>86</v>
      </c>
      <c r="AW160" s="13" t="s">
        <v>32</v>
      </c>
      <c r="AX160" s="13" t="s">
        <v>76</v>
      </c>
      <c r="AY160" s="275" t="s">
        <v>213</v>
      </c>
    </row>
    <row r="161" s="14" customFormat="1">
      <c r="A161" s="14"/>
      <c r="B161" s="276"/>
      <c r="C161" s="277"/>
      <c r="D161" s="257" t="s">
        <v>436</v>
      </c>
      <c r="E161" s="278" t="s">
        <v>1</v>
      </c>
      <c r="F161" s="279" t="s">
        <v>453</v>
      </c>
      <c r="G161" s="277"/>
      <c r="H161" s="280">
        <v>289.75400000000002</v>
      </c>
      <c r="I161" s="281"/>
      <c r="J161" s="277"/>
      <c r="K161" s="277"/>
      <c r="L161" s="282"/>
      <c r="M161" s="283"/>
      <c r="N161" s="284"/>
      <c r="O161" s="284"/>
      <c r="P161" s="284"/>
      <c r="Q161" s="284"/>
      <c r="R161" s="284"/>
      <c r="S161" s="284"/>
      <c r="T161" s="28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6" t="s">
        <v>436</v>
      </c>
      <c r="AU161" s="286" t="s">
        <v>86</v>
      </c>
      <c r="AV161" s="14" t="s">
        <v>229</v>
      </c>
      <c r="AW161" s="14" t="s">
        <v>32</v>
      </c>
      <c r="AX161" s="14" t="s">
        <v>84</v>
      </c>
      <c r="AY161" s="286" t="s">
        <v>213</v>
      </c>
    </row>
    <row r="162" s="13" customFormat="1">
      <c r="A162" s="13"/>
      <c r="B162" s="265"/>
      <c r="C162" s="266"/>
      <c r="D162" s="257" t="s">
        <v>436</v>
      </c>
      <c r="E162" s="266"/>
      <c r="F162" s="268" t="s">
        <v>813</v>
      </c>
      <c r="G162" s="266"/>
      <c r="H162" s="269">
        <v>144.87700000000001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5" t="s">
        <v>436</v>
      </c>
      <c r="AU162" s="275" t="s">
        <v>86</v>
      </c>
      <c r="AV162" s="13" t="s">
        <v>86</v>
      </c>
      <c r="AW162" s="13" t="s">
        <v>4</v>
      </c>
      <c r="AX162" s="13" t="s">
        <v>84</v>
      </c>
      <c r="AY162" s="275" t="s">
        <v>213</v>
      </c>
    </row>
    <row r="163" s="12" customFormat="1" ht="22.8" customHeight="1">
      <c r="A163" s="12"/>
      <c r="B163" s="228"/>
      <c r="C163" s="229"/>
      <c r="D163" s="230" t="s">
        <v>75</v>
      </c>
      <c r="E163" s="242" t="s">
        <v>248</v>
      </c>
      <c r="F163" s="242" t="s">
        <v>579</v>
      </c>
      <c r="G163" s="229"/>
      <c r="H163" s="229"/>
      <c r="I163" s="232"/>
      <c r="J163" s="243">
        <f>BK163</f>
        <v>0</v>
      </c>
      <c r="K163" s="229"/>
      <c r="L163" s="234"/>
      <c r="M163" s="235"/>
      <c r="N163" s="236"/>
      <c r="O163" s="236"/>
      <c r="P163" s="237">
        <f>SUM(P164:P196)</f>
        <v>0</v>
      </c>
      <c r="Q163" s="236"/>
      <c r="R163" s="237">
        <f>SUM(R164:R196)</f>
        <v>10.83696546</v>
      </c>
      <c r="S163" s="236"/>
      <c r="T163" s="238">
        <f>SUM(T164:T196)</f>
        <v>212.71871999999996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9" t="s">
        <v>84</v>
      </c>
      <c r="AT163" s="240" t="s">
        <v>75</v>
      </c>
      <c r="AU163" s="240" t="s">
        <v>84</v>
      </c>
      <c r="AY163" s="239" t="s">
        <v>213</v>
      </c>
      <c r="BK163" s="241">
        <f>SUM(BK164:BK196)</f>
        <v>0</v>
      </c>
    </row>
    <row r="164" s="2" customFormat="1" ht="21.75" customHeight="1">
      <c r="A164" s="39"/>
      <c r="B164" s="40"/>
      <c r="C164" s="244" t="s">
        <v>257</v>
      </c>
      <c r="D164" s="244" t="s">
        <v>216</v>
      </c>
      <c r="E164" s="245" t="s">
        <v>814</v>
      </c>
      <c r="F164" s="246" t="s">
        <v>815</v>
      </c>
      <c r="G164" s="247" t="s">
        <v>310</v>
      </c>
      <c r="H164" s="248">
        <v>1</v>
      </c>
      <c r="I164" s="249"/>
      <c r="J164" s="250">
        <f>ROUND(I164*H164,2)</f>
        <v>0</v>
      </c>
      <c r="K164" s="246" t="s">
        <v>1</v>
      </c>
      <c r="L164" s="45"/>
      <c r="M164" s="251" t="s">
        <v>1</v>
      </c>
      <c r="N164" s="252" t="s">
        <v>41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229</v>
      </c>
      <c r="AT164" s="255" t="s">
        <v>216</v>
      </c>
      <c r="AU164" s="255" t="s">
        <v>86</v>
      </c>
      <c r="AY164" s="18" t="s">
        <v>213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84</v>
      </c>
      <c r="BK164" s="256">
        <f>ROUND(I164*H164,2)</f>
        <v>0</v>
      </c>
      <c r="BL164" s="18" t="s">
        <v>229</v>
      </c>
      <c r="BM164" s="255" t="s">
        <v>816</v>
      </c>
    </row>
    <row r="165" s="15" customFormat="1">
      <c r="A165" s="15"/>
      <c r="B165" s="300"/>
      <c r="C165" s="301"/>
      <c r="D165" s="257" t="s">
        <v>436</v>
      </c>
      <c r="E165" s="302" t="s">
        <v>1</v>
      </c>
      <c r="F165" s="303" t="s">
        <v>817</v>
      </c>
      <c r="G165" s="301"/>
      <c r="H165" s="302" t="s">
        <v>1</v>
      </c>
      <c r="I165" s="304"/>
      <c r="J165" s="301"/>
      <c r="K165" s="301"/>
      <c r="L165" s="305"/>
      <c r="M165" s="306"/>
      <c r="N165" s="307"/>
      <c r="O165" s="307"/>
      <c r="P165" s="307"/>
      <c r="Q165" s="307"/>
      <c r="R165" s="307"/>
      <c r="S165" s="307"/>
      <c r="T165" s="30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309" t="s">
        <v>436</v>
      </c>
      <c r="AU165" s="309" t="s">
        <v>86</v>
      </c>
      <c r="AV165" s="15" t="s">
        <v>84</v>
      </c>
      <c r="AW165" s="15" t="s">
        <v>32</v>
      </c>
      <c r="AX165" s="15" t="s">
        <v>76</v>
      </c>
      <c r="AY165" s="309" t="s">
        <v>213</v>
      </c>
    </row>
    <row r="166" s="15" customFormat="1">
      <c r="A166" s="15"/>
      <c r="B166" s="300"/>
      <c r="C166" s="301"/>
      <c r="D166" s="257" t="s">
        <v>436</v>
      </c>
      <c r="E166" s="302" t="s">
        <v>1</v>
      </c>
      <c r="F166" s="303" t="s">
        <v>818</v>
      </c>
      <c r="G166" s="301"/>
      <c r="H166" s="302" t="s">
        <v>1</v>
      </c>
      <c r="I166" s="304"/>
      <c r="J166" s="301"/>
      <c r="K166" s="301"/>
      <c r="L166" s="305"/>
      <c r="M166" s="306"/>
      <c r="N166" s="307"/>
      <c r="O166" s="307"/>
      <c r="P166" s="307"/>
      <c r="Q166" s="307"/>
      <c r="R166" s="307"/>
      <c r="S166" s="307"/>
      <c r="T166" s="30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309" t="s">
        <v>436</v>
      </c>
      <c r="AU166" s="309" t="s">
        <v>86</v>
      </c>
      <c r="AV166" s="15" t="s">
        <v>84</v>
      </c>
      <c r="AW166" s="15" t="s">
        <v>32</v>
      </c>
      <c r="AX166" s="15" t="s">
        <v>76</v>
      </c>
      <c r="AY166" s="309" t="s">
        <v>213</v>
      </c>
    </row>
    <row r="167" s="13" customFormat="1">
      <c r="A167" s="13"/>
      <c r="B167" s="265"/>
      <c r="C167" s="266"/>
      <c r="D167" s="257" t="s">
        <v>436</v>
      </c>
      <c r="E167" s="267" t="s">
        <v>1</v>
      </c>
      <c r="F167" s="268" t="s">
        <v>84</v>
      </c>
      <c r="G167" s="266"/>
      <c r="H167" s="269">
        <v>1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5" t="s">
        <v>436</v>
      </c>
      <c r="AU167" s="275" t="s">
        <v>86</v>
      </c>
      <c r="AV167" s="13" t="s">
        <v>86</v>
      </c>
      <c r="AW167" s="13" t="s">
        <v>32</v>
      </c>
      <c r="AX167" s="13" t="s">
        <v>84</v>
      </c>
      <c r="AY167" s="275" t="s">
        <v>213</v>
      </c>
    </row>
    <row r="168" s="2" customFormat="1" ht="21.75" customHeight="1">
      <c r="A168" s="39"/>
      <c r="B168" s="40"/>
      <c r="C168" s="244" t="s">
        <v>264</v>
      </c>
      <c r="D168" s="244" t="s">
        <v>216</v>
      </c>
      <c r="E168" s="245" t="s">
        <v>819</v>
      </c>
      <c r="F168" s="246" t="s">
        <v>820</v>
      </c>
      <c r="G168" s="247" t="s">
        <v>393</v>
      </c>
      <c r="H168" s="248">
        <v>72.620000000000005</v>
      </c>
      <c r="I168" s="249"/>
      <c r="J168" s="250">
        <f>ROUND(I168*H168,2)</f>
        <v>0</v>
      </c>
      <c r="K168" s="246" t="s">
        <v>394</v>
      </c>
      <c r="L168" s="45"/>
      <c r="M168" s="251" t="s">
        <v>1</v>
      </c>
      <c r="N168" s="252" t="s">
        <v>41</v>
      </c>
      <c r="O168" s="92"/>
      <c r="P168" s="253">
        <f>O168*H168</f>
        <v>0</v>
      </c>
      <c r="Q168" s="253">
        <v>0.0010200000000000001</v>
      </c>
      <c r="R168" s="253">
        <f>Q168*H168</f>
        <v>0.07407240000000001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229</v>
      </c>
      <c r="AT168" s="255" t="s">
        <v>216</v>
      </c>
      <c r="AU168" s="255" t="s">
        <v>86</v>
      </c>
      <c r="AY168" s="18" t="s">
        <v>213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84</v>
      </c>
      <c r="BK168" s="256">
        <f>ROUND(I168*H168,2)</f>
        <v>0</v>
      </c>
      <c r="BL168" s="18" t="s">
        <v>229</v>
      </c>
      <c r="BM168" s="255" t="s">
        <v>821</v>
      </c>
    </row>
    <row r="169" s="15" customFormat="1">
      <c r="A169" s="15"/>
      <c r="B169" s="300"/>
      <c r="C169" s="301"/>
      <c r="D169" s="257" t="s">
        <v>436</v>
      </c>
      <c r="E169" s="302" t="s">
        <v>1</v>
      </c>
      <c r="F169" s="303" t="s">
        <v>822</v>
      </c>
      <c r="G169" s="301"/>
      <c r="H169" s="302" t="s">
        <v>1</v>
      </c>
      <c r="I169" s="304"/>
      <c r="J169" s="301"/>
      <c r="K169" s="301"/>
      <c r="L169" s="305"/>
      <c r="M169" s="306"/>
      <c r="N169" s="307"/>
      <c r="O169" s="307"/>
      <c r="P169" s="307"/>
      <c r="Q169" s="307"/>
      <c r="R169" s="307"/>
      <c r="S169" s="307"/>
      <c r="T169" s="30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309" t="s">
        <v>436</v>
      </c>
      <c r="AU169" s="309" t="s">
        <v>86</v>
      </c>
      <c r="AV169" s="15" t="s">
        <v>84</v>
      </c>
      <c r="AW169" s="15" t="s">
        <v>32</v>
      </c>
      <c r="AX169" s="15" t="s">
        <v>76</v>
      </c>
      <c r="AY169" s="309" t="s">
        <v>213</v>
      </c>
    </row>
    <row r="170" s="13" customFormat="1">
      <c r="A170" s="13"/>
      <c r="B170" s="265"/>
      <c r="C170" s="266"/>
      <c r="D170" s="257" t="s">
        <v>436</v>
      </c>
      <c r="E170" s="267" t="s">
        <v>1</v>
      </c>
      <c r="F170" s="268" t="s">
        <v>823</v>
      </c>
      <c r="G170" s="266"/>
      <c r="H170" s="269">
        <v>72.620000000000005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5" t="s">
        <v>436</v>
      </c>
      <c r="AU170" s="275" t="s">
        <v>86</v>
      </c>
      <c r="AV170" s="13" t="s">
        <v>86</v>
      </c>
      <c r="AW170" s="13" t="s">
        <v>32</v>
      </c>
      <c r="AX170" s="13" t="s">
        <v>76</v>
      </c>
      <c r="AY170" s="275" t="s">
        <v>213</v>
      </c>
    </row>
    <row r="171" s="14" customFormat="1">
      <c r="A171" s="14"/>
      <c r="B171" s="276"/>
      <c r="C171" s="277"/>
      <c r="D171" s="257" t="s">
        <v>436</v>
      </c>
      <c r="E171" s="278" t="s">
        <v>1</v>
      </c>
      <c r="F171" s="279" t="s">
        <v>453</v>
      </c>
      <c r="G171" s="277"/>
      <c r="H171" s="280">
        <v>72.620000000000005</v>
      </c>
      <c r="I171" s="281"/>
      <c r="J171" s="277"/>
      <c r="K171" s="277"/>
      <c r="L171" s="282"/>
      <c r="M171" s="283"/>
      <c r="N171" s="284"/>
      <c r="O171" s="284"/>
      <c r="P171" s="284"/>
      <c r="Q171" s="284"/>
      <c r="R171" s="284"/>
      <c r="S171" s="284"/>
      <c r="T171" s="28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6" t="s">
        <v>436</v>
      </c>
      <c r="AU171" s="286" t="s">
        <v>86</v>
      </c>
      <c r="AV171" s="14" t="s">
        <v>229</v>
      </c>
      <c r="AW171" s="14" t="s">
        <v>32</v>
      </c>
      <c r="AX171" s="14" t="s">
        <v>84</v>
      </c>
      <c r="AY171" s="286" t="s">
        <v>213</v>
      </c>
    </row>
    <row r="172" s="2" customFormat="1" ht="16.5" customHeight="1">
      <c r="A172" s="39"/>
      <c r="B172" s="40"/>
      <c r="C172" s="244" t="s">
        <v>269</v>
      </c>
      <c r="D172" s="244" t="s">
        <v>216</v>
      </c>
      <c r="E172" s="245" t="s">
        <v>824</v>
      </c>
      <c r="F172" s="246" t="s">
        <v>825</v>
      </c>
      <c r="G172" s="247" t="s">
        <v>399</v>
      </c>
      <c r="H172" s="248">
        <v>2.7679999999999998</v>
      </c>
      <c r="I172" s="249"/>
      <c r="J172" s="250">
        <f>ROUND(I172*H172,2)</f>
        <v>0</v>
      </c>
      <c r="K172" s="246" t="s">
        <v>394</v>
      </c>
      <c r="L172" s="45"/>
      <c r="M172" s="251" t="s">
        <v>1</v>
      </c>
      <c r="N172" s="252" t="s">
        <v>41</v>
      </c>
      <c r="O172" s="92"/>
      <c r="P172" s="253">
        <f>O172*H172</f>
        <v>0</v>
      </c>
      <c r="Q172" s="253">
        <v>0.12</v>
      </c>
      <c r="R172" s="253">
        <f>Q172*H172</f>
        <v>0.33215999999999996</v>
      </c>
      <c r="S172" s="253">
        <v>2.4900000000000002</v>
      </c>
      <c r="T172" s="254">
        <f>S172*H172</f>
        <v>6.8923199999999998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229</v>
      </c>
      <c r="AT172" s="255" t="s">
        <v>216</v>
      </c>
      <c r="AU172" s="255" t="s">
        <v>86</v>
      </c>
      <c r="AY172" s="18" t="s">
        <v>213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84</v>
      </c>
      <c r="BK172" s="256">
        <f>ROUND(I172*H172,2)</f>
        <v>0</v>
      </c>
      <c r="BL172" s="18" t="s">
        <v>229</v>
      </c>
      <c r="BM172" s="255" t="s">
        <v>826</v>
      </c>
    </row>
    <row r="173" s="15" customFormat="1">
      <c r="A173" s="15"/>
      <c r="B173" s="300"/>
      <c r="C173" s="301"/>
      <c r="D173" s="257" t="s">
        <v>436</v>
      </c>
      <c r="E173" s="302" t="s">
        <v>1</v>
      </c>
      <c r="F173" s="303" t="s">
        <v>827</v>
      </c>
      <c r="G173" s="301"/>
      <c r="H173" s="302" t="s">
        <v>1</v>
      </c>
      <c r="I173" s="304"/>
      <c r="J173" s="301"/>
      <c r="K173" s="301"/>
      <c r="L173" s="305"/>
      <c r="M173" s="306"/>
      <c r="N173" s="307"/>
      <c r="O173" s="307"/>
      <c r="P173" s="307"/>
      <c r="Q173" s="307"/>
      <c r="R173" s="307"/>
      <c r="S173" s="307"/>
      <c r="T173" s="30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309" t="s">
        <v>436</v>
      </c>
      <c r="AU173" s="309" t="s">
        <v>86</v>
      </c>
      <c r="AV173" s="15" t="s">
        <v>84</v>
      </c>
      <c r="AW173" s="15" t="s">
        <v>32</v>
      </c>
      <c r="AX173" s="15" t="s">
        <v>76</v>
      </c>
      <c r="AY173" s="309" t="s">
        <v>213</v>
      </c>
    </row>
    <row r="174" s="13" customFormat="1">
      <c r="A174" s="13"/>
      <c r="B174" s="265"/>
      <c r="C174" s="266"/>
      <c r="D174" s="257" t="s">
        <v>436</v>
      </c>
      <c r="E174" s="267" t="s">
        <v>1</v>
      </c>
      <c r="F174" s="268" t="s">
        <v>828</v>
      </c>
      <c r="G174" s="266"/>
      <c r="H174" s="269">
        <v>2.7679999999999998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5" t="s">
        <v>436</v>
      </c>
      <c r="AU174" s="275" t="s">
        <v>86</v>
      </c>
      <c r="AV174" s="13" t="s">
        <v>86</v>
      </c>
      <c r="AW174" s="13" t="s">
        <v>32</v>
      </c>
      <c r="AX174" s="13" t="s">
        <v>76</v>
      </c>
      <c r="AY174" s="275" t="s">
        <v>213</v>
      </c>
    </row>
    <row r="175" s="14" customFormat="1">
      <c r="A175" s="14"/>
      <c r="B175" s="276"/>
      <c r="C175" s="277"/>
      <c r="D175" s="257" t="s">
        <v>436</v>
      </c>
      <c r="E175" s="278" t="s">
        <v>1</v>
      </c>
      <c r="F175" s="279" t="s">
        <v>453</v>
      </c>
      <c r="G175" s="277"/>
      <c r="H175" s="280">
        <v>2.7679999999999998</v>
      </c>
      <c r="I175" s="281"/>
      <c r="J175" s="277"/>
      <c r="K175" s="277"/>
      <c r="L175" s="282"/>
      <c r="M175" s="283"/>
      <c r="N175" s="284"/>
      <c r="O175" s="284"/>
      <c r="P175" s="284"/>
      <c r="Q175" s="284"/>
      <c r="R175" s="284"/>
      <c r="S175" s="284"/>
      <c r="T175" s="28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6" t="s">
        <v>436</v>
      </c>
      <c r="AU175" s="286" t="s">
        <v>86</v>
      </c>
      <c r="AV175" s="14" t="s">
        <v>229</v>
      </c>
      <c r="AW175" s="14" t="s">
        <v>32</v>
      </c>
      <c r="AX175" s="14" t="s">
        <v>84</v>
      </c>
      <c r="AY175" s="286" t="s">
        <v>213</v>
      </c>
    </row>
    <row r="176" s="2" customFormat="1" ht="16.5" customHeight="1">
      <c r="A176" s="39"/>
      <c r="B176" s="40"/>
      <c r="C176" s="244" t="s">
        <v>279</v>
      </c>
      <c r="D176" s="244" t="s">
        <v>216</v>
      </c>
      <c r="E176" s="245" t="s">
        <v>720</v>
      </c>
      <c r="F176" s="246" t="s">
        <v>721</v>
      </c>
      <c r="G176" s="247" t="s">
        <v>399</v>
      </c>
      <c r="H176" s="248">
        <v>29.256</v>
      </c>
      <c r="I176" s="249"/>
      <c r="J176" s="250">
        <f>ROUND(I176*H176,2)</f>
        <v>0</v>
      </c>
      <c r="K176" s="246" t="s">
        <v>394</v>
      </c>
      <c r="L176" s="45"/>
      <c r="M176" s="251" t="s">
        <v>1</v>
      </c>
      <c r="N176" s="252" t="s">
        <v>41</v>
      </c>
      <c r="O176" s="92"/>
      <c r="P176" s="253">
        <f>O176*H176</f>
        <v>0</v>
      </c>
      <c r="Q176" s="253">
        <v>0.12171</v>
      </c>
      <c r="R176" s="253">
        <f>Q176*H176</f>
        <v>3.5607477599999999</v>
      </c>
      <c r="S176" s="253">
        <v>2.3999999999999999</v>
      </c>
      <c r="T176" s="254">
        <f>S176*H176</f>
        <v>70.214399999999998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229</v>
      </c>
      <c r="AT176" s="255" t="s">
        <v>216</v>
      </c>
      <c r="AU176" s="255" t="s">
        <v>86</v>
      </c>
      <c r="AY176" s="18" t="s">
        <v>213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84</v>
      </c>
      <c r="BK176" s="256">
        <f>ROUND(I176*H176,2)</f>
        <v>0</v>
      </c>
      <c r="BL176" s="18" t="s">
        <v>229</v>
      </c>
      <c r="BM176" s="255" t="s">
        <v>722</v>
      </c>
    </row>
    <row r="177" s="15" customFormat="1">
      <c r="A177" s="15"/>
      <c r="B177" s="300"/>
      <c r="C177" s="301"/>
      <c r="D177" s="257" t="s">
        <v>436</v>
      </c>
      <c r="E177" s="302" t="s">
        <v>1</v>
      </c>
      <c r="F177" s="303" t="s">
        <v>829</v>
      </c>
      <c r="G177" s="301"/>
      <c r="H177" s="302" t="s">
        <v>1</v>
      </c>
      <c r="I177" s="304"/>
      <c r="J177" s="301"/>
      <c r="K177" s="301"/>
      <c r="L177" s="305"/>
      <c r="M177" s="306"/>
      <c r="N177" s="307"/>
      <c r="O177" s="307"/>
      <c r="P177" s="307"/>
      <c r="Q177" s="307"/>
      <c r="R177" s="307"/>
      <c r="S177" s="307"/>
      <c r="T177" s="30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309" t="s">
        <v>436</v>
      </c>
      <c r="AU177" s="309" t="s">
        <v>86</v>
      </c>
      <c r="AV177" s="15" t="s">
        <v>84</v>
      </c>
      <c r="AW177" s="15" t="s">
        <v>32</v>
      </c>
      <c r="AX177" s="15" t="s">
        <v>76</v>
      </c>
      <c r="AY177" s="309" t="s">
        <v>213</v>
      </c>
    </row>
    <row r="178" s="13" customFormat="1">
      <c r="A178" s="13"/>
      <c r="B178" s="265"/>
      <c r="C178" s="266"/>
      <c r="D178" s="257" t="s">
        <v>436</v>
      </c>
      <c r="E178" s="267" t="s">
        <v>1</v>
      </c>
      <c r="F178" s="268" t="s">
        <v>830</v>
      </c>
      <c r="G178" s="266"/>
      <c r="H178" s="269">
        <v>22.536000000000001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5" t="s">
        <v>436</v>
      </c>
      <c r="AU178" s="275" t="s">
        <v>86</v>
      </c>
      <c r="AV178" s="13" t="s">
        <v>86</v>
      </c>
      <c r="AW178" s="13" t="s">
        <v>32</v>
      </c>
      <c r="AX178" s="13" t="s">
        <v>76</v>
      </c>
      <c r="AY178" s="275" t="s">
        <v>213</v>
      </c>
    </row>
    <row r="179" s="13" customFormat="1">
      <c r="A179" s="13"/>
      <c r="B179" s="265"/>
      <c r="C179" s="266"/>
      <c r="D179" s="257" t="s">
        <v>436</v>
      </c>
      <c r="E179" s="267" t="s">
        <v>1</v>
      </c>
      <c r="F179" s="268" t="s">
        <v>831</v>
      </c>
      <c r="G179" s="266"/>
      <c r="H179" s="269">
        <v>6.7199999999999998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5" t="s">
        <v>436</v>
      </c>
      <c r="AU179" s="275" t="s">
        <v>86</v>
      </c>
      <c r="AV179" s="13" t="s">
        <v>86</v>
      </c>
      <c r="AW179" s="13" t="s">
        <v>32</v>
      </c>
      <c r="AX179" s="13" t="s">
        <v>76</v>
      </c>
      <c r="AY179" s="275" t="s">
        <v>213</v>
      </c>
    </row>
    <row r="180" s="14" customFormat="1">
      <c r="A180" s="14"/>
      <c r="B180" s="276"/>
      <c r="C180" s="277"/>
      <c r="D180" s="257" t="s">
        <v>436</v>
      </c>
      <c r="E180" s="278" t="s">
        <v>1</v>
      </c>
      <c r="F180" s="279" t="s">
        <v>453</v>
      </c>
      <c r="G180" s="277"/>
      <c r="H180" s="280">
        <v>29.256</v>
      </c>
      <c r="I180" s="281"/>
      <c r="J180" s="277"/>
      <c r="K180" s="277"/>
      <c r="L180" s="282"/>
      <c r="M180" s="283"/>
      <c r="N180" s="284"/>
      <c r="O180" s="284"/>
      <c r="P180" s="284"/>
      <c r="Q180" s="284"/>
      <c r="R180" s="284"/>
      <c r="S180" s="284"/>
      <c r="T180" s="28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6" t="s">
        <v>436</v>
      </c>
      <c r="AU180" s="286" t="s">
        <v>86</v>
      </c>
      <c r="AV180" s="14" t="s">
        <v>229</v>
      </c>
      <c r="AW180" s="14" t="s">
        <v>32</v>
      </c>
      <c r="AX180" s="14" t="s">
        <v>84</v>
      </c>
      <c r="AY180" s="286" t="s">
        <v>213</v>
      </c>
    </row>
    <row r="181" s="2" customFormat="1" ht="16.5" customHeight="1">
      <c r="A181" s="39"/>
      <c r="B181" s="40"/>
      <c r="C181" s="244" t="s">
        <v>8</v>
      </c>
      <c r="D181" s="244" t="s">
        <v>216</v>
      </c>
      <c r="E181" s="245" t="s">
        <v>728</v>
      </c>
      <c r="F181" s="246" t="s">
        <v>729</v>
      </c>
      <c r="G181" s="247" t="s">
        <v>399</v>
      </c>
      <c r="H181" s="248">
        <v>56.43</v>
      </c>
      <c r="I181" s="249"/>
      <c r="J181" s="250">
        <f>ROUND(I181*H181,2)</f>
        <v>0</v>
      </c>
      <c r="K181" s="246" t="s">
        <v>394</v>
      </c>
      <c r="L181" s="45"/>
      <c r="M181" s="251" t="s">
        <v>1</v>
      </c>
      <c r="N181" s="252" t="s">
        <v>41</v>
      </c>
      <c r="O181" s="92"/>
      <c r="P181" s="253">
        <f>O181*H181</f>
        <v>0</v>
      </c>
      <c r="Q181" s="253">
        <v>0.12171</v>
      </c>
      <c r="R181" s="253">
        <f>Q181*H181</f>
        <v>6.8680953000000002</v>
      </c>
      <c r="S181" s="253">
        <v>2.3999999999999999</v>
      </c>
      <c r="T181" s="254">
        <f>S181*H181</f>
        <v>135.43199999999999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229</v>
      </c>
      <c r="AT181" s="255" t="s">
        <v>216</v>
      </c>
      <c r="AU181" s="255" t="s">
        <v>86</v>
      </c>
      <c r="AY181" s="18" t="s">
        <v>213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84</v>
      </c>
      <c r="BK181" s="256">
        <f>ROUND(I181*H181,2)</f>
        <v>0</v>
      </c>
      <c r="BL181" s="18" t="s">
        <v>229</v>
      </c>
      <c r="BM181" s="255" t="s">
        <v>730</v>
      </c>
    </row>
    <row r="182" s="15" customFormat="1">
      <c r="A182" s="15"/>
      <c r="B182" s="300"/>
      <c r="C182" s="301"/>
      <c r="D182" s="257" t="s">
        <v>436</v>
      </c>
      <c r="E182" s="302" t="s">
        <v>1</v>
      </c>
      <c r="F182" s="303" t="s">
        <v>832</v>
      </c>
      <c r="G182" s="301"/>
      <c r="H182" s="302" t="s">
        <v>1</v>
      </c>
      <c r="I182" s="304"/>
      <c r="J182" s="301"/>
      <c r="K182" s="301"/>
      <c r="L182" s="305"/>
      <c r="M182" s="306"/>
      <c r="N182" s="307"/>
      <c r="O182" s="307"/>
      <c r="P182" s="307"/>
      <c r="Q182" s="307"/>
      <c r="R182" s="307"/>
      <c r="S182" s="307"/>
      <c r="T182" s="30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309" t="s">
        <v>436</v>
      </c>
      <c r="AU182" s="309" t="s">
        <v>86</v>
      </c>
      <c r="AV182" s="15" t="s">
        <v>84</v>
      </c>
      <c r="AW182" s="15" t="s">
        <v>32</v>
      </c>
      <c r="AX182" s="15" t="s">
        <v>76</v>
      </c>
      <c r="AY182" s="309" t="s">
        <v>213</v>
      </c>
    </row>
    <row r="183" s="13" customFormat="1">
      <c r="A183" s="13"/>
      <c r="B183" s="265"/>
      <c r="C183" s="266"/>
      <c r="D183" s="257" t="s">
        <v>436</v>
      </c>
      <c r="E183" s="267" t="s">
        <v>1</v>
      </c>
      <c r="F183" s="268" t="s">
        <v>833</v>
      </c>
      <c r="G183" s="266"/>
      <c r="H183" s="269">
        <v>56.43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5" t="s">
        <v>436</v>
      </c>
      <c r="AU183" s="275" t="s">
        <v>86</v>
      </c>
      <c r="AV183" s="13" t="s">
        <v>86</v>
      </c>
      <c r="AW183" s="13" t="s">
        <v>32</v>
      </c>
      <c r="AX183" s="13" t="s">
        <v>76</v>
      </c>
      <c r="AY183" s="275" t="s">
        <v>213</v>
      </c>
    </row>
    <row r="184" s="14" customFormat="1">
      <c r="A184" s="14"/>
      <c r="B184" s="276"/>
      <c r="C184" s="277"/>
      <c r="D184" s="257" t="s">
        <v>436</v>
      </c>
      <c r="E184" s="278" t="s">
        <v>1</v>
      </c>
      <c r="F184" s="279" t="s">
        <v>453</v>
      </c>
      <c r="G184" s="277"/>
      <c r="H184" s="280">
        <v>56.43</v>
      </c>
      <c r="I184" s="281"/>
      <c r="J184" s="277"/>
      <c r="K184" s="277"/>
      <c r="L184" s="282"/>
      <c r="M184" s="283"/>
      <c r="N184" s="284"/>
      <c r="O184" s="284"/>
      <c r="P184" s="284"/>
      <c r="Q184" s="284"/>
      <c r="R184" s="284"/>
      <c r="S184" s="284"/>
      <c r="T184" s="28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6" t="s">
        <v>436</v>
      </c>
      <c r="AU184" s="286" t="s">
        <v>86</v>
      </c>
      <c r="AV184" s="14" t="s">
        <v>229</v>
      </c>
      <c r="AW184" s="14" t="s">
        <v>32</v>
      </c>
      <c r="AX184" s="14" t="s">
        <v>84</v>
      </c>
      <c r="AY184" s="286" t="s">
        <v>213</v>
      </c>
    </row>
    <row r="185" s="2" customFormat="1" ht="16.5" customHeight="1">
      <c r="A185" s="39"/>
      <c r="B185" s="40"/>
      <c r="C185" s="244" t="s">
        <v>293</v>
      </c>
      <c r="D185" s="244" t="s">
        <v>216</v>
      </c>
      <c r="E185" s="245" t="s">
        <v>834</v>
      </c>
      <c r="F185" s="246" t="s">
        <v>835</v>
      </c>
      <c r="G185" s="247" t="s">
        <v>471</v>
      </c>
      <c r="H185" s="248">
        <v>3</v>
      </c>
      <c r="I185" s="249"/>
      <c r="J185" s="250">
        <f>ROUND(I185*H185,2)</f>
        <v>0</v>
      </c>
      <c r="K185" s="246" t="s">
        <v>394</v>
      </c>
      <c r="L185" s="45"/>
      <c r="M185" s="251" t="s">
        <v>1</v>
      </c>
      <c r="N185" s="252" t="s">
        <v>41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0.0030000000000000001</v>
      </c>
      <c r="T185" s="254">
        <f>S185*H185</f>
        <v>0.0090000000000000011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229</v>
      </c>
      <c r="AT185" s="255" t="s">
        <v>216</v>
      </c>
      <c r="AU185" s="255" t="s">
        <v>86</v>
      </c>
      <c r="AY185" s="18" t="s">
        <v>213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84</v>
      </c>
      <c r="BK185" s="256">
        <f>ROUND(I185*H185,2)</f>
        <v>0</v>
      </c>
      <c r="BL185" s="18" t="s">
        <v>229</v>
      </c>
      <c r="BM185" s="255" t="s">
        <v>836</v>
      </c>
    </row>
    <row r="186" s="15" customFormat="1">
      <c r="A186" s="15"/>
      <c r="B186" s="300"/>
      <c r="C186" s="301"/>
      <c r="D186" s="257" t="s">
        <v>436</v>
      </c>
      <c r="E186" s="302" t="s">
        <v>1</v>
      </c>
      <c r="F186" s="303" t="s">
        <v>837</v>
      </c>
      <c r="G186" s="301"/>
      <c r="H186" s="302" t="s">
        <v>1</v>
      </c>
      <c r="I186" s="304"/>
      <c r="J186" s="301"/>
      <c r="K186" s="301"/>
      <c r="L186" s="305"/>
      <c r="M186" s="306"/>
      <c r="N186" s="307"/>
      <c r="O186" s="307"/>
      <c r="P186" s="307"/>
      <c r="Q186" s="307"/>
      <c r="R186" s="307"/>
      <c r="S186" s="307"/>
      <c r="T186" s="30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309" t="s">
        <v>436</v>
      </c>
      <c r="AU186" s="309" t="s">
        <v>86</v>
      </c>
      <c r="AV186" s="15" t="s">
        <v>84</v>
      </c>
      <c r="AW186" s="15" t="s">
        <v>32</v>
      </c>
      <c r="AX186" s="15" t="s">
        <v>76</v>
      </c>
      <c r="AY186" s="309" t="s">
        <v>213</v>
      </c>
    </row>
    <row r="187" s="13" customFormat="1">
      <c r="A187" s="13"/>
      <c r="B187" s="265"/>
      <c r="C187" s="266"/>
      <c r="D187" s="257" t="s">
        <v>436</v>
      </c>
      <c r="E187" s="267" t="s">
        <v>1</v>
      </c>
      <c r="F187" s="268" t="s">
        <v>838</v>
      </c>
      <c r="G187" s="266"/>
      <c r="H187" s="269">
        <v>3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5" t="s">
        <v>436</v>
      </c>
      <c r="AU187" s="275" t="s">
        <v>86</v>
      </c>
      <c r="AV187" s="13" t="s">
        <v>86</v>
      </c>
      <c r="AW187" s="13" t="s">
        <v>32</v>
      </c>
      <c r="AX187" s="13" t="s">
        <v>76</v>
      </c>
      <c r="AY187" s="275" t="s">
        <v>213</v>
      </c>
    </row>
    <row r="188" s="14" customFormat="1">
      <c r="A188" s="14"/>
      <c r="B188" s="276"/>
      <c r="C188" s="277"/>
      <c r="D188" s="257" t="s">
        <v>436</v>
      </c>
      <c r="E188" s="278" t="s">
        <v>1</v>
      </c>
      <c r="F188" s="279" t="s">
        <v>453</v>
      </c>
      <c r="G188" s="277"/>
      <c r="H188" s="280">
        <v>3</v>
      </c>
      <c r="I188" s="281"/>
      <c r="J188" s="277"/>
      <c r="K188" s="277"/>
      <c r="L188" s="282"/>
      <c r="M188" s="283"/>
      <c r="N188" s="284"/>
      <c r="O188" s="284"/>
      <c r="P188" s="284"/>
      <c r="Q188" s="284"/>
      <c r="R188" s="284"/>
      <c r="S188" s="284"/>
      <c r="T188" s="28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6" t="s">
        <v>436</v>
      </c>
      <c r="AU188" s="286" t="s">
        <v>86</v>
      </c>
      <c r="AV188" s="14" t="s">
        <v>229</v>
      </c>
      <c r="AW188" s="14" t="s">
        <v>32</v>
      </c>
      <c r="AX188" s="14" t="s">
        <v>84</v>
      </c>
      <c r="AY188" s="286" t="s">
        <v>213</v>
      </c>
    </row>
    <row r="189" s="2" customFormat="1" ht="21.75" customHeight="1">
      <c r="A189" s="39"/>
      <c r="B189" s="40"/>
      <c r="C189" s="244" t="s">
        <v>302</v>
      </c>
      <c r="D189" s="244" t="s">
        <v>216</v>
      </c>
      <c r="E189" s="245" t="s">
        <v>839</v>
      </c>
      <c r="F189" s="246" t="s">
        <v>840</v>
      </c>
      <c r="G189" s="247" t="s">
        <v>310</v>
      </c>
      <c r="H189" s="248">
        <v>2</v>
      </c>
      <c r="I189" s="249"/>
      <c r="J189" s="250">
        <f>ROUND(I189*H189,2)</f>
        <v>0</v>
      </c>
      <c r="K189" s="246" t="s">
        <v>394</v>
      </c>
      <c r="L189" s="45"/>
      <c r="M189" s="251" t="s">
        <v>1</v>
      </c>
      <c r="N189" s="252" t="s">
        <v>41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0.053999999999999999</v>
      </c>
      <c r="T189" s="254">
        <f>S189*H189</f>
        <v>0.108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229</v>
      </c>
      <c r="AT189" s="255" t="s">
        <v>216</v>
      </c>
      <c r="AU189" s="255" t="s">
        <v>86</v>
      </c>
      <c r="AY189" s="18" t="s">
        <v>213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84</v>
      </c>
      <c r="BK189" s="256">
        <f>ROUND(I189*H189,2)</f>
        <v>0</v>
      </c>
      <c r="BL189" s="18" t="s">
        <v>229</v>
      </c>
      <c r="BM189" s="255" t="s">
        <v>841</v>
      </c>
    </row>
    <row r="190" s="15" customFormat="1">
      <c r="A190" s="15"/>
      <c r="B190" s="300"/>
      <c r="C190" s="301"/>
      <c r="D190" s="257" t="s">
        <v>436</v>
      </c>
      <c r="E190" s="302" t="s">
        <v>1</v>
      </c>
      <c r="F190" s="303" t="s">
        <v>837</v>
      </c>
      <c r="G190" s="301"/>
      <c r="H190" s="302" t="s">
        <v>1</v>
      </c>
      <c r="I190" s="304"/>
      <c r="J190" s="301"/>
      <c r="K190" s="301"/>
      <c r="L190" s="305"/>
      <c r="M190" s="306"/>
      <c r="N190" s="307"/>
      <c r="O190" s="307"/>
      <c r="P190" s="307"/>
      <c r="Q190" s="307"/>
      <c r="R190" s="307"/>
      <c r="S190" s="307"/>
      <c r="T190" s="30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9" t="s">
        <v>436</v>
      </c>
      <c r="AU190" s="309" t="s">
        <v>86</v>
      </c>
      <c r="AV190" s="15" t="s">
        <v>84</v>
      </c>
      <c r="AW190" s="15" t="s">
        <v>32</v>
      </c>
      <c r="AX190" s="15" t="s">
        <v>76</v>
      </c>
      <c r="AY190" s="309" t="s">
        <v>213</v>
      </c>
    </row>
    <row r="191" s="13" customFormat="1">
      <c r="A191" s="13"/>
      <c r="B191" s="265"/>
      <c r="C191" s="266"/>
      <c r="D191" s="257" t="s">
        <v>436</v>
      </c>
      <c r="E191" s="267" t="s">
        <v>1</v>
      </c>
      <c r="F191" s="268" t="s">
        <v>86</v>
      </c>
      <c r="G191" s="266"/>
      <c r="H191" s="269">
        <v>2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5" t="s">
        <v>436</v>
      </c>
      <c r="AU191" s="275" t="s">
        <v>86</v>
      </c>
      <c r="AV191" s="13" t="s">
        <v>86</v>
      </c>
      <c r="AW191" s="13" t="s">
        <v>32</v>
      </c>
      <c r="AX191" s="13" t="s">
        <v>76</v>
      </c>
      <c r="AY191" s="275" t="s">
        <v>213</v>
      </c>
    </row>
    <row r="192" s="14" customFormat="1">
      <c r="A192" s="14"/>
      <c r="B192" s="276"/>
      <c r="C192" s="277"/>
      <c r="D192" s="257" t="s">
        <v>436</v>
      </c>
      <c r="E192" s="278" t="s">
        <v>1</v>
      </c>
      <c r="F192" s="279" t="s">
        <v>453</v>
      </c>
      <c r="G192" s="277"/>
      <c r="H192" s="280">
        <v>2</v>
      </c>
      <c r="I192" s="281"/>
      <c r="J192" s="277"/>
      <c r="K192" s="277"/>
      <c r="L192" s="282"/>
      <c r="M192" s="283"/>
      <c r="N192" s="284"/>
      <c r="O192" s="284"/>
      <c r="P192" s="284"/>
      <c r="Q192" s="284"/>
      <c r="R192" s="284"/>
      <c r="S192" s="284"/>
      <c r="T192" s="28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6" t="s">
        <v>436</v>
      </c>
      <c r="AU192" s="286" t="s">
        <v>86</v>
      </c>
      <c r="AV192" s="14" t="s">
        <v>229</v>
      </c>
      <c r="AW192" s="14" t="s">
        <v>32</v>
      </c>
      <c r="AX192" s="14" t="s">
        <v>84</v>
      </c>
      <c r="AY192" s="286" t="s">
        <v>213</v>
      </c>
    </row>
    <row r="193" s="2" customFormat="1" ht="21.75" customHeight="1">
      <c r="A193" s="39"/>
      <c r="B193" s="40"/>
      <c r="C193" s="244" t="s">
        <v>348</v>
      </c>
      <c r="D193" s="244" t="s">
        <v>216</v>
      </c>
      <c r="E193" s="245" t="s">
        <v>842</v>
      </c>
      <c r="F193" s="246" t="s">
        <v>843</v>
      </c>
      <c r="G193" s="247" t="s">
        <v>471</v>
      </c>
      <c r="H193" s="248">
        <v>21</v>
      </c>
      <c r="I193" s="249"/>
      <c r="J193" s="250">
        <f>ROUND(I193*H193,2)</f>
        <v>0</v>
      </c>
      <c r="K193" s="246" t="s">
        <v>394</v>
      </c>
      <c r="L193" s="45"/>
      <c r="M193" s="251" t="s">
        <v>1</v>
      </c>
      <c r="N193" s="252" t="s">
        <v>41</v>
      </c>
      <c r="O193" s="92"/>
      <c r="P193" s="253">
        <f>O193*H193</f>
        <v>0</v>
      </c>
      <c r="Q193" s="253">
        <v>9.0000000000000006E-05</v>
      </c>
      <c r="R193" s="253">
        <f>Q193*H193</f>
        <v>0.0018900000000000002</v>
      </c>
      <c r="S193" s="253">
        <v>0.0030000000000000001</v>
      </c>
      <c r="T193" s="254">
        <f>S193*H193</f>
        <v>0.063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229</v>
      </c>
      <c r="AT193" s="255" t="s">
        <v>216</v>
      </c>
      <c r="AU193" s="255" t="s">
        <v>86</v>
      </c>
      <c r="AY193" s="18" t="s">
        <v>213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84</v>
      </c>
      <c r="BK193" s="256">
        <f>ROUND(I193*H193,2)</f>
        <v>0</v>
      </c>
      <c r="BL193" s="18" t="s">
        <v>229</v>
      </c>
      <c r="BM193" s="255" t="s">
        <v>844</v>
      </c>
    </row>
    <row r="194" s="15" customFormat="1">
      <c r="A194" s="15"/>
      <c r="B194" s="300"/>
      <c r="C194" s="301"/>
      <c r="D194" s="257" t="s">
        <v>436</v>
      </c>
      <c r="E194" s="302" t="s">
        <v>1</v>
      </c>
      <c r="F194" s="303" t="s">
        <v>845</v>
      </c>
      <c r="G194" s="301"/>
      <c r="H194" s="302" t="s">
        <v>1</v>
      </c>
      <c r="I194" s="304"/>
      <c r="J194" s="301"/>
      <c r="K194" s="301"/>
      <c r="L194" s="305"/>
      <c r="M194" s="306"/>
      <c r="N194" s="307"/>
      <c r="O194" s="307"/>
      <c r="P194" s="307"/>
      <c r="Q194" s="307"/>
      <c r="R194" s="307"/>
      <c r="S194" s="307"/>
      <c r="T194" s="30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309" t="s">
        <v>436</v>
      </c>
      <c r="AU194" s="309" t="s">
        <v>86</v>
      </c>
      <c r="AV194" s="15" t="s">
        <v>84</v>
      </c>
      <c r="AW194" s="15" t="s">
        <v>32</v>
      </c>
      <c r="AX194" s="15" t="s">
        <v>76</v>
      </c>
      <c r="AY194" s="309" t="s">
        <v>213</v>
      </c>
    </row>
    <row r="195" s="13" customFormat="1">
      <c r="A195" s="13"/>
      <c r="B195" s="265"/>
      <c r="C195" s="266"/>
      <c r="D195" s="257" t="s">
        <v>436</v>
      </c>
      <c r="E195" s="267" t="s">
        <v>1</v>
      </c>
      <c r="F195" s="268" t="s">
        <v>846</v>
      </c>
      <c r="G195" s="266"/>
      <c r="H195" s="269">
        <v>21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5" t="s">
        <v>436</v>
      </c>
      <c r="AU195" s="275" t="s">
        <v>86</v>
      </c>
      <c r="AV195" s="13" t="s">
        <v>86</v>
      </c>
      <c r="AW195" s="13" t="s">
        <v>32</v>
      </c>
      <c r="AX195" s="13" t="s">
        <v>76</v>
      </c>
      <c r="AY195" s="275" t="s">
        <v>213</v>
      </c>
    </row>
    <row r="196" s="14" customFormat="1">
      <c r="A196" s="14"/>
      <c r="B196" s="276"/>
      <c r="C196" s="277"/>
      <c r="D196" s="257" t="s">
        <v>436</v>
      </c>
      <c r="E196" s="278" t="s">
        <v>1</v>
      </c>
      <c r="F196" s="279" t="s">
        <v>453</v>
      </c>
      <c r="G196" s="277"/>
      <c r="H196" s="280">
        <v>21</v>
      </c>
      <c r="I196" s="281"/>
      <c r="J196" s="277"/>
      <c r="K196" s="277"/>
      <c r="L196" s="282"/>
      <c r="M196" s="283"/>
      <c r="N196" s="284"/>
      <c r="O196" s="284"/>
      <c r="P196" s="284"/>
      <c r="Q196" s="284"/>
      <c r="R196" s="284"/>
      <c r="S196" s="284"/>
      <c r="T196" s="285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6" t="s">
        <v>436</v>
      </c>
      <c r="AU196" s="286" t="s">
        <v>86</v>
      </c>
      <c r="AV196" s="14" t="s">
        <v>229</v>
      </c>
      <c r="AW196" s="14" t="s">
        <v>32</v>
      </c>
      <c r="AX196" s="14" t="s">
        <v>84</v>
      </c>
      <c r="AY196" s="286" t="s">
        <v>213</v>
      </c>
    </row>
    <row r="197" s="12" customFormat="1" ht="22.8" customHeight="1">
      <c r="A197" s="12"/>
      <c r="B197" s="228"/>
      <c r="C197" s="229"/>
      <c r="D197" s="230" t="s">
        <v>75</v>
      </c>
      <c r="E197" s="242" t="s">
        <v>646</v>
      </c>
      <c r="F197" s="242" t="s">
        <v>647</v>
      </c>
      <c r="G197" s="229"/>
      <c r="H197" s="229"/>
      <c r="I197" s="232"/>
      <c r="J197" s="243">
        <f>BK197</f>
        <v>0</v>
      </c>
      <c r="K197" s="229"/>
      <c r="L197" s="234"/>
      <c r="M197" s="235"/>
      <c r="N197" s="236"/>
      <c r="O197" s="236"/>
      <c r="P197" s="237">
        <f>SUM(P198:P223)</f>
        <v>0</v>
      </c>
      <c r="Q197" s="236"/>
      <c r="R197" s="237">
        <f>SUM(R198:R223)</f>
        <v>0</v>
      </c>
      <c r="S197" s="236"/>
      <c r="T197" s="238">
        <f>SUM(T198:T223)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9" t="s">
        <v>84</v>
      </c>
      <c r="AT197" s="240" t="s">
        <v>75</v>
      </c>
      <c r="AU197" s="240" t="s">
        <v>84</v>
      </c>
      <c r="AY197" s="239" t="s">
        <v>213</v>
      </c>
      <c r="BK197" s="241">
        <f>SUM(BK198:BK223)</f>
        <v>0</v>
      </c>
    </row>
    <row r="198" s="2" customFormat="1" ht="33" customHeight="1">
      <c r="A198" s="39"/>
      <c r="B198" s="40"/>
      <c r="C198" s="244" t="s">
        <v>312</v>
      </c>
      <c r="D198" s="244" t="s">
        <v>216</v>
      </c>
      <c r="E198" s="245" t="s">
        <v>847</v>
      </c>
      <c r="F198" s="246" t="s">
        <v>848</v>
      </c>
      <c r="G198" s="247" t="s">
        <v>491</v>
      </c>
      <c r="H198" s="248">
        <v>5.2590000000000003</v>
      </c>
      <c r="I198" s="249"/>
      <c r="J198" s="250">
        <f>ROUND(I198*H198,2)</f>
        <v>0</v>
      </c>
      <c r="K198" s="246" t="s">
        <v>394</v>
      </c>
      <c r="L198" s="45"/>
      <c r="M198" s="251" t="s">
        <v>1</v>
      </c>
      <c r="N198" s="252" t="s">
        <v>41</v>
      </c>
      <c r="O198" s="92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229</v>
      </c>
      <c r="AT198" s="255" t="s">
        <v>216</v>
      </c>
      <c r="AU198" s="255" t="s">
        <v>86</v>
      </c>
      <c r="AY198" s="18" t="s">
        <v>213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84</v>
      </c>
      <c r="BK198" s="256">
        <f>ROUND(I198*H198,2)</f>
        <v>0</v>
      </c>
      <c r="BL198" s="18" t="s">
        <v>229</v>
      </c>
      <c r="BM198" s="255" t="s">
        <v>849</v>
      </c>
    </row>
    <row r="199" s="2" customFormat="1">
      <c r="A199" s="39"/>
      <c r="B199" s="40"/>
      <c r="C199" s="41"/>
      <c r="D199" s="257" t="s">
        <v>222</v>
      </c>
      <c r="E199" s="41"/>
      <c r="F199" s="258" t="s">
        <v>682</v>
      </c>
      <c r="G199" s="41"/>
      <c r="H199" s="41"/>
      <c r="I199" s="155"/>
      <c r="J199" s="41"/>
      <c r="K199" s="41"/>
      <c r="L199" s="45"/>
      <c r="M199" s="259"/>
      <c r="N199" s="260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222</v>
      </c>
      <c r="AU199" s="18" t="s">
        <v>86</v>
      </c>
    </row>
    <row r="200" s="15" customFormat="1">
      <c r="A200" s="15"/>
      <c r="B200" s="300"/>
      <c r="C200" s="301"/>
      <c r="D200" s="257" t="s">
        <v>436</v>
      </c>
      <c r="E200" s="302" t="s">
        <v>1</v>
      </c>
      <c r="F200" s="303" t="s">
        <v>850</v>
      </c>
      <c r="G200" s="301"/>
      <c r="H200" s="302" t="s">
        <v>1</v>
      </c>
      <c r="I200" s="304"/>
      <c r="J200" s="301"/>
      <c r="K200" s="301"/>
      <c r="L200" s="305"/>
      <c r="M200" s="306"/>
      <c r="N200" s="307"/>
      <c r="O200" s="307"/>
      <c r="P200" s="307"/>
      <c r="Q200" s="307"/>
      <c r="R200" s="307"/>
      <c r="S200" s="307"/>
      <c r="T200" s="30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309" t="s">
        <v>436</v>
      </c>
      <c r="AU200" s="309" t="s">
        <v>86</v>
      </c>
      <c r="AV200" s="15" t="s">
        <v>84</v>
      </c>
      <c r="AW200" s="15" t="s">
        <v>32</v>
      </c>
      <c r="AX200" s="15" t="s">
        <v>76</v>
      </c>
      <c r="AY200" s="309" t="s">
        <v>213</v>
      </c>
    </row>
    <row r="201" s="13" customFormat="1">
      <c r="A201" s="13"/>
      <c r="B201" s="265"/>
      <c r="C201" s="266"/>
      <c r="D201" s="257" t="s">
        <v>436</v>
      </c>
      <c r="E201" s="267" t="s">
        <v>1</v>
      </c>
      <c r="F201" s="268" t="s">
        <v>851</v>
      </c>
      <c r="G201" s="266"/>
      <c r="H201" s="269">
        <v>5.2590000000000003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5" t="s">
        <v>436</v>
      </c>
      <c r="AU201" s="275" t="s">
        <v>86</v>
      </c>
      <c r="AV201" s="13" t="s">
        <v>86</v>
      </c>
      <c r="AW201" s="13" t="s">
        <v>32</v>
      </c>
      <c r="AX201" s="13" t="s">
        <v>76</v>
      </c>
      <c r="AY201" s="275" t="s">
        <v>213</v>
      </c>
    </row>
    <row r="202" s="14" customFormat="1">
      <c r="A202" s="14"/>
      <c r="B202" s="276"/>
      <c r="C202" s="277"/>
      <c r="D202" s="257" t="s">
        <v>436</v>
      </c>
      <c r="E202" s="278" t="s">
        <v>1</v>
      </c>
      <c r="F202" s="279" t="s">
        <v>453</v>
      </c>
      <c r="G202" s="277"/>
      <c r="H202" s="280">
        <v>5.2590000000000003</v>
      </c>
      <c r="I202" s="281"/>
      <c r="J202" s="277"/>
      <c r="K202" s="277"/>
      <c r="L202" s="282"/>
      <c r="M202" s="283"/>
      <c r="N202" s="284"/>
      <c r="O202" s="284"/>
      <c r="P202" s="284"/>
      <c r="Q202" s="284"/>
      <c r="R202" s="284"/>
      <c r="S202" s="284"/>
      <c r="T202" s="28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6" t="s">
        <v>436</v>
      </c>
      <c r="AU202" s="286" t="s">
        <v>86</v>
      </c>
      <c r="AV202" s="14" t="s">
        <v>229</v>
      </c>
      <c r="AW202" s="14" t="s">
        <v>32</v>
      </c>
      <c r="AX202" s="14" t="s">
        <v>84</v>
      </c>
      <c r="AY202" s="286" t="s">
        <v>213</v>
      </c>
    </row>
    <row r="203" s="2" customFormat="1" ht="16.5" customHeight="1">
      <c r="A203" s="39"/>
      <c r="B203" s="40"/>
      <c r="C203" s="244" t="s">
        <v>516</v>
      </c>
      <c r="D203" s="244" t="s">
        <v>216</v>
      </c>
      <c r="E203" s="245" t="s">
        <v>696</v>
      </c>
      <c r="F203" s="246" t="s">
        <v>697</v>
      </c>
      <c r="G203" s="247" t="s">
        <v>491</v>
      </c>
      <c r="H203" s="248">
        <v>5.2590000000000003</v>
      </c>
      <c r="I203" s="249"/>
      <c r="J203" s="250">
        <f>ROUND(I203*H203,2)</f>
        <v>0</v>
      </c>
      <c r="K203" s="246" t="s">
        <v>1</v>
      </c>
      <c r="L203" s="45"/>
      <c r="M203" s="251" t="s">
        <v>1</v>
      </c>
      <c r="N203" s="252" t="s">
        <v>41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229</v>
      </c>
      <c r="AT203" s="255" t="s">
        <v>216</v>
      </c>
      <c r="AU203" s="255" t="s">
        <v>86</v>
      </c>
      <c r="AY203" s="18" t="s">
        <v>213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84</v>
      </c>
      <c r="BK203" s="256">
        <f>ROUND(I203*H203,2)</f>
        <v>0</v>
      </c>
      <c r="BL203" s="18" t="s">
        <v>229</v>
      </c>
      <c r="BM203" s="255" t="s">
        <v>852</v>
      </c>
    </row>
    <row r="204" s="2" customFormat="1">
      <c r="A204" s="39"/>
      <c r="B204" s="40"/>
      <c r="C204" s="41"/>
      <c r="D204" s="257" t="s">
        <v>222</v>
      </c>
      <c r="E204" s="41"/>
      <c r="F204" s="258" t="s">
        <v>853</v>
      </c>
      <c r="G204" s="41"/>
      <c r="H204" s="41"/>
      <c r="I204" s="155"/>
      <c r="J204" s="41"/>
      <c r="K204" s="41"/>
      <c r="L204" s="45"/>
      <c r="M204" s="259"/>
      <c r="N204" s="260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222</v>
      </c>
      <c r="AU204" s="18" t="s">
        <v>86</v>
      </c>
    </row>
    <row r="205" s="2" customFormat="1" ht="21.75" customHeight="1">
      <c r="A205" s="39"/>
      <c r="B205" s="40"/>
      <c r="C205" s="244" t="s">
        <v>322</v>
      </c>
      <c r="D205" s="244" t="s">
        <v>216</v>
      </c>
      <c r="E205" s="245" t="s">
        <v>738</v>
      </c>
      <c r="F205" s="246" t="s">
        <v>739</v>
      </c>
      <c r="G205" s="247" t="s">
        <v>491</v>
      </c>
      <c r="H205" s="248">
        <v>211.19800000000001</v>
      </c>
      <c r="I205" s="249"/>
      <c r="J205" s="250">
        <f>ROUND(I205*H205,2)</f>
        <v>0</v>
      </c>
      <c r="K205" s="246" t="s">
        <v>394</v>
      </c>
      <c r="L205" s="45"/>
      <c r="M205" s="251" t="s">
        <v>1</v>
      </c>
      <c r="N205" s="252" t="s">
        <v>41</v>
      </c>
      <c r="O205" s="92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229</v>
      </c>
      <c r="AT205" s="255" t="s">
        <v>216</v>
      </c>
      <c r="AU205" s="255" t="s">
        <v>86</v>
      </c>
      <c r="AY205" s="18" t="s">
        <v>213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84</v>
      </c>
      <c r="BK205" s="256">
        <f>ROUND(I205*H205,2)</f>
        <v>0</v>
      </c>
      <c r="BL205" s="18" t="s">
        <v>229</v>
      </c>
      <c r="BM205" s="255" t="s">
        <v>740</v>
      </c>
    </row>
    <row r="206" s="2" customFormat="1">
      <c r="A206" s="39"/>
      <c r="B206" s="40"/>
      <c r="C206" s="41"/>
      <c r="D206" s="257" t="s">
        <v>222</v>
      </c>
      <c r="E206" s="41"/>
      <c r="F206" s="258" t="s">
        <v>854</v>
      </c>
      <c r="G206" s="41"/>
      <c r="H206" s="41"/>
      <c r="I206" s="155"/>
      <c r="J206" s="41"/>
      <c r="K206" s="41"/>
      <c r="L206" s="45"/>
      <c r="M206" s="259"/>
      <c r="N206" s="260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222</v>
      </c>
      <c r="AU206" s="18" t="s">
        <v>86</v>
      </c>
    </row>
    <row r="207" s="13" customFormat="1">
      <c r="A207" s="13"/>
      <c r="B207" s="265"/>
      <c r="C207" s="266"/>
      <c r="D207" s="257" t="s">
        <v>436</v>
      </c>
      <c r="E207" s="267" t="s">
        <v>1</v>
      </c>
      <c r="F207" s="268" t="s">
        <v>855</v>
      </c>
      <c r="G207" s="266"/>
      <c r="H207" s="269">
        <v>5.2590000000000003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5" t="s">
        <v>436</v>
      </c>
      <c r="AU207" s="275" t="s">
        <v>86</v>
      </c>
      <c r="AV207" s="13" t="s">
        <v>86</v>
      </c>
      <c r="AW207" s="13" t="s">
        <v>32</v>
      </c>
      <c r="AX207" s="13" t="s">
        <v>76</v>
      </c>
      <c r="AY207" s="275" t="s">
        <v>213</v>
      </c>
    </row>
    <row r="208" s="13" customFormat="1">
      <c r="A208" s="13"/>
      <c r="B208" s="265"/>
      <c r="C208" s="266"/>
      <c r="D208" s="257" t="s">
        <v>436</v>
      </c>
      <c r="E208" s="267" t="s">
        <v>1</v>
      </c>
      <c r="F208" s="268" t="s">
        <v>856</v>
      </c>
      <c r="G208" s="266"/>
      <c r="H208" s="269">
        <v>205.93899999999999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5" t="s">
        <v>436</v>
      </c>
      <c r="AU208" s="275" t="s">
        <v>86</v>
      </c>
      <c r="AV208" s="13" t="s">
        <v>86</v>
      </c>
      <c r="AW208" s="13" t="s">
        <v>32</v>
      </c>
      <c r="AX208" s="13" t="s">
        <v>76</v>
      </c>
      <c r="AY208" s="275" t="s">
        <v>213</v>
      </c>
    </row>
    <row r="209" s="14" customFormat="1">
      <c r="A209" s="14"/>
      <c r="B209" s="276"/>
      <c r="C209" s="277"/>
      <c r="D209" s="257" t="s">
        <v>436</v>
      </c>
      <c r="E209" s="278" t="s">
        <v>1</v>
      </c>
      <c r="F209" s="279" t="s">
        <v>453</v>
      </c>
      <c r="G209" s="277"/>
      <c r="H209" s="280">
        <v>211.19799999999998</v>
      </c>
      <c r="I209" s="281"/>
      <c r="J209" s="277"/>
      <c r="K209" s="277"/>
      <c r="L209" s="282"/>
      <c r="M209" s="283"/>
      <c r="N209" s="284"/>
      <c r="O209" s="284"/>
      <c r="P209" s="284"/>
      <c r="Q209" s="284"/>
      <c r="R209" s="284"/>
      <c r="S209" s="284"/>
      <c r="T209" s="28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6" t="s">
        <v>436</v>
      </c>
      <c r="AU209" s="286" t="s">
        <v>86</v>
      </c>
      <c r="AV209" s="14" t="s">
        <v>229</v>
      </c>
      <c r="AW209" s="14" t="s">
        <v>32</v>
      </c>
      <c r="AX209" s="14" t="s">
        <v>84</v>
      </c>
      <c r="AY209" s="286" t="s">
        <v>213</v>
      </c>
    </row>
    <row r="210" s="2" customFormat="1" ht="16.5" customHeight="1">
      <c r="A210" s="39"/>
      <c r="B210" s="40"/>
      <c r="C210" s="244" t="s">
        <v>7</v>
      </c>
      <c r="D210" s="244" t="s">
        <v>216</v>
      </c>
      <c r="E210" s="245" t="s">
        <v>744</v>
      </c>
      <c r="F210" s="246" t="s">
        <v>745</v>
      </c>
      <c r="G210" s="247" t="s">
        <v>491</v>
      </c>
      <c r="H210" s="248">
        <v>844.79200000000003</v>
      </c>
      <c r="I210" s="249"/>
      <c r="J210" s="250">
        <f>ROUND(I210*H210,2)</f>
        <v>0</v>
      </c>
      <c r="K210" s="246" t="s">
        <v>394</v>
      </c>
      <c r="L210" s="45"/>
      <c r="M210" s="251" t="s">
        <v>1</v>
      </c>
      <c r="N210" s="252" t="s">
        <v>41</v>
      </c>
      <c r="O210" s="92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229</v>
      </c>
      <c r="AT210" s="255" t="s">
        <v>216</v>
      </c>
      <c r="AU210" s="255" t="s">
        <v>86</v>
      </c>
      <c r="AY210" s="18" t="s">
        <v>213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84</v>
      </c>
      <c r="BK210" s="256">
        <f>ROUND(I210*H210,2)</f>
        <v>0</v>
      </c>
      <c r="BL210" s="18" t="s">
        <v>229</v>
      </c>
      <c r="BM210" s="255" t="s">
        <v>746</v>
      </c>
    </row>
    <row r="211" s="15" customFormat="1">
      <c r="A211" s="15"/>
      <c r="B211" s="300"/>
      <c r="C211" s="301"/>
      <c r="D211" s="257" t="s">
        <v>436</v>
      </c>
      <c r="E211" s="302" t="s">
        <v>1</v>
      </c>
      <c r="F211" s="303" t="s">
        <v>857</v>
      </c>
      <c r="G211" s="301"/>
      <c r="H211" s="302" t="s">
        <v>1</v>
      </c>
      <c r="I211" s="304"/>
      <c r="J211" s="301"/>
      <c r="K211" s="301"/>
      <c r="L211" s="305"/>
      <c r="M211" s="306"/>
      <c r="N211" s="307"/>
      <c r="O211" s="307"/>
      <c r="P211" s="307"/>
      <c r="Q211" s="307"/>
      <c r="R211" s="307"/>
      <c r="S211" s="307"/>
      <c r="T211" s="30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309" t="s">
        <v>436</v>
      </c>
      <c r="AU211" s="309" t="s">
        <v>86</v>
      </c>
      <c r="AV211" s="15" t="s">
        <v>84</v>
      </c>
      <c r="AW211" s="15" t="s">
        <v>32</v>
      </c>
      <c r="AX211" s="15" t="s">
        <v>76</v>
      </c>
      <c r="AY211" s="309" t="s">
        <v>213</v>
      </c>
    </row>
    <row r="212" s="13" customFormat="1">
      <c r="A212" s="13"/>
      <c r="B212" s="265"/>
      <c r="C212" s="266"/>
      <c r="D212" s="257" t="s">
        <v>436</v>
      </c>
      <c r="E212" s="267" t="s">
        <v>1</v>
      </c>
      <c r="F212" s="268" t="s">
        <v>858</v>
      </c>
      <c r="G212" s="266"/>
      <c r="H212" s="269">
        <v>844.79200000000003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5" t="s">
        <v>436</v>
      </c>
      <c r="AU212" s="275" t="s">
        <v>86</v>
      </c>
      <c r="AV212" s="13" t="s">
        <v>86</v>
      </c>
      <c r="AW212" s="13" t="s">
        <v>32</v>
      </c>
      <c r="AX212" s="13" t="s">
        <v>76</v>
      </c>
      <c r="AY212" s="275" t="s">
        <v>213</v>
      </c>
    </row>
    <row r="213" s="14" customFormat="1">
      <c r="A213" s="14"/>
      <c r="B213" s="276"/>
      <c r="C213" s="277"/>
      <c r="D213" s="257" t="s">
        <v>436</v>
      </c>
      <c r="E213" s="278" t="s">
        <v>1</v>
      </c>
      <c r="F213" s="279" t="s">
        <v>453</v>
      </c>
      <c r="G213" s="277"/>
      <c r="H213" s="280">
        <v>844.79200000000003</v>
      </c>
      <c r="I213" s="281"/>
      <c r="J213" s="277"/>
      <c r="K213" s="277"/>
      <c r="L213" s="282"/>
      <c r="M213" s="283"/>
      <c r="N213" s="284"/>
      <c r="O213" s="284"/>
      <c r="P213" s="284"/>
      <c r="Q213" s="284"/>
      <c r="R213" s="284"/>
      <c r="S213" s="284"/>
      <c r="T213" s="28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6" t="s">
        <v>436</v>
      </c>
      <c r="AU213" s="286" t="s">
        <v>86</v>
      </c>
      <c r="AV213" s="14" t="s">
        <v>229</v>
      </c>
      <c r="AW213" s="14" t="s">
        <v>32</v>
      </c>
      <c r="AX213" s="14" t="s">
        <v>84</v>
      </c>
      <c r="AY213" s="286" t="s">
        <v>213</v>
      </c>
    </row>
    <row r="214" s="2" customFormat="1" ht="33" customHeight="1">
      <c r="A214" s="39"/>
      <c r="B214" s="40"/>
      <c r="C214" s="244" t="s">
        <v>333</v>
      </c>
      <c r="D214" s="244" t="s">
        <v>216</v>
      </c>
      <c r="E214" s="245" t="s">
        <v>754</v>
      </c>
      <c r="F214" s="246" t="s">
        <v>755</v>
      </c>
      <c r="G214" s="247" t="s">
        <v>491</v>
      </c>
      <c r="H214" s="248">
        <v>205.93899999999999</v>
      </c>
      <c r="I214" s="249"/>
      <c r="J214" s="250">
        <f>ROUND(I214*H214,2)</f>
        <v>0</v>
      </c>
      <c r="K214" s="246" t="s">
        <v>394</v>
      </c>
      <c r="L214" s="45"/>
      <c r="M214" s="251" t="s">
        <v>1</v>
      </c>
      <c r="N214" s="252" t="s">
        <v>41</v>
      </c>
      <c r="O214" s="92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229</v>
      </c>
      <c r="AT214" s="255" t="s">
        <v>216</v>
      </c>
      <c r="AU214" s="255" t="s">
        <v>86</v>
      </c>
      <c r="AY214" s="18" t="s">
        <v>213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84</v>
      </c>
      <c r="BK214" s="256">
        <f>ROUND(I214*H214,2)</f>
        <v>0</v>
      </c>
      <c r="BL214" s="18" t="s">
        <v>229</v>
      </c>
      <c r="BM214" s="255" t="s">
        <v>756</v>
      </c>
    </row>
    <row r="215" s="2" customFormat="1">
      <c r="A215" s="39"/>
      <c r="B215" s="40"/>
      <c r="C215" s="41"/>
      <c r="D215" s="257" t="s">
        <v>222</v>
      </c>
      <c r="E215" s="41"/>
      <c r="F215" s="258" t="s">
        <v>859</v>
      </c>
      <c r="G215" s="41"/>
      <c r="H215" s="41"/>
      <c r="I215" s="155"/>
      <c r="J215" s="41"/>
      <c r="K215" s="41"/>
      <c r="L215" s="45"/>
      <c r="M215" s="259"/>
      <c r="N215" s="260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222</v>
      </c>
      <c r="AU215" s="18" t="s">
        <v>86</v>
      </c>
    </row>
    <row r="216" s="15" customFormat="1">
      <c r="A216" s="15"/>
      <c r="B216" s="300"/>
      <c r="C216" s="301"/>
      <c r="D216" s="257" t="s">
        <v>436</v>
      </c>
      <c r="E216" s="302" t="s">
        <v>1</v>
      </c>
      <c r="F216" s="303" t="s">
        <v>758</v>
      </c>
      <c r="G216" s="301"/>
      <c r="H216" s="302" t="s">
        <v>1</v>
      </c>
      <c r="I216" s="304"/>
      <c r="J216" s="301"/>
      <c r="K216" s="301"/>
      <c r="L216" s="305"/>
      <c r="M216" s="306"/>
      <c r="N216" s="307"/>
      <c r="O216" s="307"/>
      <c r="P216" s="307"/>
      <c r="Q216" s="307"/>
      <c r="R216" s="307"/>
      <c r="S216" s="307"/>
      <c r="T216" s="30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309" t="s">
        <v>436</v>
      </c>
      <c r="AU216" s="309" t="s">
        <v>86</v>
      </c>
      <c r="AV216" s="15" t="s">
        <v>84</v>
      </c>
      <c r="AW216" s="15" t="s">
        <v>32</v>
      </c>
      <c r="AX216" s="15" t="s">
        <v>76</v>
      </c>
      <c r="AY216" s="309" t="s">
        <v>213</v>
      </c>
    </row>
    <row r="217" s="13" customFormat="1">
      <c r="A217" s="13"/>
      <c r="B217" s="265"/>
      <c r="C217" s="266"/>
      <c r="D217" s="257" t="s">
        <v>436</v>
      </c>
      <c r="E217" s="267" t="s">
        <v>1</v>
      </c>
      <c r="F217" s="268" t="s">
        <v>860</v>
      </c>
      <c r="G217" s="266"/>
      <c r="H217" s="269">
        <v>205.93899999999999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5" t="s">
        <v>436</v>
      </c>
      <c r="AU217" s="275" t="s">
        <v>86</v>
      </c>
      <c r="AV217" s="13" t="s">
        <v>86</v>
      </c>
      <c r="AW217" s="13" t="s">
        <v>32</v>
      </c>
      <c r="AX217" s="13" t="s">
        <v>76</v>
      </c>
      <c r="AY217" s="275" t="s">
        <v>213</v>
      </c>
    </row>
    <row r="218" s="14" customFormat="1">
      <c r="A218" s="14"/>
      <c r="B218" s="276"/>
      <c r="C218" s="277"/>
      <c r="D218" s="257" t="s">
        <v>436</v>
      </c>
      <c r="E218" s="278" t="s">
        <v>1</v>
      </c>
      <c r="F218" s="279" t="s">
        <v>453</v>
      </c>
      <c r="G218" s="277"/>
      <c r="H218" s="280">
        <v>205.93899999999999</v>
      </c>
      <c r="I218" s="281"/>
      <c r="J218" s="277"/>
      <c r="K218" s="277"/>
      <c r="L218" s="282"/>
      <c r="M218" s="283"/>
      <c r="N218" s="284"/>
      <c r="O218" s="284"/>
      <c r="P218" s="284"/>
      <c r="Q218" s="284"/>
      <c r="R218" s="284"/>
      <c r="S218" s="284"/>
      <c r="T218" s="28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6" t="s">
        <v>436</v>
      </c>
      <c r="AU218" s="286" t="s">
        <v>86</v>
      </c>
      <c r="AV218" s="14" t="s">
        <v>229</v>
      </c>
      <c r="AW218" s="14" t="s">
        <v>32</v>
      </c>
      <c r="AX218" s="14" t="s">
        <v>84</v>
      </c>
      <c r="AY218" s="286" t="s">
        <v>213</v>
      </c>
    </row>
    <row r="219" s="2" customFormat="1" ht="21.75" customHeight="1">
      <c r="A219" s="39"/>
      <c r="B219" s="40"/>
      <c r="C219" s="244" t="s">
        <v>338</v>
      </c>
      <c r="D219" s="244" t="s">
        <v>216</v>
      </c>
      <c r="E219" s="245" t="s">
        <v>689</v>
      </c>
      <c r="F219" s="246" t="s">
        <v>861</v>
      </c>
      <c r="G219" s="247" t="s">
        <v>491</v>
      </c>
      <c r="H219" s="248">
        <v>359.89999999999998</v>
      </c>
      <c r="I219" s="249"/>
      <c r="J219" s="250">
        <f>ROUND(I219*H219,2)</f>
        <v>0</v>
      </c>
      <c r="K219" s="246" t="s">
        <v>394</v>
      </c>
      <c r="L219" s="45"/>
      <c r="M219" s="251" t="s">
        <v>1</v>
      </c>
      <c r="N219" s="252" t="s">
        <v>41</v>
      </c>
      <c r="O219" s="9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5" t="s">
        <v>229</v>
      </c>
      <c r="AT219" s="255" t="s">
        <v>216</v>
      </c>
      <c r="AU219" s="255" t="s">
        <v>86</v>
      </c>
      <c r="AY219" s="18" t="s">
        <v>213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8" t="s">
        <v>84</v>
      </c>
      <c r="BK219" s="256">
        <f>ROUND(I219*H219,2)</f>
        <v>0</v>
      </c>
      <c r="BL219" s="18" t="s">
        <v>229</v>
      </c>
      <c r="BM219" s="255" t="s">
        <v>862</v>
      </c>
    </row>
    <row r="220" s="2" customFormat="1">
      <c r="A220" s="39"/>
      <c r="B220" s="40"/>
      <c r="C220" s="41"/>
      <c r="D220" s="257" t="s">
        <v>222</v>
      </c>
      <c r="E220" s="41"/>
      <c r="F220" s="258" t="s">
        <v>757</v>
      </c>
      <c r="G220" s="41"/>
      <c r="H220" s="41"/>
      <c r="I220" s="155"/>
      <c r="J220" s="41"/>
      <c r="K220" s="41"/>
      <c r="L220" s="45"/>
      <c r="M220" s="259"/>
      <c r="N220" s="260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222</v>
      </c>
      <c r="AU220" s="18" t="s">
        <v>86</v>
      </c>
    </row>
    <row r="221" s="15" customFormat="1">
      <c r="A221" s="15"/>
      <c r="B221" s="300"/>
      <c r="C221" s="301"/>
      <c r="D221" s="257" t="s">
        <v>436</v>
      </c>
      <c r="E221" s="302" t="s">
        <v>1</v>
      </c>
      <c r="F221" s="303" t="s">
        <v>863</v>
      </c>
      <c r="G221" s="301"/>
      <c r="H221" s="302" t="s">
        <v>1</v>
      </c>
      <c r="I221" s="304"/>
      <c r="J221" s="301"/>
      <c r="K221" s="301"/>
      <c r="L221" s="305"/>
      <c r="M221" s="306"/>
      <c r="N221" s="307"/>
      <c r="O221" s="307"/>
      <c r="P221" s="307"/>
      <c r="Q221" s="307"/>
      <c r="R221" s="307"/>
      <c r="S221" s="307"/>
      <c r="T221" s="308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309" t="s">
        <v>436</v>
      </c>
      <c r="AU221" s="309" t="s">
        <v>86</v>
      </c>
      <c r="AV221" s="15" t="s">
        <v>84</v>
      </c>
      <c r="AW221" s="15" t="s">
        <v>32</v>
      </c>
      <c r="AX221" s="15" t="s">
        <v>76</v>
      </c>
      <c r="AY221" s="309" t="s">
        <v>213</v>
      </c>
    </row>
    <row r="222" s="13" customFormat="1">
      <c r="A222" s="13"/>
      <c r="B222" s="265"/>
      <c r="C222" s="266"/>
      <c r="D222" s="257" t="s">
        <v>436</v>
      </c>
      <c r="E222" s="267" t="s">
        <v>1</v>
      </c>
      <c r="F222" s="268" t="s">
        <v>864</v>
      </c>
      <c r="G222" s="266"/>
      <c r="H222" s="269">
        <v>359.89999999999998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5" t="s">
        <v>436</v>
      </c>
      <c r="AU222" s="275" t="s">
        <v>86</v>
      </c>
      <c r="AV222" s="13" t="s">
        <v>86</v>
      </c>
      <c r="AW222" s="13" t="s">
        <v>32</v>
      </c>
      <c r="AX222" s="13" t="s">
        <v>76</v>
      </c>
      <c r="AY222" s="275" t="s">
        <v>213</v>
      </c>
    </row>
    <row r="223" s="14" customFormat="1">
      <c r="A223" s="14"/>
      <c r="B223" s="276"/>
      <c r="C223" s="277"/>
      <c r="D223" s="257" t="s">
        <v>436</v>
      </c>
      <c r="E223" s="278" t="s">
        <v>1</v>
      </c>
      <c r="F223" s="279" t="s">
        <v>453</v>
      </c>
      <c r="G223" s="277"/>
      <c r="H223" s="280">
        <v>359.89999999999998</v>
      </c>
      <c r="I223" s="281"/>
      <c r="J223" s="277"/>
      <c r="K223" s="277"/>
      <c r="L223" s="282"/>
      <c r="M223" s="311"/>
      <c r="N223" s="312"/>
      <c r="O223" s="312"/>
      <c r="P223" s="312"/>
      <c r="Q223" s="312"/>
      <c r="R223" s="312"/>
      <c r="S223" s="312"/>
      <c r="T223" s="31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6" t="s">
        <v>436</v>
      </c>
      <c r="AU223" s="286" t="s">
        <v>86</v>
      </c>
      <c r="AV223" s="14" t="s">
        <v>229</v>
      </c>
      <c r="AW223" s="14" t="s">
        <v>32</v>
      </c>
      <c r="AX223" s="14" t="s">
        <v>84</v>
      </c>
      <c r="AY223" s="286" t="s">
        <v>213</v>
      </c>
    </row>
    <row r="224" s="2" customFormat="1" ht="6.96" customHeight="1">
      <c r="A224" s="39"/>
      <c r="B224" s="67"/>
      <c r="C224" s="68"/>
      <c r="D224" s="68"/>
      <c r="E224" s="68"/>
      <c r="F224" s="68"/>
      <c r="G224" s="68"/>
      <c r="H224" s="68"/>
      <c r="I224" s="193"/>
      <c r="J224" s="68"/>
      <c r="K224" s="68"/>
      <c r="L224" s="45"/>
      <c r="M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Tz314R8+hQhrmez4z4/qD96O2Hcc9NOMHPiKs35dPyeCfdcChHuI1EH/Ga+VikCkGzxXDTEXGyYbHJ8M1CgsTw==" hashValue="FxPGeDAxGbQi4o0QwxH5ySrlQk+c/l/UV2qXhtHZHcq/9nBy72XM6xg6gAtEzC6ecii9TAJO9EQc5+fwqiPQ1g==" algorithmName="SHA-512" password="CC35"/>
  <autoFilter ref="C119:K22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865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ROUND((SUM(BE125:BE173)),  2)</f>
        <v>0</v>
      </c>
      <c r="G33" s="39"/>
      <c r="H33" s="39"/>
      <c r="I33" s="172">
        <v>0.20999999999999999</v>
      </c>
      <c r="J33" s="171">
        <f>ROUND(((SUM(BE125:BE173))*I33),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ROUND((SUM(BF125:BF173)),  2)</f>
        <v>0</v>
      </c>
      <c r="G34" s="39"/>
      <c r="H34" s="39"/>
      <c r="I34" s="172">
        <v>0.14999999999999999</v>
      </c>
      <c r="J34" s="171">
        <f>ROUND(((SUM(BF125:BF173))*I34),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ROUND((SUM(BG125:BG173)),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ROUND((SUM(BH125:BH173)),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ROUND((SUM(BI125:BI173)),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004 - Odstranění fontány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J126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J127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866</v>
      </c>
      <c r="E99" s="212"/>
      <c r="F99" s="212"/>
      <c r="G99" s="212"/>
      <c r="H99" s="212"/>
      <c r="I99" s="213"/>
      <c r="J99" s="214">
        <f>J145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384</v>
      </c>
      <c r="E100" s="212"/>
      <c r="F100" s="212"/>
      <c r="G100" s="212"/>
      <c r="H100" s="212"/>
      <c r="I100" s="213"/>
      <c r="J100" s="214">
        <f>J148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385</v>
      </c>
      <c r="E101" s="212"/>
      <c r="F101" s="212"/>
      <c r="G101" s="212"/>
      <c r="H101" s="212"/>
      <c r="I101" s="213"/>
      <c r="J101" s="214">
        <f>J155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3"/>
      <c r="C102" s="204"/>
      <c r="D102" s="205" t="s">
        <v>867</v>
      </c>
      <c r="E102" s="206"/>
      <c r="F102" s="206"/>
      <c r="G102" s="206"/>
      <c r="H102" s="206"/>
      <c r="I102" s="207"/>
      <c r="J102" s="208">
        <f>J167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0"/>
      <c r="C103" s="134"/>
      <c r="D103" s="211" t="s">
        <v>868</v>
      </c>
      <c r="E103" s="212"/>
      <c r="F103" s="212"/>
      <c r="G103" s="212"/>
      <c r="H103" s="212"/>
      <c r="I103" s="213"/>
      <c r="J103" s="214">
        <f>J168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3"/>
      <c r="C104" s="204"/>
      <c r="D104" s="205" t="s">
        <v>869</v>
      </c>
      <c r="E104" s="206"/>
      <c r="F104" s="206"/>
      <c r="G104" s="206"/>
      <c r="H104" s="206"/>
      <c r="I104" s="207"/>
      <c r="J104" s="208">
        <f>J171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4"/>
      <c r="D105" s="211" t="s">
        <v>870</v>
      </c>
      <c r="E105" s="212"/>
      <c r="F105" s="212"/>
      <c r="G105" s="212"/>
      <c r="H105" s="212"/>
      <c r="I105" s="213"/>
      <c r="J105" s="214">
        <f>J172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198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97" t="str">
        <f>E7</f>
        <v>Revitalizace centra města Kopřivnice - aktualizace 08.2020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185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 004 - Odstranění fontány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157" t="s">
        <v>22</v>
      </c>
      <c r="J119" s="80" t="str">
        <f>IF(J12="","",J12)</f>
        <v>7. 8. 2020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>Město Kopřivnice</v>
      </c>
      <c r="G121" s="41"/>
      <c r="H121" s="41"/>
      <c r="I121" s="157" t="s">
        <v>30</v>
      </c>
      <c r="J121" s="37" t="str">
        <f>E21</f>
        <v>Dopravoprojekt Ostrava a.s.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157" t="s">
        <v>33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6"/>
      <c r="B124" s="217"/>
      <c r="C124" s="218" t="s">
        <v>199</v>
      </c>
      <c r="D124" s="219" t="s">
        <v>61</v>
      </c>
      <c r="E124" s="219" t="s">
        <v>57</v>
      </c>
      <c r="F124" s="219" t="s">
        <v>58</v>
      </c>
      <c r="G124" s="219" t="s">
        <v>200</v>
      </c>
      <c r="H124" s="219" t="s">
        <v>201</v>
      </c>
      <c r="I124" s="220" t="s">
        <v>202</v>
      </c>
      <c r="J124" s="219" t="s">
        <v>190</v>
      </c>
      <c r="K124" s="221" t="s">
        <v>203</v>
      </c>
      <c r="L124" s="222"/>
      <c r="M124" s="101" t="s">
        <v>1</v>
      </c>
      <c r="N124" s="102" t="s">
        <v>40</v>
      </c>
      <c r="O124" s="102" t="s">
        <v>204</v>
      </c>
      <c r="P124" s="102" t="s">
        <v>205</v>
      </c>
      <c r="Q124" s="102" t="s">
        <v>206</v>
      </c>
      <c r="R124" s="102" t="s">
        <v>207</v>
      </c>
      <c r="S124" s="102" t="s">
        <v>208</v>
      </c>
      <c r="T124" s="103" t="s">
        <v>209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9"/>
      <c r="B125" s="40"/>
      <c r="C125" s="108" t="s">
        <v>210</v>
      </c>
      <c r="D125" s="41"/>
      <c r="E125" s="41"/>
      <c r="F125" s="41"/>
      <c r="G125" s="41"/>
      <c r="H125" s="41"/>
      <c r="I125" s="155"/>
      <c r="J125" s="223">
        <f>BK125</f>
        <v>0</v>
      </c>
      <c r="K125" s="41"/>
      <c r="L125" s="45"/>
      <c r="M125" s="104"/>
      <c r="N125" s="224"/>
      <c r="O125" s="105"/>
      <c r="P125" s="225">
        <f>P126+P167+P171</f>
        <v>0</v>
      </c>
      <c r="Q125" s="105"/>
      <c r="R125" s="225">
        <f>R126+R167+R171</f>
        <v>0</v>
      </c>
      <c r="S125" s="105"/>
      <c r="T125" s="226">
        <f>T126+T167+T171</f>
        <v>150.36022999999997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192</v>
      </c>
      <c r="BK125" s="227">
        <f>BK126+BK167+BK171</f>
        <v>0</v>
      </c>
    </row>
    <row r="126" s="12" customFormat="1" ht="25.92" customHeight="1">
      <c r="A126" s="12"/>
      <c r="B126" s="228"/>
      <c r="C126" s="229"/>
      <c r="D126" s="230" t="s">
        <v>75</v>
      </c>
      <c r="E126" s="231" t="s">
        <v>388</v>
      </c>
      <c r="F126" s="231" t="s">
        <v>389</v>
      </c>
      <c r="G126" s="229"/>
      <c r="H126" s="229"/>
      <c r="I126" s="232"/>
      <c r="J126" s="233">
        <f>BK126</f>
        <v>0</v>
      </c>
      <c r="K126" s="229"/>
      <c r="L126" s="234"/>
      <c r="M126" s="235"/>
      <c r="N126" s="236"/>
      <c r="O126" s="236"/>
      <c r="P126" s="237">
        <f>P127+P145+P148+P155</f>
        <v>0</v>
      </c>
      <c r="Q126" s="236"/>
      <c r="R126" s="237">
        <f>R127+R145+R148+R155</f>
        <v>0</v>
      </c>
      <c r="S126" s="236"/>
      <c r="T126" s="238">
        <f>T127+T145+T148+T155</f>
        <v>150.35999999999999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9" t="s">
        <v>84</v>
      </c>
      <c r="AT126" s="240" t="s">
        <v>75</v>
      </c>
      <c r="AU126" s="240" t="s">
        <v>76</v>
      </c>
      <c r="AY126" s="239" t="s">
        <v>213</v>
      </c>
      <c r="BK126" s="241">
        <f>BK127+BK145+BK148+BK155</f>
        <v>0</v>
      </c>
    </row>
    <row r="127" s="12" customFormat="1" ht="22.8" customHeight="1">
      <c r="A127" s="12"/>
      <c r="B127" s="228"/>
      <c r="C127" s="229"/>
      <c r="D127" s="230" t="s">
        <v>75</v>
      </c>
      <c r="E127" s="242" t="s">
        <v>84</v>
      </c>
      <c r="F127" s="242" t="s">
        <v>390</v>
      </c>
      <c r="G127" s="229"/>
      <c r="H127" s="229"/>
      <c r="I127" s="232"/>
      <c r="J127" s="243">
        <f>BK127</f>
        <v>0</v>
      </c>
      <c r="K127" s="229"/>
      <c r="L127" s="234"/>
      <c r="M127" s="235"/>
      <c r="N127" s="236"/>
      <c r="O127" s="236"/>
      <c r="P127" s="237">
        <f>SUM(P128:P144)</f>
        <v>0</v>
      </c>
      <c r="Q127" s="236"/>
      <c r="R127" s="237">
        <f>SUM(R128:R144)</f>
        <v>0</v>
      </c>
      <c r="S127" s="236"/>
      <c r="T127" s="238">
        <f>SUM(T128:T144)</f>
        <v>21.280000000000001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84</v>
      </c>
      <c r="AT127" s="240" t="s">
        <v>75</v>
      </c>
      <c r="AU127" s="240" t="s">
        <v>84</v>
      </c>
      <c r="AY127" s="239" t="s">
        <v>213</v>
      </c>
      <c r="BK127" s="241">
        <f>SUM(BK128:BK144)</f>
        <v>0</v>
      </c>
    </row>
    <row r="128" s="2" customFormat="1" ht="21.75" customHeight="1">
      <c r="A128" s="39"/>
      <c r="B128" s="40"/>
      <c r="C128" s="244" t="s">
        <v>7</v>
      </c>
      <c r="D128" s="244" t="s">
        <v>216</v>
      </c>
      <c r="E128" s="245" t="s">
        <v>871</v>
      </c>
      <c r="F128" s="246" t="s">
        <v>872</v>
      </c>
      <c r="G128" s="247" t="s">
        <v>393</v>
      </c>
      <c r="H128" s="248">
        <v>50</v>
      </c>
      <c r="I128" s="249"/>
      <c r="J128" s="250">
        <f>ROUND(I128*H128,2)</f>
        <v>0</v>
      </c>
      <c r="K128" s="246" t="s">
        <v>394</v>
      </c>
      <c r="L128" s="45"/>
      <c r="M128" s="251" t="s">
        <v>1</v>
      </c>
      <c r="N128" s="252" t="s">
        <v>41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0.23999999999999999</v>
      </c>
      <c r="T128" s="254">
        <f>S128*H128</f>
        <v>12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229</v>
      </c>
      <c r="AT128" s="255" t="s">
        <v>216</v>
      </c>
      <c r="AU128" s="255" t="s">
        <v>86</v>
      </c>
      <c r="AY128" s="18" t="s">
        <v>213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84</v>
      </c>
      <c r="BK128" s="256">
        <f>ROUND(I128*H128,2)</f>
        <v>0</v>
      </c>
      <c r="BL128" s="18" t="s">
        <v>229</v>
      </c>
      <c r="BM128" s="255" t="s">
        <v>873</v>
      </c>
    </row>
    <row r="129" s="2" customFormat="1">
      <c r="A129" s="39"/>
      <c r="B129" s="40"/>
      <c r="C129" s="41"/>
      <c r="D129" s="257" t="s">
        <v>222</v>
      </c>
      <c r="E129" s="41"/>
      <c r="F129" s="258" t="s">
        <v>874</v>
      </c>
      <c r="G129" s="41"/>
      <c r="H129" s="41"/>
      <c r="I129" s="155"/>
      <c r="J129" s="41"/>
      <c r="K129" s="41"/>
      <c r="L129" s="45"/>
      <c r="M129" s="259"/>
      <c r="N129" s="260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222</v>
      </c>
      <c r="AU129" s="18" t="s">
        <v>86</v>
      </c>
    </row>
    <row r="130" s="2" customFormat="1" ht="16.5" customHeight="1">
      <c r="A130" s="39"/>
      <c r="B130" s="40"/>
      <c r="C130" s="244" t="s">
        <v>86</v>
      </c>
      <c r="D130" s="244" t="s">
        <v>216</v>
      </c>
      <c r="E130" s="245" t="s">
        <v>875</v>
      </c>
      <c r="F130" s="246" t="s">
        <v>876</v>
      </c>
      <c r="G130" s="247" t="s">
        <v>471</v>
      </c>
      <c r="H130" s="248">
        <v>32</v>
      </c>
      <c r="I130" s="249"/>
      <c r="J130" s="250">
        <f>ROUND(I130*H130,2)</f>
        <v>0</v>
      </c>
      <c r="K130" s="246" t="s">
        <v>394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0.28999999999999998</v>
      </c>
      <c r="T130" s="254">
        <f>S130*H130</f>
        <v>9.2799999999999994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86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877</v>
      </c>
    </row>
    <row r="131" s="2" customFormat="1">
      <c r="A131" s="39"/>
      <c r="B131" s="40"/>
      <c r="C131" s="41"/>
      <c r="D131" s="257" t="s">
        <v>222</v>
      </c>
      <c r="E131" s="41"/>
      <c r="F131" s="258" t="s">
        <v>878</v>
      </c>
      <c r="G131" s="41"/>
      <c r="H131" s="41"/>
      <c r="I131" s="155"/>
      <c r="J131" s="41"/>
      <c r="K131" s="41"/>
      <c r="L131" s="45"/>
      <c r="M131" s="259"/>
      <c r="N131" s="260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86</v>
      </c>
    </row>
    <row r="132" s="2" customFormat="1" ht="21.75" customHeight="1">
      <c r="A132" s="39"/>
      <c r="B132" s="40"/>
      <c r="C132" s="244" t="s">
        <v>370</v>
      </c>
      <c r="D132" s="244" t="s">
        <v>216</v>
      </c>
      <c r="E132" s="245" t="s">
        <v>879</v>
      </c>
      <c r="F132" s="246" t="s">
        <v>880</v>
      </c>
      <c r="G132" s="247" t="s">
        <v>399</v>
      </c>
      <c r="H132" s="248">
        <v>12.1</v>
      </c>
      <c r="I132" s="249"/>
      <c r="J132" s="250">
        <f>ROUND(I132*H132,2)</f>
        <v>0</v>
      </c>
      <c r="K132" s="246" t="s">
        <v>394</v>
      </c>
      <c r="L132" s="45"/>
      <c r="M132" s="251" t="s">
        <v>1</v>
      </c>
      <c r="N132" s="252" t="s">
        <v>41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229</v>
      </c>
      <c r="AT132" s="255" t="s">
        <v>216</v>
      </c>
      <c r="AU132" s="255" t="s">
        <v>86</v>
      </c>
      <c r="AY132" s="18" t="s">
        <v>213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84</v>
      </c>
      <c r="BK132" s="256">
        <f>ROUND(I132*H132,2)</f>
        <v>0</v>
      </c>
      <c r="BL132" s="18" t="s">
        <v>229</v>
      </c>
      <c r="BM132" s="255" t="s">
        <v>881</v>
      </c>
    </row>
    <row r="133" s="2" customFormat="1">
      <c r="A133" s="39"/>
      <c r="B133" s="40"/>
      <c r="C133" s="41"/>
      <c r="D133" s="257" t="s">
        <v>222</v>
      </c>
      <c r="E133" s="41"/>
      <c r="F133" s="258" t="s">
        <v>882</v>
      </c>
      <c r="G133" s="41"/>
      <c r="H133" s="41"/>
      <c r="I133" s="155"/>
      <c r="J133" s="41"/>
      <c r="K133" s="41"/>
      <c r="L133" s="45"/>
      <c r="M133" s="259"/>
      <c r="N133" s="260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86</v>
      </c>
    </row>
    <row r="134" s="2" customFormat="1" ht="21.75" customHeight="1">
      <c r="A134" s="39"/>
      <c r="B134" s="40"/>
      <c r="C134" s="244" t="s">
        <v>224</v>
      </c>
      <c r="D134" s="244" t="s">
        <v>216</v>
      </c>
      <c r="E134" s="245" t="s">
        <v>883</v>
      </c>
      <c r="F134" s="246" t="s">
        <v>884</v>
      </c>
      <c r="G134" s="247" t="s">
        <v>885</v>
      </c>
      <c r="H134" s="248">
        <v>1</v>
      </c>
      <c r="I134" s="249"/>
      <c r="J134" s="250">
        <f>ROUND(I134*H134,2)</f>
        <v>0</v>
      </c>
      <c r="K134" s="246" t="s">
        <v>394</v>
      </c>
      <c r="L134" s="45"/>
      <c r="M134" s="251" t="s">
        <v>1</v>
      </c>
      <c r="N134" s="252" t="s">
        <v>41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229</v>
      </c>
      <c r="AT134" s="255" t="s">
        <v>216</v>
      </c>
      <c r="AU134" s="255" t="s">
        <v>86</v>
      </c>
      <c r="AY134" s="18" t="s">
        <v>213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84</v>
      </c>
      <c r="BK134" s="256">
        <f>ROUND(I134*H134,2)</f>
        <v>0</v>
      </c>
      <c r="BL134" s="18" t="s">
        <v>229</v>
      </c>
      <c r="BM134" s="255" t="s">
        <v>886</v>
      </c>
    </row>
    <row r="135" s="2" customFormat="1">
      <c r="A135" s="39"/>
      <c r="B135" s="40"/>
      <c r="C135" s="41"/>
      <c r="D135" s="257" t="s">
        <v>222</v>
      </c>
      <c r="E135" s="41"/>
      <c r="F135" s="258" t="s">
        <v>887</v>
      </c>
      <c r="G135" s="41"/>
      <c r="H135" s="41"/>
      <c r="I135" s="155"/>
      <c r="J135" s="41"/>
      <c r="K135" s="41"/>
      <c r="L135" s="45"/>
      <c r="M135" s="259"/>
      <c r="N135" s="260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222</v>
      </c>
      <c r="AU135" s="18" t="s">
        <v>86</v>
      </c>
    </row>
    <row r="136" s="2" customFormat="1" ht="21.75" customHeight="1">
      <c r="A136" s="39"/>
      <c r="B136" s="40"/>
      <c r="C136" s="244" t="s">
        <v>229</v>
      </c>
      <c r="D136" s="244" t="s">
        <v>216</v>
      </c>
      <c r="E136" s="245" t="s">
        <v>888</v>
      </c>
      <c r="F136" s="246" t="s">
        <v>889</v>
      </c>
      <c r="G136" s="247" t="s">
        <v>399</v>
      </c>
      <c r="H136" s="248">
        <v>26.300000000000001</v>
      </c>
      <c r="I136" s="249"/>
      <c r="J136" s="250">
        <f>ROUND(I136*H136,2)</f>
        <v>0</v>
      </c>
      <c r="K136" s="246" t="s">
        <v>394</v>
      </c>
      <c r="L136" s="45"/>
      <c r="M136" s="251" t="s">
        <v>1</v>
      </c>
      <c r="N136" s="252" t="s">
        <v>41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229</v>
      </c>
      <c r="AT136" s="255" t="s">
        <v>216</v>
      </c>
      <c r="AU136" s="255" t="s">
        <v>86</v>
      </c>
      <c r="AY136" s="18" t="s">
        <v>213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84</v>
      </c>
      <c r="BK136" s="256">
        <f>ROUND(I136*H136,2)</f>
        <v>0</v>
      </c>
      <c r="BL136" s="18" t="s">
        <v>229</v>
      </c>
      <c r="BM136" s="255" t="s">
        <v>890</v>
      </c>
    </row>
    <row r="137" s="2" customFormat="1">
      <c r="A137" s="39"/>
      <c r="B137" s="40"/>
      <c r="C137" s="41"/>
      <c r="D137" s="257" t="s">
        <v>222</v>
      </c>
      <c r="E137" s="41"/>
      <c r="F137" s="258" t="s">
        <v>891</v>
      </c>
      <c r="G137" s="41"/>
      <c r="H137" s="41"/>
      <c r="I137" s="155"/>
      <c r="J137" s="41"/>
      <c r="K137" s="41"/>
      <c r="L137" s="45"/>
      <c r="M137" s="259"/>
      <c r="N137" s="260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86</v>
      </c>
    </row>
    <row r="138" s="2" customFormat="1" ht="21.75" customHeight="1">
      <c r="A138" s="39"/>
      <c r="B138" s="40"/>
      <c r="C138" s="244" t="s">
        <v>212</v>
      </c>
      <c r="D138" s="244" t="s">
        <v>216</v>
      </c>
      <c r="E138" s="245" t="s">
        <v>892</v>
      </c>
      <c r="F138" s="246" t="s">
        <v>893</v>
      </c>
      <c r="G138" s="247" t="s">
        <v>399</v>
      </c>
      <c r="H138" s="248">
        <v>26.300000000000001</v>
      </c>
      <c r="I138" s="249"/>
      <c r="J138" s="250">
        <f>ROUND(I138*H138,2)</f>
        <v>0</v>
      </c>
      <c r="K138" s="246" t="s">
        <v>394</v>
      </c>
      <c r="L138" s="45"/>
      <c r="M138" s="251" t="s">
        <v>1</v>
      </c>
      <c r="N138" s="252" t="s">
        <v>41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229</v>
      </c>
      <c r="AT138" s="255" t="s">
        <v>216</v>
      </c>
      <c r="AU138" s="255" t="s">
        <v>86</v>
      </c>
      <c r="AY138" s="18" t="s">
        <v>213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84</v>
      </c>
      <c r="BK138" s="256">
        <f>ROUND(I138*H138,2)</f>
        <v>0</v>
      </c>
      <c r="BL138" s="18" t="s">
        <v>229</v>
      </c>
      <c r="BM138" s="255" t="s">
        <v>894</v>
      </c>
    </row>
    <row r="139" s="2" customFormat="1" ht="21.75" customHeight="1">
      <c r="A139" s="39"/>
      <c r="B139" s="40"/>
      <c r="C139" s="244" t="s">
        <v>238</v>
      </c>
      <c r="D139" s="244" t="s">
        <v>216</v>
      </c>
      <c r="E139" s="245" t="s">
        <v>895</v>
      </c>
      <c r="F139" s="246" t="s">
        <v>896</v>
      </c>
      <c r="G139" s="247" t="s">
        <v>399</v>
      </c>
      <c r="H139" s="248">
        <v>19.84</v>
      </c>
      <c r="I139" s="249"/>
      <c r="J139" s="250">
        <f>ROUND(I139*H139,2)</f>
        <v>0</v>
      </c>
      <c r="K139" s="246" t="s">
        <v>394</v>
      </c>
      <c r="L139" s="45"/>
      <c r="M139" s="251" t="s">
        <v>1</v>
      </c>
      <c r="N139" s="252" t="s">
        <v>41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229</v>
      </c>
      <c r="AT139" s="255" t="s">
        <v>216</v>
      </c>
      <c r="AU139" s="255" t="s">
        <v>86</v>
      </c>
      <c r="AY139" s="18" t="s">
        <v>213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84</v>
      </c>
      <c r="BK139" s="256">
        <f>ROUND(I139*H139,2)</f>
        <v>0</v>
      </c>
      <c r="BL139" s="18" t="s">
        <v>229</v>
      </c>
      <c r="BM139" s="255" t="s">
        <v>897</v>
      </c>
    </row>
    <row r="140" s="2" customFormat="1">
      <c r="A140" s="39"/>
      <c r="B140" s="40"/>
      <c r="C140" s="41"/>
      <c r="D140" s="257" t="s">
        <v>222</v>
      </c>
      <c r="E140" s="41"/>
      <c r="F140" s="258" t="s">
        <v>898</v>
      </c>
      <c r="G140" s="41"/>
      <c r="H140" s="41"/>
      <c r="I140" s="155"/>
      <c r="J140" s="41"/>
      <c r="K140" s="41"/>
      <c r="L140" s="45"/>
      <c r="M140" s="259"/>
      <c r="N140" s="260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86</v>
      </c>
    </row>
    <row r="141" s="2" customFormat="1" ht="16.5" customHeight="1">
      <c r="A141" s="39"/>
      <c r="B141" s="40"/>
      <c r="C141" s="244" t="s">
        <v>248</v>
      </c>
      <c r="D141" s="244" t="s">
        <v>216</v>
      </c>
      <c r="E141" s="245" t="s">
        <v>899</v>
      </c>
      <c r="F141" s="246" t="s">
        <v>900</v>
      </c>
      <c r="G141" s="247" t="s">
        <v>399</v>
      </c>
      <c r="H141" s="248">
        <v>19.84</v>
      </c>
      <c r="I141" s="249"/>
      <c r="J141" s="250">
        <f>ROUND(I141*H141,2)</f>
        <v>0</v>
      </c>
      <c r="K141" s="246" t="s">
        <v>394</v>
      </c>
      <c r="L141" s="45"/>
      <c r="M141" s="251" t="s">
        <v>1</v>
      </c>
      <c r="N141" s="252" t="s">
        <v>41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229</v>
      </c>
      <c r="AT141" s="255" t="s">
        <v>216</v>
      </c>
      <c r="AU141" s="255" t="s">
        <v>86</v>
      </c>
      <c r="AY141" s="18" t="s">
        <v>213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84</v>
      </c>
      <c r="BK141" s="256">
        <f>ROUND(I141*H141,2)</f>
        <v>0</v>
      </c>
      <c r="BL141" s="18" t="s">
        <v>229</v>
      </c>
      <c r="BM141" s="255" t="s">
        <v>901</v>
      </c>
    </row>
    <row r="142" s="2" customFormat="1">
      <c r="A142" s="39"/>
      <c r="B142" s="40"/>
      <c r="C142" s="41"/>
      <c r="D142" s="257" t="s">
        <v>222</v>
      </c>
      <c r="E142" s="41"/>
      <c r="F142" s="258" t="s">
        <v>902</v>
      </c>
      <c r="G142" s="41"/>
      <c r="H142" s="41"/>
      <c r="I142" s="155"/>
      <c r="J142" s="41"/>
      <c r="K142" s="41"/>
      <c r="L142" s="45"/>
      <c r="M142" s="259"/>
      <c r="N142" s="260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86</v>
      </c>
    </row>
    <row r="143" s="2" customFormat="1" ht="21.75" customHeight="1">
      <c r="A143" s="39"/>
      <c r="B143" s="40"/>
      <c r="C143" s="244" t="s">
        <v>253</v>
      </c>
      <c r="D143" s="244" t="s">
        <v>216</v>
      </c>
      <c r="E143" s="245" t="s">
        <v>903</v>
      </c>
      <c r="F143" s="246" t="s">
        <v>904</v>
      </c>
      <c r="G143" s="247" t="s">
        <v>399</v>
      </c>
      <c r="H143" s="248">
        <v>19.84</v>
      </c>
      <c r="I143" s="249"/>
      <c r="J143" s="250">
        <f>ROUND(I143*H143,2)</f>
        <v>0</v>
      </c>
      <c r="K143" s="246" t="s">
        <v>394</v>
      </c>
      <c r="L143" s="45"/>
      <c r="M143" s="251" t="s">
        <v>1</v>
      </c>
      <c r="N143" s="252" t="s">
        <v>41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229</v>
      </c>
      <c r="AT143" s="255" t="s">
        <v>216</v>
      </c>
      <c r="AU143" s="255" t="s">
        <v>86</v>
      </c>
      <c r="AY143" s="18" t="s">
        <v>213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84</v>
      </c>
      <c r="BK143" s="256">
        <f>ROUND(I143*H143,2)</f>
        <v>0</v>
      </c>
      <c r="BL143" s="18" t="s">
        <v>229</v>
      </c>
      <c r="BM143" s="255" t="s">
        <v>905</v>
      </c>
    </row>
    <row r="144" s="2" customFormat="1">
      <c r="A144" s="39"/>
      <c r="B144" s="40"/>
      <c r="C144" s="41"/>
      <c r="D144" s="257" t="s">
        <v>222</v>
      </c>
      <c r="E144" s="41"/>
      <c r="F144" s="258" t="s">
        <v>906</v>
      </c>
      <c r="G144" s="41"/>
      <c r="H144" s="41"/>
      <c r="I144" s="155"/>
      <c r="J144" s="41"/>
      <c r="K144" s="41"/>
      <c r="L144" s="45"/>
      <c r="M144" s="259"/>
      <c r="N144" s="260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222</v>
      </c>
      <c r="AU144" s="18" t="s">
        <v>86</v>
      </c>
    </row>
    <row r="145" s="12" customFormat="1" ht="22.8" customHeight="1">
      <c r="A145" s="12"/>
      <c r="B145" s="228"/>
      <c r="C145" s="229"/>
      <c r="D145" s="230" t="s">
        <v>75</v>
      </c>
      <c r="E145" s="242" t="s">
        <v>420</v>
      </c>
      <c r="F145" s="242" t="s">
        <v>907</v>
      </c>
      <c r="G145" s="229"/>
      <c r="H145" s="229"/>
      <c r="I145" s="232"/>
      <c r="J145" s="243">
        <f>BK145</f>
        <v>0</v>
      </c>
      <c r="K145" s="229"/>
      <c r="L145" s="234"/>
      <c r="M145" s="235"/>
      <c r="N145" s="236"/>
      <c r="O145" s="236"/>
      <c r="P145" s="237">
        <f>SUM(P146:P147)</f>
        <v>0</v>
      </c>
      <c r="Q145" s="236"/>
      <c r="R145" s="237">
        <f>SUM(R146:R147)</f>
        <v>0</v>
      </c>
      <c r="S145" s="236"/>
      <c r="T145" s="238">
        <f>SUM(T146:T147)</f>
        <v>0.20000000000000001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9" t="s">
        <v>84</v>
      </c>
      <c r="AT145" s="240" t="s">
        <v>75</v>
      </c>
      <c r="AU145" s="240" t="s">
        <v>84</v>
      </c>
      <c r="AY145" s="239" t="s">
        <v>213</v>
      </c>
      <c r="BK145" s="241">
        <f>SUM(BK146:BK147)</f>
        <v>0</v>
      </c>
    </row>
    <row r="146" s="2" customFormat="1" ht="21.75" customHeight="1">
      <c r="A146" s="39"/>
      <c r="B146" s="40"/>
      <c r="C146" s="244" t="s">
        <v>257</v>
      </c>
      <c r="D146" s="244" t="s">
        <v>216</v>
      </c>
      <c r="E146" s="245" t="s">
        <v>908</v>
      </c>
      <c r="F146" s="246" t="s">
        <v>909</v>
      </c>
      <c r="G146" s="247" t="s">
        <v>310</v>
      </c>
      <c r="H146" s="248">
        <v>2</v>
      </c>
      <c r="I146" s="249"/>
      <c r="J146" s="250">
        <f>ROUND(I146*H146,2)</f>
        <v>0</v>
      </c>
      <c r="K146" s="246" t="s">
        <v>394</v>
      </c>
      <c r="L146" s="45"/>
      <c r="M146" s="251" t="s">
        <v>1</v>
      </c>
      <c r="N146" s="252" t="s">
        <v>41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0.10000000000000001</v>
      </c>
      <c r="T146" s="254">
        <f>S146*H146</f>
        <v>0.20000000000000001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229</v>
      </c>
      <c r="AT146" s="255" t="s">
        <v>216</v>
      </c>
      <c r="AU146" s="255" t="s">
        <v>86</v>
      </c>
      <c r="AY146" s="18" t="s">
        <v>213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84</v>
      </c>
      <c r="BK146" s="256">
        <f>ROUND(I146*H146,2)</f>
        <v>0</v>
      </c>
      <c r="BL146" s="18" t="s">
        <v>229</v>
      </c>
      <c r="BM146" s="255" t="s">
        <v>910</v>
      </c>
    </row>
    <row r="147" s="2" customFormat="1">
      <c r="A147" s="39"/>
      <c r="B147" s="40"/>
      <c r="C147" s="41"/>
      <c r="D147" s="257" t="s">
        <v>222</v>
      </c>
      <c r="E147" s="41"/>
      <c r="F147" s="258" t="s">
        <v>911</v>
      </c>
      <c r="G147" s="41"/>
      <c r="H147" s="41"/>
      <c r="I147" s="155"/>
      <c r="J147" s="41"/>
      <c r="K147" s="41"/>
      <c r="L147" s="45"/>
      <c r="M147" s="259"/>
      <c r="N147" s="26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86</v>
      </c>
    </row>
    <row r="148" s="12" customFormat="1" ht="22.8" customHeight="1">
      <c r="A148" s="12"/>
      <c r="B148" s="228"/>
      <c r="C148" s="229"/>
      <c r="D148" s="230" t="s">
        <v>75</v>
      </c>
      <c r="E148" s="242" t="s">
        <v>248</v>
      </c>
      <c r="F148" s="242" t="s">
        <v>579</v>
      </c>
      <c r="G148" s="229"/>
      <c r="H148" s="229"/>
      <c r="I148" s="232"/>
      <c r="J148" s="243">
        <f>BK148</f>
        <v>0</v>
      </c>
      <c r="K148" s="229"/>
      <c r="L148" s="234"/>
      <c r="M148" s="235"/>
      <c r="N148" s="236"/>
      <c r="O148" s="236"/>
      <c r="P148" s="237">
        <f>SUM(P149:P154)</f>
        <v>0</v>
      </c>
      <c r="Q148" s="236"/>
      <c r="R148" s="237">
        <f>SUM(R149:R154)</f>
        <v>0</v>
      </c>
      <c r="S148" s="236"/>
      <c r="T148" s="238">
        <f>SUM(T149:T154)</f>
        <v>128.88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9" t="s">
        <v>84</v>
      </c>
      <c r="AT148" s="240" t="s">
        <v>75</v>
      </c>
      <c r="AU148" s="240" t="s">
        <v>84</v>
      </c>
      <c r="AY148" s="239" t="s">
        <v>213</v>
      </c>
      <c r="BK148" s="241">
        <f>SUM(BK149:BK154)</f>
        <v>0</v>
      </c>
    </row>
    <row r="149" s="2" customFormat="1" ht="21.75" customHeight="1">
      <c r="A149" s="39"/>
      <c r="B149" s="40"/>
      <c r="C149" s="244" t="s">
        <v>264</v>
      </c>
      <c r="D149" s="244" t="s">
        <v>216</v>
      </c>
      <c r="E149" s="245" t="s">
        <v>912</v>
      </c>
      <c r="F149" s="246" t="s">
        <v>913</v>
      </c>
      <c r="G149" s="247" t="s">
        <v>471</v>
      </c>
      <c r="H149" s="248">
        <v>35</v>
      </c>
      <c r="I149" s="249"/>
      <c r="J149" s="250">
        <f>ROUND(I149*H149,2)</f>
        <v>0</v>
      </c>
      <c r="K149" s="246" t="s">
        <v>394</v>
      </c>
      <c r="L149" s="45"/>
      <c r="M149" s="251" t="s">
        <v>1</v>
      </c>
      <c r="N149" s="252" t="s">
        <v>41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0.012999999999999999</v>
      </c>
      <c r="T149" s="254">
        <f>S149*H149</f>
        <v>0.45499999999999996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229</v>
      </c>
      <c r="AT149" s="255" t="s">
        <v>216</v>
      </c>
      <c r="AU149" s="255" t="s">
        <v>86</v>
      </c>
      <c r="AY149" s="18" t="s">
        <v>213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84</v>
      </c>
      <c r="BK149" s="256">
        <f>ROUND(I149*H149,2)</f>
        <v>0</v>
      </c>
      <c r="BL149" s="18" t="s">
        <v>229</v>
      </c>
      <c r="BM149" s="255" t="s">
        <v>914</v>
      </c>
    </row>
    <row r="150" s="2" customFormat="1">
      <c r="A150" s="39"/>
      <c r="B150" s="40"/>
      <c r="C150" s="41"/>
      <c r="D150" s="257" t="s">
        <v>222</v>
      </c>
      <c r="E150" s="41"/>
      <c r="F150" s="258" t="s">
        <v>915</v>
      </c>
      <c r="G150" s="41"/>
      <c r="H150" s="41"/>
      <c r="I150" s="155"/>
      <c r="J150" s="41"/>
      <c r="K150" s="41"/>
      <c r="L150" s="45"/>
      <c r="M150" s="259"/>
      <c r="N150" s="260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222</v>
      </c>
      <c r="AU150" s="18" t="s">
        <v>86</v>
      </c>
    </row>
    <row r="151" s="2" customFormat="1" ht="21.75" customHeight="1">
      <c r="A151" s="39"/>
      <c r="B151" s="40"/>
      <c r="C151" s="244" t="s">
        <v>343</v>
      </c>
      <c r="D151" s="244" t="s">
        <v>216</v>
      </c>
      <c r="E151" s="245" t="s">
        <v>916</v>
      </c>
      <c r="F151" s="246" t="s">
        <v>917</v>
      </c>
      <c r="G151" s="247" t="s">
        <v>399</v>
      </c>
      <c r="H151" s="248">
        <v>46</v>
      </c>
      <c r="I151" s="249"/>
      <c r="J151" s="250">
        <f>ROUND(I151*H151,2)</f>
        <v>0</v>
      </c>
      <c r="K151" s="246" t="s">
        <v>394</v>
      </c>
      <c r="L151" s="45"/>
      <c r="M151" s="251" t="s">
        <v>1</v>
      </c>
      <c r="N151" s="252" t="s">
        <v>41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2.2000000000000002</v>
      </c>
      <c r="T151" s="254">
        <f>S151*H151</f>
        <v>101.2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229</v>
      </c>
      <c r="AT151" s="255" t="s">
        <v>216</v>
      </c>
      <c r="AU151" s="255" t="s">
        <v>86</v>
      </c>
      <c r="AY151" s="18" t="s">
        <v>213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84</v>
      </c>
      <c r="BK151" s="256">
        <f>ROUND(I151*H151,2)</f>
        <v>0</v>
      </c>
      <c r="BL151" s="18" t="s">
        <v>229</v>
      </c>
      <c r="BM151" s="255" t="s">
        <v>918</v>
      </c>
    </row>
    <row r="152" s="2" customFormat="1">
      <c r="A152" s="39"/>
      <c r="B152" s="40"/>
      <c r="C152" s="41"/>
      <c r="D152" s="257" t="s">
        <v>222</v>
      </c>
      <c r="E152" s="41"/>
      <c r="F152" s="258" t="s">
        <v>919</v>
      </c>
      <c r="G152" s="41"/>
      <c r="H152" s="41"/>
      <c r="I152" s="155"/>
      <c r="J152" s="41"/>
      <c r="K152" s="41"/>
      <c r="L152" s="45"/>
      <c r="M152" s="259"/>
      <c r="N152" s="260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222</v>
      </c>
      <c r="AU152" s="18" t="s">
        <v>86</v>
      </c>
    </row>
    <row r="153" s="2" customFormat="1" ht="21.75" customHeight="1">
      <c r="A153" s="39"/>
      <c r="B153" s="40"/>
      <c r="C153" s="244" t="s">
        <v>338</v>
      </c>
      <c r="D153" s="244" t="s">
        <v>216</v>
      </c>
      <c r="E153" s="245" t="s">
        <v>920</v>
      </c>
      <c r="F153" s="246" t="s">
        <v>921</v>
      </c>
      <c r="G153" s="247" t="s">
        <v>399</v>
      </c>
      <c r="H153" s="248">
        <v>12.1</v>
      </c>
      <c r="I153" s="249"/>
      <c r="J153" s="250">
        <f>ROUND(I153*H153,2)</f>
        <v>0</v>
      </c>
      <c r="K153" s="246" t="s">
        <v>394</v>
      </c>
      <c r="L153" s="45"/>
      <c r="M153" s="251" t="s">
        <v>1</v>
      </c>
      <c r="N153" s="252" t="s">
        <v>41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2.25</v>
      </c>
      <c r="T153" s="254">
        <f>S153*H153</f>
        <v>27.224999999999998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229</v>
      </c>
      <c r="AT153" s="255" t="s">
        <v>216</v>
      </c>
      <c r="AU153" s="255" t="s">
        <v>86</v>
      </c>
      <c r="AY153" s="18" t="s">
        <v>213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84</v>
      </c>
      <c r="BK153" s="256">
        <f>ROUND(I153*H153,2)</f>
        <v>0</v>
      </c>
      <c r="BL153" s="18" t="s">
        <v>229</v>
      </c>
      <c r="BM153" s="255" t="s">
        <v>922</v>
      </c>
    </row>
    <row r="154" s="2" customFormat="1">
      <c r="A154" s="39"/>
      <c r="B154" s="40"/>
      <c r="C154" s="41"/>
      <c r="D154" s="257" t="s">
        <v>222</v>
      </c>
      <c r="E154" s="41"/>
      <c r="F154" s="258" t="s">
        <v>923</v>
      </c>
      <c r="G154" s="41"/>
      <c r="H154" s="41"/>
      <c r="I154" s="155"/>
      <c r="J154" s="41"/>
      <c r="K154" s="41"/>
      <c r="L154" s="45"/>
      <c r="M154" s="259"/>
      <c r="N154" s="260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222</v>
      </c>
      <c r="AU154" s="18" t="s">
        <v>86</v>
      </c>
    </row>
    <row r="155" s="12" customFormat="1" ht="22.8" customHeight="1">
      <c r="A155" s="12"/>
      <c r="B155" s="228"/>
      <c r="C155" s="229"/>
      <c r="D155" s="230" t="s">
        <v>75</v>
      </c>
      <c r="E155" s="242" t="s">
        <v>646</v>
      </c>
      <c r="F155" s="242" t="s">
        <v>647</v>
      </c>
      <c r="G155" s="229"/>
      <c r="H155" s="229"/>
      <c r="I155" s="232"/>
      <c r="J155" s="243">
        <f>BK155</f>
        <v>0</v>
      </c>
      <c r="K155" s="229"/>
      <c r="L155" s="234"/>
      <c r="M155" s="235"/>
      <c r="N155" s="236"/>
      <c r="O155" s="236"/>
      <c r="P155" s="237">
        <f>SUM(P156:P166)</f>
        <v>0</v>
      </c>
      <c r="Q155" s="236"/>
      <c r="R155" s="237">
        <f>SUM(R156:R166)</f>
        <v>0</v>
      </c>
      <c r="S155" s="236"/>
      <c r="T155" s="238">
        <f>SUM(T156:T166)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9" t="s">
        <v>84</v>
      </c>
      <c r="AT155" s="240" t="s">
        <v>75</v>
      </c>
      <c r="AU155" s="240" t="s">
        <v>84</v>
      </c>
      <c r="AY155" s="239" t="s">
        <v>213</v>
      </c>
      <c r="BK155" s="241">
        <f>SUM(BK156:BK166)</f>
        <v>0</v>
      </c>
    </row>
    <row r="156" s="2" customFormat="1" ht="21.75" customHeight="1">
      <c r="A156" s="39"/>
      <c r="B156" s="40"/>
      <c r="C156" s="244" t="s">
        <v>348</v>
      </c>
      <c r="D156" s="244" t="s">
        <v>216</v>
      </c>
      <c r="E156" s="245" t="s">
        <v>649</v>
      </c>
      <c r="F156" s="246" t="s">
        <v>650</v>
      </c>
      <c r="G156" s="247" t="s">
        <v>491</v>
      </c>
      <c r="H156" s="248">
        <v>123.13500000000001</v>
      </c>
      <c r="I156" s="249"/>
      <c r="J156" s="250">
        <f>ROUND(I156*H156,2)</f>
        <v>0</v>
      </c>
      <c r="K156" s="246" t="s">
        <v>394</v>
      </c>
      <c r="L156" s="45"/>
      <c r="M156" s="251" t="s">
        <v>1</v>
      </c>
      <c r="N156" s="252" t="s">
        <v>41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229</v>
      </c>
      <c r="AT156" s="255" t="s">
        <v>216</v>
      </c>
      <c r="AU156" s="255" t="s">
        <v>86</v>
      </c>
      <c r="AY156" s="18" t="s">
        <v>213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84</v>
      </c>
      <c r="BK156" s="256">
        <f>ROUND(I156*H156,2)</f>
        <v>0</v>
      </c>
      <c r="BL156" s="18" t="s">
        <v>229</v>
      </c>
      <c r="BM156" s="255" t="s">
        <v>924</v>
      </c>
    </row>
    <row r="157" s="13" customFormat="1">
      <c r="A157" s="13"/>
      <c r="B157" s="265"/>
      <c r="C157" s="266"/>
      <c r="D157" s="257" t="s">
        <v>436</v>
      </c>
      <c r="E157" s="267" t="s">
        <v>1</v>
      </c>
      <c r="F157" s="268" t="s">
        <v>925</v>
      </c>
      <c r="G157" s="266"/>
      <c r="H157" s="269">
        <v>123.13500000000001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5" t="s">
        <v>436</v>
      </c>
      <c r="AU157" s="275" t="s">
        <v>86</v>
      </c>
      <c r="AV157" s="13" t="s">
        <v>86</v>
      </c>
      <c r="AW157" s="13" t="s">
        <v>32</v>
      </c>
      <c r="AX157" s="13" t="s">
        <v>84</v>
      </c>
      <c r="AY157" s="275" t="s">
        <v>213</v>
      </c>
    </row>
    <row r="158" s="2" customFormat="1" ht="21.75" customHeight="1">
      <c r="A158" s="39"/>
      <c r="B158" s="40"/>
      <c r="C158" s="244" t="s">
        <v>512</v>
      </c>
      <c r="D158" s="244" t="s">
        <v>216</v>
      </c>
      <c r="E158" s="245" t="s">
        <v>659</v>
      </c>
      <c r="F158" s="246" t="s">
        <v>660</v>
      </c>
      <c r="G158" s="247" t="s">
        <v>491</v>
      </c>
      <c r="H158" s="248">
        <v>3570.915</v>
      </c>
      <c r="I158" s="249"/>
      <c r="J158" s="250">
        <f>ROUND(I158*H158,2)</f>
        <v>0</v>
      </c>
      <c r="K158" s="246" t="s">
        <v>394</v>
      </c>
      <c r="L158" s="45"/>
      <c r="M158" s="251" t="s">
        <v>1</v>
      </c>
      <c r="N158" s="252" t="s">
        <v>41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229</v>
      </c>
      <c r="AT158" s="255" t="s">
        <v>216</v>
      </c>
      <c r="AU158" s="255" t="s">
        <v>86</v>
      </c>
      <c r="AY158" s="18" t="s">
        <v>213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84</v>
      </c>
      <c r="BK158" s="256">
        <f>ROUND(I158*H158,2)</f>
        <v>0</v>
      </c>
      <c r="BL158" s="18" t="s">
        <v>229</v>
      </c>
      <c r="BM158" s="255" t="s">
        <v>926</v>
      </c>
    </row>
    <row r="159" s="2" customFormat="1">
      <c r="A159" s="39"/>
      <c r="B159" s="40"/>
      <c r="C159" s="41"/>
      <c r="D159" s="257" t="s">
        <v>222</v>
      </c>
      <c r="E159" s="41"/>
      <c r="F159" s="258" t="s">
        <v>927</v>
      </c>
      <c r="G159" s="41"/>
      <c r="H159" s="41"/>
      <c r="I159" s="155"/>
      <c r="J159" s="41"/>
      <c r="K159" s="41"/>
      <c r="L159" s="45"/>
      <c r="M159" s="259"/>
      <c r="N159" s="260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222</v>
      </c>
      <c r="AU159" s="18" t="s">
        <v>86</v>
      </c>
    </row>
    <row r="160" s="13" customFormat="1">
      <c r="A160" s="13"/>
      <c r="B160" s="265"/>
      <c r="C160" s="266"/>
      <c r="D160" s="257" t="s">
        <v>436</v>
      </c>
      <c r="E160" s="267" t="s">
        <v>1</v>
      </c>
      <c r="F160" s="268" t="s">
        <v>928</v>
      </c>
      <c r="G160" s="266"/>
      <c r="H160" s="269">
        <v>3570.915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5" t="s">
        <v>436</v>
      </c>
      <c r="AU160" s="275" t="s">
        <v>86</v>
      </c>
      <c r="AV160" s="13" t="s">
        <v>86</v>
      </c>
      <c r="AW160" s="13" t="s">
        <v>32</v>
      </c>
      <c r="AX160" s="13" t="s">
        <v>84</v>
      </c>
      <c r="AY160" s="275" t="s">
        <v>213</v>
      </c>
    </row>
    <row r="161" s="2" customFormat="1" ht="21.75" customHeight="1">
      <c r="A161" s="39"/>
      <c r="B161" s="40"/>
      <c r="C161" s="244" t="s">
        <v>8</v>
      </c>
      <c r="D161" s="244" t="s">
        <v>216</v>
      </c>
      <c r="E161" s="245" t="s">
        <v>929</v>
      </c>
      <c r="F161" s="246" t="s">
        <v>930</v>
      </c>
      <c r="G161" s="247" t="s">
        <v>491</v>
      </c>
      <c r="H161" s="248">
        <v>122.48</v>
      </c>
      <c r="I161" s="249"/>
      <c r="J161" s="250">
        <f>ROUND(I161*H161,2)</f>
        <v>0</v>
      </c>
      <c r="K161" s="246" t="s">
        <v>394</v>
      </c>
      <c r="L161" s="45"/>
      <c r="M161" s="251" t="s">
        <v>1</v>
      </c>
      <c r="N161" s="252" t="s">
        <v>41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229</v>
      </c>
      <c r="AT161" s="255" t="s">
        <v>216</v>
      </c>
      <c r="AU161" s="255" t="s">
        <v>86</v>
      </c>
      <c r="AY161" s="18" t="s">
        <v>213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84</v>
      </c>
      <c r="BK161" s="256">
        <f>ROUND(I161*H161,2)</f>
        <v>0</v>
      </c>
      <c r="BL161" s="18" t="s">
        <v>229</v>
      </c>
      <c r="BM161" s="255" t="s">
        <v>931</v>
      </c>
    </row>
    <row r="162" s="13" customFormat="1">
      <c r="A162" s="13"/>
      <c r="B162" s="265"/>
      <c r="C162" s="266"/>
      <c r="D162" s="257" t="s">
        <v>436</v>
      </c>
      <c r="E162" s="267" t="s">
        <v>1</v>
      </c>
      <c r="F162" s="268" t="s">
        <v>932</v>
      </c>
      <c r="G162" s="266"/>
      <c r="H162" s="269">
        <v>122.48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5" t="s">
        <v>436</v>
      </c>
      <c r="AU162" s="275" t="s">
        <v>86</v>
      </c>
      <c r="AV162" s="13" t="s">
        <v>86</v>
      </c>
      <c r="AW162" s="13" t="s">
        <v>32</v>
      </c>
      <c r="AX162" s="13" t="s">
        <v>84</v>
      </c>
      <c r="AY162" s="275" t="s">
        <v>213</v>
      </c>
    </row>
    <row r="163" s="2" customFormat="1" ht="33" customHeight="1">
      <c r="A163" s="39"/>
      <c r="B163" s="40"/>
      <c r="C163" s="244" t="s">
        <v>293</v>
      </c>
      <c r="D163" s="244" t="s">
        <v>216</v>
      </c>
      <c r="E163" s="245" t="s">
        <v>933</v>
      </c>
      <c r="F163" s="246" t="s">
        <v>934</v>
      </c>
      <c r="G163" s="247" t="s">
        <v>491</v>
      </c>
      <c r="H163" s="248">
        <v>63.119999999999997</v>
      </c>
      <c r="I163" s="249"/>
      <c r="J163" s="250">
        <f>ROUND(I163*H163,2)</f>
        <v>0</v>
      </c>
      <c r="K163" s="246" t="s">
        <v>394</v>
      </c>
      <c r="L163" s="45"/>
      <c r="M163" s="251" t="s">
        <v>1</v>
      </c>
      <c r="N163" s="252" t="s">
        <v>41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229</v>
      </c>
      <c r="AT163" s="255" t="s">
        <v>216</v>
      </c>
      <c r="AU163" s="255" t="s">
        <v>86</v>
      </c>
      <c r="AY163" s="18" t="s">
        <v>213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84</v>
      </c>
      <c r="BK163" s="256">
        <f>ROUND(I163*H163,2)</f>
        <v>0</v>
      </c>
      <c r="BL163" s="18" t="s">
        <v>229</v>
      </c>
      <c r="BM163" s="255" t="s">
        <v>935</v>
      </c>
    </row>
    <row r="164" s="13" customFormat="1">
      <c r="A164" s="13"/>
      <c r="B164" s="265"/>
      <c r="C164" s="266"/>
      <c r="D164" s="257" t="s">
        <v>436</v>
      </c>
      <c r="E164" s="267" t="s">
        <v>1</v>
      </c>
      <c r="F164" s="268" t="s">
        <v>936</v>
      </c>
      <c r="G164" s="266"/>
      <c r="H164" s="269">
        <v>63.119999999999997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5" t="s">
        <v>436</v>
      </c>
      <c r="AU164" s="275" t="s">
        <v>86</v>
      </c>
      <c r="AV164" s="13" t="s">
        <v>86</v>
      </c>
      <c r="AW164" s="13" t="s">
        <v>32</v>
      </c>
      <c r="AX164" s="13" t="s">
        <v>84</v>
      </c>
      <c r="AY164" s="275" t="s">
        <v>213</v>
      </c>
    </row>
    <row r="165" s="2" customFormat="1" ht="21.75" customHeight="1">
      <c r="A165" s="39"/>
      <c r="B165" s="40"/>
      <c r="C165" s="244" t="s">
        <v>365</v>
      </c>
      <c r="D165" s="244" t="s">
        <v>216</v>
      </c>
      <c r="E165" s="245" t="s">
        <v>937</v>
      </c>
      <c r="F165" s="246" t="s">
        <v>938</v>
      </c>
      <c r="G165" s="247" t="s">
        <v>491</v>
      </c>
      <c r="H165" s="248">
        <v>0.45500000000000002</v>
      </c>
      <c r="I165" s="249"/>
      <c r="J165" s="250">
        <f>ROUND(I165*H165,2)</f>
        <v>0</v>
      </c>
      <c r="K165" s="246" t="s">
        <v>394</v>
      </c>
      <c r="L165" s="45"/>
      <c r="M165" s="251" t="s">
        <v>1</v>
      </c>
      <c r="N165" s="252" t="s">
        <v>41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229</v>
      </c>
      <c r="AT165" s="255" t="s">
        <v>216</v>
      </c>
      <c r="AU165" s="255" t="s">
        <v>86</v>
      </c>
      <c r="AY165" s="18" t="s">
        <v>213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84</v>
      </c>
      <c r="BK165" s="256">
        <f>ROUND(I165*H165,2)</f>
        <v>0</v>
      </c>
      <c r="BL165" s="18" t="s">
        <v>229</v>
      </c>
      <c r="BM165" s="255" t="s">
        <v>939</v>
      </c>
    </row>
    <row r="166" s="13" customFormat="1">
      <c r="A166" s="13"/>
      <c r="B166" s="265"/>
      <c r="C166" s="266"/>
      <c r="D166" s="257" t="s">
        <v>436</v>
      </c>
      <c r="E166" s="267" t="s">
        <v>1</v>
      </c>
      <c r="F166" s="268" t="s">
        <v>940</v>
      </c>
      <c r="G166" s="266"/>
      <c r="H166" s="269">
        <v>0.45500000000000002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5" t="s">
        <v>436</v>
      </c>
      <c r="AU166" s="275" t="s">
        <v>86</v>
      </c>
      <c r="AV166" s="13" t="s">
        <v>86</v>
      </c>
      <c r="AW166" s="13" t="s">
        <v>32</v>
      </c>
      <c r="AX166" s="13" t="s">
        <v>84</v>
      </c>
      <c r="AY166" s="275" t="s">
        <v>213</v>
      </c>
    </row>
    <row r="167" s="12" customFormat="1" ht="25.92" customHeight="1">
      <c r="A167" s="12"/>
      <c r="B167" s="228"/>
      <c r="C167" s="229"/>
      <c r="D167" s="230" t="s">
        <v>75</v>
      </c>
      <c r="E167" s="231" t="s">
        <v>700</v>
      </c>
      <c r="F167" s="231" t="s">
        <v>941</v>
      </c>
      <c r="G167" s="229"/>
      <c r="H167" s="229"/>
      <c r="I167" s="232"/>
      <c r="J167" s="233">
        <f>BK167</f>
        <v>0</v>
      </c>
      <c r="K167" s="229"/>
      <c r="L167" s="234"/>
      <c r="M167" s="235"/>
      <c r="N167" s="236"/>
      <c r="O167" s="236"/>
      <c r="P167" s="237">
        <f>P168</f>
        <v>0</v>
      </c>
      <c r="Q167" s="236"/>
      <c r="R167" s="237">
        <f>R168</f>
        <v>0</v>
      </c>
      <c r="S167" s="236"/>
      <c r="T167" s="238">
        <f>T168</f>
        <v>0.00023000000000000001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9" t="s">
        <v>86</v>
      </c>
      <c r="AT167" s="240" t="s">
        <v>75</v>
      </c>
      <c r="AU167" s="240" t="s">
        <v>76</v>
      </c>
      <c r="AY167" s="239" t="s">
        <v>213</v>
      </c>
      <c r="BK167" s="241">
        <f>BK168</f>
        <v>0</v>
      </c>
    </row>
    <row r="168" s="12" customFormat="1" ht="22.8" customHeight="1">
      <c r="A168" s="12"/>
      <c r="B168" s="228"/>
      <c r="C168" s="229"/>
      <c r="D168" s="230" t="s">
        <v>75</v>
      </c>
      <c r="E168" s="242" t="s">
        <v>942</v>
      </c>
      <c r="F168" s="242" t="s">
        <v>943</v>
      </c>
      <c r="G168" s="229"/>
      <c r="H168" s="229"/>
      <c r="I168" s="232"/>
      <c r="J168" s="243">
        <f>BK168</f>
        <v>0</v>
      </c>
      <c r="K168" s="229"/>
      <c r="L168" s="234"/>
      <c r="M168" s="235"/>
      <c r="N168" s="236"/>
      <c r="O168" s="236"/>
      <c r="P168" s="237">
        <f>SUM(P169:P170)</f>
        <v>0</v>
      </c>
      <c r="Q168" s="236"/>
      <c r="R168" s="237">
        <f>SUM(R169:R170)</f>
        <v>0</v>
      </c>
      <c r="S168" s="236"/>
      <c r="T168" s="238">
        <f>SUM(T169:T170)</f>
        <v>0.00023000000000000001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9" t="s">
        <v>86</v>
      </c>
      <c r="AT168" s="240" t="s">
        <v>75</v>
      </c>
      <c r="AU168" s="240" t="s">
        <v>84</v>
      </c>
      <c r="AY168" s="239" t="s">
        <v>213</v>
      </c>
      <c r="BK168" s="241">
        <f>SUM(BK169:BK170)</f>
        <v>0</v>
      </c>
    </row>
    <row r="169" s="2" customFormat="1" ht="21.75" customHeight="1">
      <c r="A169" s="39"/>
      <c r="B169" s="40"/>
      <c r="C169" s="244" t="s">
        <v>307</v>
      </c>
      <c r="D169" s="244" t="s">
        <v>216</v>
      </c>
      <c r="E169" s="245" t="s">
        <v>944</v>
      </c>
      <c r="F169" s="246" t="s">
        <v>945</v>
      </c>
      <c r="G169" s="247" t="s">
        <v>310</v>
      </c>
      <c r="H169" s="248">
        <v>1</v>
      </c>
      <c r="I169" s="249"/>
      <c r="J169" s="250">
        <f>ROUND(I169*H169,2)</f>
        <v>0</v>
      </c>
      <c r="K169" s="246" t="s">
        <v>394</v>
      </c>
      <c r="L169" s="45"/>
      <c r="M169" s="251" t="s">
        <v>1</v>
      </c>
      <c r="N169" s="252" t="s">
        <v>41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0.00023000000000000001</v>
      </c>
      <c r="T169" s="254">
        <f>S169*H169</f>
        <v>0.00023000000000000001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293</v>
      </c>
      <c r="AT169" s="255" t="s">
        <v>216</v>
      </c>
      <c r="AU169" s="255" t="s">
        <v>86</v>
      </c>
      <c r="AY169" s="18" t="s">
        <v>213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84</v>
      </c>
      <c r="BK169" s="256">
        <f>ROUND(I169*H169,2)</f>
        <v>0</v>
      </c>
      <c r="BL169" s="18" t="s">
        <v>293</v>
      </c>
      <c r="BM169" s="255" t="s">
        <v>946</v>
      </c>
    </row>
    <row r="170" s="2" customFormat="1">
      <c r="A170" s="39"/>
      <c r="B170" s="40"/>
      <c r="C170" s="41"/>
      <c r="D170" s="257" t="s">
        <v>222</v>
      </c>
      <c r="E170" s="41"/>
      <c r="F170" s="258" t="s">
        <v>947</v>
      </c>
      <c r="G170" s="41"/>
      <c r="H170" s="41"/>
      <c r="I170" s="155"/>
      <c r="J170" s="41"/>
      <c r="K170" s="41"/>
      <c r="L170" s="45"/>
      <c r="M170" s="259"/>
      <c r="N170" s="260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86</v>
      </c>
    </row>
    <row r="171" s="12" customFormat="1" ht="25.92" customHeight="1">
      <c r="A171" s="12"/>
      <c r="B171" s="228"/>
      <c r="C171" s="229"/>
      <c r="D171" s="230" t="s">
        <v>75</v>
      </c>
      <c r="E171" s="231" t="s">
        <v>488</v>
      </c>
      <c r="F171" s="231" t="s">
        <v>948</v>
      </c>
      <c r="G171" s="229"/>
      <c r="H171" s="229"/>
      <c r="I171" s="232"/>
      <c r="J171" s="233">
        <f>BK171</f>
        <v>0</v>
      </c>
      <c r="K171" s="229"/>
      <c r="L171" s="234"/>
      <c r="M171" s="235"/>
      <c r="N171" s="236"/>
      <c r="O171" s="236"/>
      <c r="P171" s="237">
        <f>P172</f>
        <v>0</v>
      </c>
      <c r="Q171" s="236"/>
      <c r="R171" s="237">
        <f>R172</f>
        <v>0</v>
      </c>
      <c r="S171" s="236"/>
      <c r="T171" s="238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9" t="s">
        <v>224</v>
      </c>
      <c r="AT171" s="240" t="s">
        <v>75</v>
      </c>
      <c r="AU171" s="240" t="s">
        <v>76</v>
      </c>
      <c r="AY171" s="239" t="s">
        <v>213</v>
      </c>
      <c r="BK171" s="241">
        <f>BK172</f>
        <v>0</v>
      </c>
    </row>
    <row r="172" s="12" customFormat="1" ht="22.8" customHeight="1">
      <c r="A172" s="12"/>
      <c r="B172" s="228"/>
      <c r="C172" s="229"/>
      <c r="D172" s="230" t="s">
        <v>75</v>
      </c>
      <c r="E172" s="242" t="s">
        <v>949</v>
      </c>
      <c r="F172" s="242" t="s">
        <v>950</v>
      </c>
      <c r="G172" s="229"/>
      <c r="H172" s="229"/>
      <c r="I172" s="232"/>
      <c r="J172" s="243">
        <f>BK172</f>
        <v>0</v>
      </c>
      <c r="K172" s="229"/>
      <c r="L172" s="234"/>
      <c r="M172" s="235"/>
      <c r="N172" s="236"/>
      <c r="O172" s="236"/>
      <c r="P172" s="237">
        <f>P173</f>
        <v>0</v>
      </c>
      <c r="Q172" s="236"/>
      <c r="R172" s="237">
        <f>R173</f>
        <v>0</v>
      </c>
      <c r="S172" s="236"/>
      <c r="T172" s="238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9" t="s">
        <v>224</v>
      </c>
      <c r="AT172" s="240" t="s">
        <v>75</v>
      </c>
      <c r="AU172" s="240" t="s">
        <v>84</v>
      </c>
      <c r="AY172" s="239" t="s">
        <v>213</v>
      </c>
      <c r="BK172" s="241">
        <f>BK173</f>
        <v>0</v>
      </c>
    </row>
    <row r="173" s="2" customFormat="1" ht="21.75" customHeight="1">
      <c r="A173" s="39"/>
      <c r="B173" s="40"/>
      <c r="C173" s="244" t="s">
        <v>312</v>
      </c>
      <c r="D173" s="244" t="s">
        <v>216</v>
      </c>
      <c r="E173" s="245" t="s">
        <v>951</v>
      </c>
      <c r="F173" s="246" t="s">
        <v>952</v>
      </c>
      <c r="G173" s="247" t="s">
        <v>471</v>
      </c>
      <c r="H173" s="248">
        <v>20</v>
      </c>
      <c r="I173" s="249"/>
      <c r="J173" s="250">
        <f>ROUND(I173*H173,2)</f>
        <v>0</v>
      </c>
      <c r="K173" s="246" t="s">
        <v>394</v>
      </c>
      <c r="L173" s="45"/>
      <c r="M173" s="314" t="s">
        <v>1</v>
      </c>
      <c r="N173" s="315" t="s">
        <v>41</v>
      </c>
      <c r="O173" s="263"/>
      <c r="P173" s="316">
        <f>O173*H173</f>
        <v>0</v>
      </c>
      <c r="Q173" s="316">
        <v>0</v>
      </c>
      <c r="R173" s="316">
        <f>Q173*H173</f>
        <v>0</v>
      </c>
      <c r="S173" s="316">
        <v>0</v>
      </c>
      <c r="T173" s="31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953</v>
      </c>
      <c r="AT173" s="255" t="s">
        <v>216</v>
      </c>
      <c r="AU173" s="255" t="s">
        <v>86</v>
      </c>
      <c r="AY173" s="18" t="s">
        <v>213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84</v>
      </c>
      <c r="BK173" s="256">
        <f>ROUND(I173*H173,2)</f>
        <v>0</v>
      </c>
      <c r="BL173" s="18" t="s">
        <v>953</v>
      </c>
      <c r="BM173" s="255" t="s">
        <v>954</v>
      </c>
    </row>
    <row r="174" s="2" customFormat="1" ht="6.96" customHeight="1">
      <c r="A174" s="39"/>
      <c r="B174" s="67"/>
      <c r="C174" s="68"/>
      <c r="D174" s="68"/>
      <c r="E174" s="68"/>
      <c r="F174" s="68"/>
      <c r="G174" s="68"/>
      <c r="H174" s="68"/>
      <c r="I174" s="193"/>
      <c r="J174" s="68"/>
      <c r="K174" s="68"/>
      <c r="L174" s="45"/>
      <c r="M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</row>
  </sheetData>
  <sheetProtection sheet="1" autoFilter="0" formatColumns="0" formatRows="0" objects="1" scenarios="1" spinCount="100000" saltValue="aXOBecxeZu/Q5bHnY/Xfl832NE9VLAtw2c5Twymc81kuvQGZ8whYQY6QPOBGwkuYbFDLBQe7FX3m5TSMcSxGEQ==" hashValue="CPap6MFDcxsv8qvrjN3JrFiadtNfK73+PdC5/ZuZ8RHg+ipqA0n7stSlLPYTO2ztdfRNXmGs4tyDAzsTeT9xvw==" algorithmName="SHA-512" password="CC35"/>
  <autoFilter ref="C124:K173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185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955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956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957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7. 8. 2020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Kopřivnice</v>
      </c>
      <c r="F17" s="39"/>
      <c r="G17" s="39"/>
      <c r="H17" s="39"/>
      <c r="I17" s="157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Dopravoprojekt Ostrava a.s.</v>
      </c>
      <c r="F23" s="39"/>
      <c r="G23" s="39"/>
      <c r="H23" s="39"/>
      <c r="I23" s="157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34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9" t="s">
        <v>37</v>
      </c>
      <c r="J34" s="168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53" t="s">
        <v>41</v>
      </c>
      <c r="F35" s="171">
        <f>ROUND((SUM(BE127:BE241)),  2)</f>
        <v>0</v>
      </c>
      <c r="G35" s="39"/>
      <c r="H35" s="39"/>
      <c r="I35" s="172">
        <v>0.20999999999999999</v>
      </c>
      <c r="J35" s="171">
        <f>ROUND(((SUM(BE127:BE241))*I35),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71">
        <f>ROUND((SUM(BF127:BF241)),  2)</f>
        <v>0</v>
      </c>
      <c r="G36" s="39"/>
      <c r="H36" s="39"/>
      <c r="I36" s="172">
        <v>0.14999999999999999</v>
      </c>
      <c r="J36" s="171">
        <f>ROUND(((SUM(BF127:BF241))*I36),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71">
        <f>ROUND((SUM(BG127:BG241)),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71">
        <f>ROUND((SUM(BH127:BH241)),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71">
        <f>ROUND((SUM(BI127:BI241)),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46</v>
      </c>
      <c r="E41" s="175"/>
      <c r="F41" s="175"/>
      <c r="G41" s="176" t="s">
        <v>47</v>
      </c>
      <c r="H41" s="177" t="s">
        <v>48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955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956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101a - část komunikace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7. 8. 2020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Kopřivnice</v>
      </c>
      <c r="G93" s="41"/>
      <c r="H93" s="41"/>
      <c r="I93" s="157" t="s">
        <v>30</v>
      </c>
      <c r="J93" s="37" t="str">
        <f>E23</f>
        <v>Dopravoprojekt Ostrava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157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189</v>
      </c>
      <c r="D96" s="199"/>
      <c r="E96" s="199"/>
      <c r="F96" s="199"/>
      <c r="G96" s="199"/>
      <c r="H96" s="199"/>
      <c r="I96" s="200"/>
      <c r="J96" s="201" t="s">
        <v>190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191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192</v>
      </c>
    </row>
    <row r="99" s="9" customFormat="1" ht="24.96" customHeight="1">
      <c r="A99" s="9"/>
      <c r="B99" s="203"/>
      <c r="C99" s="204"/>
      <c r="D99" s="205" t="s">
        <v>381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382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383</v>
      </c>
      <c r="E101" s="212"/>
      <c r="F101" s="212"/>
      <c r="G101" s="212"/>
      <c r="H101" s="212"/>
      <c r="I101" s="213"/>
      <c r="J101" s="214">
        <f>J173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958</v>
      </c>
      <c r="E102" s="212"/>
      <c r="F102" s="212"/>
      <c r="G102" s="212"/>
      <c r="H102" s="212"/>
      <c r="I102" s="213"/>
      <c r="J102" s="214">
        <f>J185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866</v>
      </c>
      <c r="E103" s="212"/>
      <c r="F103" s="212"/>
      <c r="G103" s="212"/>
      <c r="H103" s="212"/>
      <c r="I103" s="213"/>
      <c r="J103" s="214">
        <f>J223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384</v>
      </c>
      <c r="E104" s="212"/>
      <c r="F104" s="212"/>
      <c r="G104" s="212"/>
      <c r="H104" s="212"/>
      <c r="I104" s="213"/>
      <c r="J104" s="214">
        <f>J227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959</v>
      </c>
      <c r="E105" s="212"/>
      <c r="F105" s="212"/>
      <c r="G105" s="212"/>
      <c r="H105" s="212"/>
      <c r="I105" s="213"/>
      <c r="J105" s="214">
        <f>J240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198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97" t="str">
        <f>E7</f>
        <v>Revitalizace centra města Kopřivnice - aktualizace 08.2020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185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97" t="s">
        <v>955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956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101a - část komunikace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157" t="s">
        <v>22</v>
      </c>
      <c r="J121" s="80" t="str">
        <f>IF(J14="","",J14)</f>
        <v>7. 8. 2020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Město Kopřivnice</v>
      </c>
      <c r="G123" s="41"/>
      <c r="H123" s="41"/>
      <c r="I123" s="157" t="s">
        <v>30</v>
      </c>
      <c r="J123" s="37" t="str">
        <f>E23</f>
        <v>Dopravoprojekt Ostrava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157" t="s">
        <v>33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199</v>
      </c>
      <c r="D126" s="219" t="s">
        <v>61</v>
      </c>
      <c r="E126" s="219" t="s">
        <v>57</v>
      </c>
      <c r="F126" s="219" t="s">
        <v>58</v>
      </c>
      <c r="G126" s="219" t="s">
        <v>200</v>
      </c>
      <c r="H126" s="219" t="s">
        <v>201</v>
      </c>
      <c r="I126" s="220" t="s">
        <v>202</v>
      </c>
      <c r="J126" s="219" t="s">
        <v>190</v>
      </c>
      <c r="K126" s="221" t="s">
        <v>203</v>
      </c>
      <c r="L126" s="222"/>
      <c r="M126" s="101" t="s">
        <v>1</v>
      </c>
      <c r="N126" s="102" t="s">
        <v>40</v>
      </c>
      <c r="O126" s="102" t="s">
        <v>204</v>
      </c>
      <c r="P126" s="102" t="s">
        <v>205</v>
      </c>
      <c r="Q126" s="102" t="s">
        <v>206</v>
      </c>
      <c r="R126" s="102" t="s">
        <v>207</v>
      </c>
      <c r="S126" s="102" t="s">
        <v>208</v>
      </c>
      <c r="T126" s="103" t="s">
        <v>209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210</v>
      </c>
      <c r="D127" s="41"/>
      <c r="E127" s="41"/>
      <c r="F127" s="41"/>
      <c r="G127" s="41"/>
      <c r="H127" s="41"/>
      <c r="I127" s="155"/>
      <c r="J127" s="223">
        <f>BK127</f>
        <v>0</v>
      </c>
      <c r="K127" s="41"/>
      <c r="L127" s="45"/>
      <c r="M127" s="104"/>
      <c r="N127" s="224"/>
      <c r="O127" s="105"/>
      <c r="P127" s="225">
        <f>P128</f>
        <v>0</v>
      </c>
      <c r="Q127" s="105"/>
      <c r="R127" s="225">
        <f>R128</f>
        <v>2846.6977109199993</v>
      </c>
      <c r="S127" s="105"/>
      <c r="T127" s="226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192</v>
      </c>
      <c r="BK127" s="227">
        <f>BK128</f>
        <v>0</v>
      </c>
    </row>
    <row r="128" s="12" customFormat="1" ht="25.92" customHeight="1">
      <c r="A128" s="12"/>
      <c r="B128" s="228"/>
      <c r="C128" s="229"/>
      <c r="D128" s="230" t="s">
        <v>75</v>
      </c>
      <c r="E128" s="231" t="s">
        <v>388</v>
      </c>
      <c r="F128" s="231" t="s">
        <v>389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P129+P173+P185+P223+P227+P240</f>
        <v>0</v>
      </c>
      <c r="Q128" s="236"/>
      <c r="R128" s="237">
        <f>R129+R173+R185+R223+R227+R240</f>
        <v>2846.6977109199993</v>
      </c>
      <c r="S128" s="236"/>
      <c r="T128" s="238">
        <f>T129+T173+T185+T223+T227+T240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84</v>
      </c>
      <c r="AT128" s="240" t="s">
        <v>75</v>
      </c>
      <c r="AU128" s="240" t="s">
        <v>76</v>
      </c>
      <c r="AY128" s="239" t="s">
        <v>213</v>
      </c>
      <c r="BK128" s="241">
        <f>BK129+BK173+BK185+BK223+BK227+BK240</f>
        <v>0</v>
      </c>
    </row>
    <row r="129" s="12" customFormat="1" ht="22.8" customHeight="1">
      <c r="A129" s="12"/>
      <c r="B129" s="228"/>
      <c r="C129" s="229"/>
      <c r="D129" s="230" t="s">
        <v>75</v>
      </c>
      <c r="E129" s="242" t="s">
        <v>84</v>
      </c>
      <c r="F129" s="242" t="s">
        <v>390</v>
      </c>
      <c r="G129" s="229"/>
      <c r="H129" s="229"/>
      <c r="I129" s="232"/>
      <c r="J129" s="243">
        <f>BK129</f>
        <v>0</v>
      </c>
      <c r="K129" s="229"/>
      <c r="L129" s="234"/>
      <c r="M129" s="235"/>
      <c r="N129" s="236"/>
      <c r="O129" s="236"/>
      <c r="P129" s="237">
        <f>SUM(P130:P172)</f>
        <v>0</v>
      </c>
      <c r="Q129" s="236"/>
      <c r="R129" s="237">
        <f>SUM(R130:R172)</f>
        <v>2448.3799999999997</v>
      </c>
      <c r="S129" s="236"/>
      <c r="T129" s="238">
        <f>SUM(T130:T172)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84</v>
      </c>
      <c r="AT129" s="240" t="s">
        <v>75</v>
      </c>
      <c r="AU129" s="240" t="s">
        <v>84</v>
      </c>
      <c r="AY129" s="239" t="s">
        <v>213</v>
      </c>
      <c r="BK129" s="241">
        <f>SUM(BK130:BK172)</f>
        <v>0</v>
      </c>
    </row>
    <row r="130" s="2" customFormat="1" ht="21.75" customHeight="1">
      <c r="A130" s="39"/>
      <c r="B130" s="40"/>
      <c r="C130" s="244" t="s">
        <v>84</v>
      </c>
      <c r="D130" s="244" t="s">
        <v>216</v>
      </c>
      <c r="E130" s="245" t="s">
        <v>960</v>
      </c>
      <c r="F130" s="246" t="s">
        <v>961</v>
      </c>
      <c r="G130" s="247" t="s">
        <v>399</v>
      </c>
      <c r="H130" s="248">
        <v>1576.883</v>
      </c>
      <c r="I130" s="249"/>
      <c r="J130" s="250">
        <f>ROUND(I130*H130,2)</f>
        <v>0</v>
      </c>
      <c r="K130" s="246" t="s">
        <v>394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86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962</v>
      </c>
    </row>
    <row r="131" s="2" customFormat="1">
      <c r="A131" s="39"/>
      <c r="B131" s="40"/>
      <c r="C131" s="41"/>
      <c r="D131" s="257" t="s">
        <v>222</v>
      </c>
      <c r="E131" s="41"/>
      <c r="F131" s="258" t="s">
        <v>963</v>
      </c>
      <c r="G131" s="41"/>
      <c r="H131" s="41"/>
      <c r="I131" s="155"/>
      <c r="J131" s="41"/>
      <c r="K131" s="41"/>
      <c r="L131" s="45"/>
      <c r="M131" s="259"/>
      <c r="N131" s="260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86</v>
      </c>
    </row>
    <row r="132" s="13" customFormat="1">
      <c r="A132" s="13"/>
      <c r="B132" s="265"/>
      <c r="C132" s="266"/>
      <c r="D132" s="257" t="s">
        <v>436</v>
      </c>
      <c r="E132" s="267" t="s">
        <v>1</v>
      </c>
      <c r="F132" s="268" t="s">
        <v>964</v>
      </c>
      <c r="G132" s="266"/>
      <c r="H132" s="269">
        <v>201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5" t="s">
        <v>436</v>
      </c>
      <c r="AU132" s="275" t="s">
        <v>86</v>
      </c>
      <c r="AV132" s="13" t="s">
        <v>86</v>
      </c>
      <c r="AW132" s="13" t="s">
        <v>32</v>
      </c>
      <c r="AX132" s="13" t="s">
        <v>76</v>
      </c>
      <c r="AY132" s="275" t="s">
        <v>213</v>
      </c>
    </row>
    <row r="133" s="13" customFormat="1">
      <c r="A133" s="13"/>
      <c r="B133" s="265"/>
      <c r="C133" s="266"/>
      <c r="D133" s="257" t="s">
        <v>436</v>
      </c>
      <c r="E133" s="267" t="s">
        <v>1</v>
      </c>
      <c r="F133" s="268" t="s">
        <v>965</v>
      </c>
      <c r="G133" s="266"/>
      <c r="H133" s="269">
        <v>13.44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5" t="s">
        <v>436</v>
      </c>
      <c r="AU133" s="275" t="s">
        <v>86</v>
      </c>
      <c r="AV133" s="13" t="s">
        <v>86</v>
      </c>
      <c r="AW133" s="13" t="s">
        <v>32</v>
      </c>
      <c r="AX133" s="13" t="s">
        <v>76</v>
      </c>
      <c r="AY133" s="275" t="s">
        <v>213</v>
      </c>
    </row>
    <row r="134" s="13" customFormat="1">
      <c r="A134" s="13"/>
      <c r="B134" s="265"/>
      <c r="C134" s="266"/>
      <c r="D134" s="257" t="s">
        <v>436</v>
      </c>
      <c r="E134" s="267" t="s">
        <v>1</v>
      </c>
      <c r="F134" s="268" t="s">
        <v>966</v>
      </c>
      <c r="G134" s="266"/>
      <c r="H134" s="269">
        <v>1362.443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5" t="s">
        <v>436</v>
      </c>
      <c r="AU134" s="275" t="s">
        <v>86</v>
      </c>
      <c r="AV134" s="13" t="s">
        <v>86</v>
      </c>
      <c r="AW134" s="13" t="s">
        <v>32</v>
      </c>
      <c r="AX134" s="13" t="s">
        <v>76</v>
      </c>
      <c r="AY134" s="275" t="s">
        <v>213</v>
      </c>
    </row>
    <row r="135" s="14" customFormat="1">
      <c r="A135" s="14"/>
      <c r="B135" s="276"/>
      <c r="C135" s="277"/>
      <c r="D135" s="257" t="s">
        <v>436</v>
      </c>
      <c r="E135" s="278" t="s">
        <v>1</v>
      </c>
      <c r="F135" s="279" t="s">
        <v>453</v>
      </c>
      <c r="G135" s="277"/>
      <c r="H135" s="280">
        <v>1576.883</v>
      </c>
      <c r="I135" s="281"/>
      <c r="J135" s="277"/>
      <c r="K135" s="277"/>
      <c r="L135" s="282"/>
      <c r="M135" s="283"/>
      <c r="N135" s="284"/>
      <c r="O135" s="284"/>
      <c r="P135" s="284"/>
      <c r="Q135" s="284"/>
      <c r="R135" s="284"/>
      <c r="S135" s="284"/>
      <c r="T135" s="28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6" t="s">
        <v>436</v>
      </c>
      <c r="AU135" s="286" t="s">
        <v>86</v>
      </c>
      <c r="AV135" s="14" t="s">
        <v>229</v>
      </c>
      <c r="AW135" s="14" t="s">
        <v>32</v>
      </c>
      <c r="AX135" s="14" t="s">
        <v>84</v>
      </c>
      <c r="AY135" s="286" t="s">
        <v>213</v>
      </c>
    </row>
    <row r="136" s="2" customFormat="1" ht="16.5" customHeight="1">
      <c r="A136" s="39"/>
      <c r="B136" s="40"/>
      <c r="C136" s="244" t="s">
        <v>86</v>
      </c>
      <c r="D136" s="244" t="s">
        <v>216</v>
      </c>
      <c r="E136" s="245" t="s">
        <v>479</v>
      </c>
      <c r="F136" s="246" t="s">
        <v>480</v>
      </c>
      <c r="G136" s="247" t="s">
        <v>399</v>
      </c>
      <c r="H136" s="248">
        <v>788.44200000000001</v>
      </c>
      <c r="I136" s="249"/>
      <c r="J136" s="250">
        <f>ROUND(I136*H136,2)</f>
        <v>0</v>
      </c>
      <c r="K136" s="246" t="s">
        <v>394</v>
      </c>
      <c r="L136" s="45"/>
      <c r="M136" s="251" t="s">
        <v>1</v>
      </c>
      <c r="N136" s="252" t="s">
        <v>41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229</v>
      </c>
      <c r="AT136" s="255" t="s">
        <v>216</v>
      </c>
      <c r="AU136" s="255" t="s">
        <v>86</v>
      </c>
      <c r="AY136" s="18" t="s">
        <v>213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84</v>
      </c>
      <c r="BK136" s="256">
        <f>ROUND(I136*H136,2)</f>
        <v>0</v>
      </c>
      <c r="BL136" s="18" t="s">
        <v>229</v>
      </c>
      <c r="BM136" s="255" t="s">
        <v>967</v>
      </c>
    </row>
    <row r="137" s="2" customFormat="1">
      <c r="A137" s="39"/>
      <c r="B137" s="40"/>
      <c r="C137" s="41"/>
      <c r="D137" s="257" t="s">
        <v>222</v>
      </c>
      <c r="E137" s="41"/>
      <c r="F137" s="258" t="s">
        <v>968</v>
      </c>
      <c r="G137" s="41"/>
      <c r="H137" s="41"/>
      <c r="I137" s="155"/>
      <c r="J137" s="41"/>
      <c r="K137" s="41"/>
      <c r="L137" s="45"/>
      <c r="M137" s="259"/>
      <c r="N137" s="260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86</v>
      </c>
    </row>
    <row r="138" s="13" customFormat="1">
      <c r="A138" s="13"/>
      <c r="B138" s="265"/>
      <c r="C138" s="266"/>
      <c r="D138" s="257" t="s">
        <v>436</v>
      </c>
      <c r="E138" s="266"/>
      <c r="F138" s="268" t="s">
        <v>969</v>
      </c>
      <c r="G138" s="266"/>
      <c r="H138" s="269">
        <v>788.44200000000001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5" t="s">
        <v>436</v>
      </c>
      <c r="AU138" s="275" t="s">
        <v>86</v>
      </c>
      <c r="AV138" s="13" t="s">
        <v>86</v>
      </c>
      <c r="AW138" s="13" t="s">
        <v>4</v>
      </c>
      <c r="AX138" s="13" t="s">
        <v>84</v>
      </c>
      <c r="AY138" s="275" t="s">
        <v>213</v>
      </c>
    </row>
    <row r="139" s="2" customFormat="1" ht="21.75" customHeight="1">
      <c r="A139" s="39"/>
      <c r="B139" s="40"/>
      <c r="C139" s="244" t="s">
        <v>224</v>
      </c>
      <c r="D139" s="244" t="s">
        <v>216</v>
      </c>
      <c r="E139" s="245" t="s">
        <v>970</v>
      </c>
      <c r="F139" s="246" t="s">
        <v>971</v>
      </c>
      <c r="G139" s="247" t="s">
        <v>399</v>
      </c>
      <c r="H139" s="248">
        <v>1288.6199999999999</v>
      </c>
      <c r="I139" s="249"/>
      <c r="J139" s="250">
        <f>ROUND(I139*H139,2)</f>
        <v>0</v>
      </c>
      <c r="K139" s="246" t="s">
        <v>394</v>
      </c>
      <c r="L139" s="45"/>
      <c r="M139" s="251" t="s">
        <v>1</v>
      </c>
      <c r="N139" s="252" t="s">
        <v>41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229</v>
      </c>
      <c r="AT139" s="255" t="s">
        <v>216</v>
      </c>
      <c r="AU139" s="255" t="s">
        <v>86</v>
      </c>
      <c r="AY139" s="18" t="s">
        <v>213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84</v>
      </c>
      <c r="BK139" s="256">
        <f>ROUND(I139*H139,2)</f>
        <v>0</v>
      </c>
      <c r="BL139" s="18" t="s">
        <v>229</v>
      </c>
      <c r="BM139" s="255" t="s">
        <v>972</v>
      </c>
    </row>
    <row r="140" s="2" customFormat="1">
      <c r="A140" s="39"/>
      <c r="B140" s="40"/>
      <c r="C140" s="41"/>
      <c r="D140" s="257" t="s">
        <v>222</v>
      </c>
      <c r="E140" s="41"/>
      <c r="F140" s="258" t="s">
        <v>973</v>
      </c>
      <c r="G140" s="41"/>
      <c r="H140" s="41"/>
      <c r="I140" s="155"/>
      <c r="J140" s="41"/>
      <c r="K140" s="41"/>
      <c r="L140" s="45"/>
      <c r="M140" s="259"/>
      <c r="N140" s="260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86</v>
      </c>
    </row>
    <row r="141" s="13" customFormat="1">
      <c r="A141" s="13"/>
      <c r="B141" s="265"/>
      <c r="C141" s="266"/>
      <c r="D141" s="257" t="s">
        <v>436</v>
      </c>
      <c r="E141" s="267" t="s">
        <v>1</v>
      </c>
      <c r="F141" s="268" t="s">
        <v>974</v>
      </c>
      <c r="G141" s="266"/>
      <c r="H141" s="269">
        <v>17.100000000000001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5" t="s">
        <v>436</v>
      </c>
      <c r="AU141" s="275" t="s">
        <v>86</v>
      </c>
      <c r="AV141" s="13" t="s">
        <v>86</v>
      </c>
      <c r="AW141" s="13" t="s">
        <v>32</v>
      </c>
      <c r="AX141" s="13" t="s">
        <v>76</v>
      </c>
      <c r="AY141" s="275" t="s">
        <v>213</v>
      </c>
    </row>
    <row r="142" s="13" customFormat="1">
      <c r="A142" s="13"/>
      <c r="B142" s="265"/>
      <c r="C142" s="266"/>
      <c r="D142" s="257" t="s">
        <v>436</v>
      </c>
      <c r="E142" s="267" t="s">
        <v>1</v>
      </c>
      <c r="F142" s="268" t="s">
        <v>975</v>
      </c>
      <c r="G142" s="266"/>
      <c r="H142" s="269">
        <v>1271.52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5" t="s">
        <v>436</v>
      </c>
      <c r="AU142" s="275" t="s">
        <v>86</v>
      </c>
      <c r="AV142" s="13" t="s">
        <v>86</v>
      </c>
      <c r="AW142" s="13" t="s">
        <v>32</v>
      </c>
      <c r="AX142" s="13" t="s">
        <v>76</v>
      </c>
      <c r="AY142" s="275" t="s">
        <v>213</v>
      </c>
    </row>
    <row r="143" s="14" customFormat="1">
      <c r="A143" s="14"/>
      <c r="B143" s="276"/>
      <c r="C143" s="277"/>
      <c r="D143" s="257" t="s">
        <v>436</v>
      </c>
      <c r="E143" s="278" t="s">
        <v>1</v>
      </c>
      <c r="F143" s="279" t="s">
        <v>453</v>
      </c>
      <c r="G143" s="277"/>
      <c r="H143" s="280">
        <v>1288.6199999999999</v>
      </c>
      <c r="I143" s="281"/>
      <c r="J143" s="277"/>
      <c r="K143" s="277"/>
      <c r="L143" s="282"/>
      <c r="M143" s="283"/>
      <c r="N143" s="284"/>
      <c r="O143" s="284"/>
      <c r="P143" s="284"/>
      <c r="Q143" s="284"/>
      <c r="R143" s="284"/>
      <c r="S143" s="284"/>
      <c r="T143" s="28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6" t="s">
        <v>436</v>
      </c>
      <c r="AU143" s="286" t="s">
        <v>86</v>
      </c>
      <c r="AV143" s="14" t="s">
        <v>229</v>
      </c>
      <c r="AW143" s="14" t="s">
        <v>32</v>
      </c>
      <c r="AX143" s="14" t="s">
        <v>84</v>
      </c>
      <c r="AY143" s="286" t="s">
        <v>213</v>
      </c>
    </row>
    <row r="144" s="2" customFormat="1" ht="16.5" customHeight="1">
      <c r="A144" s="39"/>
      <c r="B144" s="40"/>
      <c r="C144" s="287" t="s">
        <v>229</v>
      </c>
      <c r="D144" s="287" t="s">
        <v>488</v>
      </c>
      <c r="E144" s="288" t="s">
        <v>489</v>
      </c>
      <c r="F144" s="289" t="s">
        <v>976</v>
      </c>
      <c r="G144" s="290" t="s">
        <v>491</v>
      </c>
      <c r="H144" s="291">
        <v>2415.8899999999999</v>
      </c>
      <c r="I144" s="292"/>
      <c r="J144" s="293">
        <f>ROUND(I144*H144,2)</f>
        <v>0</v>
      </c>
      <c r="K144" s="289" t="s">
        <v>1</v>
      </c>
      <c r="L144" s="294"/>
      <c r="M144" s="295" t="s">
        <v>1</v>
      </c>
      <c r="N144" s="296" t="s">
        <v>41</v>
      </c>
      <c r="O144" s="92"/>
      <c r="P144" s="253">
        <f>O144*H144</f>
        <v>0</v>
      </c>
      <c r="Q144" s="253">
        <v>1</v>
      </c>
      <c r="R144" s="253">
        <f>Q144*H144</f>
        <v>2415.8899999999999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420</v>
      </c>
      <c r="AT144" s="255" t="s">
        <v>488</v>
      </c>
      <c r="AU144" s="255" t="s">
        <v>86</v>
      </c>
      <c r="AY144" s="18" t="s">
        <v>213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84</v>
      </c>
      <c r="BK144" s="256">
        <f>ROUND(I144*H144,2)</f>
        <v>0</v>
      </c>
      <c r="BL144" s="18" t="s">
        <v>229</v>
      </c>
      <c r="BM144" s="255" t="s">
        <v>977</v>
      </c>
    </row>
    <row r="145" s="2" customFormat="1">
      <c r="A145" s="39"/>
      <c r="B145" s="40"/>
      <c r="C145" s="41"/>
      <c r="D145" s="257" t="s">
        <v>222</v>
      </c>
      <c r="E145" s="41"/>
      <c r="F145" s="258" t="s">
        <v>978</v>
      </c>
      <c r="G145" s="41"/>
      <c r="H145" s="41"/>
      <c r="I145" s="155"/>
      <c r="J145" s="41"/>
      <c r="K145" s="41"/>
      <c r="L145" s="45"/>
      <c r="M145" s="259"/>
      <c r="N145" s="26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86</v>
      </c>
    </row>
    <row r="146" s="2" customFormat="1" ht="16.5" customHeight="1">
      <c r="A146" s="39"/>
      <c r="B146" s="40"/>
      <c r="C146" s="287" t="s">
        <v>212</v>
      </c>
      <c r="D146" s="287" t="s">
        <v>488</v>
      </c>
      <c r="E146" s="288" t="s">
        <v>979</v>
      </c>
      <c r="F146" s="289" t="s">
        <v>980</v>
      </c>
      <c r="G146" s="290" t="s">
        <v>491</v>
      </c>
      <c r="H146" s="291">
        <v>32.490000000000002</v>
      </c>
      <c r="I146" s="292"/>
      <c r="J146" s="293">
        <f>ROUND(I146*H146,2)</f>
        <v>0</v>
      </c>
      <c r="K146" s="289" t="s">
        <v>1</v>
      </c>
      <c r="L146" s="294"/>
      <c r="M146" s="295" t="s">
        <v>1</v>
      </c>
      <c r="N146" s="296" t="s">
        <v>41</v>
      </c>
      <c r="O146" s="92"/>
      <c r="P146" s="253">
        <f>O146*H146</f>
        <v>0</v>
      </c>
      <c r="Q146" s="253">
        <v>1</v>
      </c>
      <c r="R146" s="253">
        <f>Q146*H146</f>
        <v>32.490000000000002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420</v>
      </c>
      <c r="AT146" s="255" t="s">
        <v>488</v>
      </c>
      <c r="AU146" s="255" t="s">
        <v>86</v>
      </c>
      <c r="AY146" s="18" t="s">
        <v>213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84</v>
      </c>
      <c r="BK146" s="256">
        <f>ROUND(I146*H146,2)</f>
        <v>0</v>
      </c>
      <c r="BL146" s="18" t="s">
        <v>229</v>
      </c>
      <c r="BM146" s="255" t="s">
        <v>981</v>
      </c>
    </row>
    <row r="147" s="2" customFormat="1">
      <c r="A147" s="39"/>
      <c r="B147" s="40"/>
      <c r="C147" s="41"/>
      <c r="D147" s="257" t="s">
        <v>222</v>
      </c>
      <c r="E147" s="41"/>
      <c r="F147" s="258" t="s">
        <v>982</v>
      </c>
      <c r="G147" s="41"/>
      <c r="H147" s="41"/>
      <c r="I147" s="155"/>
      <c r="J147" s="41"/>
      <c r="K147" s="41"/>
      <c r="L147" s="45"/>
      <c r="M147" s="259"/>
      <c r="N147" s="26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86</v>
      </c>
    </row>
    <row r="148" s="13" customFormat="1">
      <c r="A148" s="13"/>
      <c r="B148" s="265"/>
      <c r="C148" s="266"/>
      <c r="D148" s="257" t="s">
        <v>436</v>
      </c>
      <c r="E148" s="267" t="s">
        <v>1</v>
      </c>
      <c r="F148" s="268" t="s">
        <v>983</v>
      </c>
      <c r="G148" s="266"/>
      <c r="H148" s="269">
        <v>32.490000000000002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5" t="s">
        <v>436</v>
      </c>
      <c r="AU148" s="275" t="s">
        <v>86</v>
      </c>
      <c r="AV148" s="13" t="s">
        <v>86</v>
      </c>
      <c r="AW148" s="13" t="s">
        <v>32</v>
      </c>
      <c r="AX148" s="13" t="s">
        <v>84</v>
      </c>
      <c r="AY148" s="275" t="s">
        <v>213</v>
      </c>
    </row>
    <row r="149" s="2" customFormat="1" ht="21.75" customHeight="1">
      <c r="A149" s="39"/>
      <c r="B149" s="40"/>
      <c r="C149" s="244" t="s">
        <v>238</v>
      </c>
      <c r="D149" s="244" t="s">
        <v>216</v>
      </c>
      <c r="E149" s="245" t="s">
        <v>984</v>
      </c>
      <c r="F149" s="246" t="s">
        <v>985</v>
      </c>
      <c r="G149" s="247" t="s">
        <v>399</v>
      </c>
      <c r="H149" s="248">
        <v>644.30999999999995</v>
      </c>
      <c r="I149" s="249"/>
      <c r="J149" s="250">
        <f>ROUND(I149*H149,2)</f>
        <v>0</v>
      </c>
      <c r="K149" s="246" t="s">
        <v>394</v>
      </c>
      <c r="L149" s="45"/>
      <c r="M149" s="251" t="s">
        <v>1</v>
      </c>
      <c r="N149" s="252" t="s">
        <v>41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229</v>
      </c>
      <c r="AT149" s="255" t="s">
        <v>216</v>
      </c>
      <c r="AU149" s="255" t="s">
        <v>86</v>
      </c>
      <c r="AY149" s="18" t="s">
        <v>213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84</v>
      </c>
      <c r="BK149" s="256">
        <f>ROUND(I149*H149,2)</f>
        <v>0</v>
      </c>
      <c r="BL149" s="18" t="s">
        <v>229</v>
      </c>
      <c r="BM149" s="255" t="s">
        <v>986</v>
      </c>
    </row>
    <row r="150" s="2" customFormat="1">
      <c r="A150" s="39"/>
      <c r="B150" s="40"/>
      <c r="C150" s="41"/>
      <c r="D150" s="257" t="s">
        <v>222</v>
      </c>
      <c r="E150" s="41"/>
      <c r="F150" s="258" t="s">
        <v>987</v>
      </c>
      <c r="G150" s="41"/>
      <c r="H150" s="41"/>
      <c r="I150" s="155"/>
      <c r="J150" s="41"/>
      <c r="K150" s="41"/>
      <c r="L150" s="45"/>
      <c r="M150" s="259"/>
      <c r="N150" s="260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222</v>
      </c>
      <c r="AU150" s="18" t="s">
        <v>86</v>
      </c>
    </row>
    <row r="151" s="13" customFormat="1">
      <c r="A151" s="13"/>
      <c r="B151" s="265"/>
      <c r="C151" s="266"/>
      <c r="D151" s="257" t="s">
        <v>436</v>
      </c>
      <c r="E151" s="266"/>
      <c r="F151" s="268" t="s">
        <v>988</v>
      </c>
      <c r="G151" s="266"/>
      <c r="H151" s="269">
        <v>644.30999999999995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5" t="s">
        <v>436</v>
      </c>
      <c r="AU151" s="275" t="s">
        <v>86</v>
      </c>
      <c r="AV151" s="13" t="s">
        <v>86</v>
      </c>
      <c r="AW151" s="13" t="s">
        <v>4</v>
      </c>
      <c r="AX151" s="13" t="s">
        <v>84</v>
      </c>
      <c r="AY151" s="275" t="s">
        <v>213</v>
      </c>
    </row>
    <row r="152" s="2" customFormat="1" ht="21.75" customHeight="1">
      <c r="A152" s="39"/>
      <c r="B152" s="40"/>
      <c r="C152" s="244" t="s">
        <v>243</v>
      </c>
      <c r="D152" s="244" t="s">
        <v>216</v>
      </c>
      <c r="E152" s="245" t="s">
        <v>989</v>
      </c>
      <c r="F152" s="246" t="s">
        <v>990</v>
      </c>
      <c r="G152" s="247" t="s">
        <v>399</v>
      </c>
      <c r="H152" s="248">
        <v>34</v>
      </c>
      <c r="I152" s="249"/>
      <c r="J152" s="250">
        <f>ROUND(I152*H152,2)</f>
        <v>0</v>
      </c>
      <c r="K152" s="246" t="s">
        <v>394</v>
      </c>
      <c r="L152" s="45"/>
      <c r="M152" s="251" t="s">
        <v>1</v>
      </c>
      <c r="N152" s="252" t="s">
        <v>41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229</v>
      </c>
      <c r="AT152" s="255" t="s">
        <v>216</v>
      </c>
      <c r="AU152" s="255" t="s">
        <v>86</v>
      </c>
      <c r="AY152" s="18" t="s">
        <v>213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84</v>
      </c>
      <c r="BK152" s="256">
        <f>ROUND(I152*H152,2)</f>
        <v>0</v>
      </c>
      <c r="BL152" s="18" t="s">
        <v>229</v>
      </c>
      <c r="BM152" s="255" t="s">
        <v>991</v>
      </c>
    </row>
    <row r="153" s="2" customFormat="1">
      <c r="A153" s="39"/>
      <c r="B153" s="40"/>
      <c r="C153" s="41"/>
      <c r="D153" s="257" t="s">
        <v>222</v>
      </c>
      <c r="E153" s="41"/>
      <c r="F153" s="258" t="s">
        <v>992</v>
      </c>
      <c r="G153" s="41"/>
      <c r="H153" s="41"/>
      <c r="I153" s="155"/>
      <c r="J153" s="41"/>
      <c r="K153" s="41"/>
      <c r="L153" s="45"/>
      <c r="M153" s="259"/>
      <c r="N153" s="26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86</v>
      </c>
    </row>
    <row r="154" s="2" customFormat="1" ht="21.75" customHeight="1">
      <c r="A154" s="39"/>
      <c r="B154" s="40"/>
      <c r="C154" s="244" t="s">
        <v>420</v>
      </c>
      <c r="D154" s="244" t="s">
        <v>216</v>
      </c>
      <c r="E154" s="245" t="s">
        <v>993</v>
      </c>
      <c r="F154" s="246" t="s">
        <v>994</v>
      </c>
      <c r="G154" s="247" t="s">
        <v>399</v>
      </c>
      <c r="H154" s="248">
        <v>17</v>
      </c>
      <c r="I154" s="249"/>
      <c r="J154" s="250">
        <f>ROUND(I154*H154,2)</f>
        <v>0</v>
      </c>
      <c r="K154" s="246" t="s">
        <v>394</v>
      </c>
      <c r="L154" s="45"/>
      <c r="M154" s="251" t="s">
        <v>1</v>
      </c>
      <c r="N154" s="252" t="s">
        <v>41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229</v>
      </c>
      <c r="AT154" s="255" t="s">
        <v>216</v>
      </c>
      <c r="AU154" s="255" t="s">
        <v>86</v>
      </c>
      <c r="AY154" s="18" t="s">
        <v>213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84</v>
      </c>
      <c r="BK154" s="256">
        <f>ROUND(I154*H154,2)</f>
        <v>0</v>
      </c>
      <c r="BL154" s="18" t="s">
        <v>229</v>
      </c>
      <c r="BM154" s="255" t="s">
        <v>995</v>
      </c>
    </row>
    <row r="155" s="2" customFormat="1">
      <c r="A155" s="39"/>
      <c r="B155" s="40"/>
      <c r="C155" s="41"/>
      <c r="D155" s="257" t="s">
        <v>222</v>
      </c>
      <c r="E155" s="41"/>
      <c r="F155" s="258" t="s">
        <v>996</v>
      </c>
      <c r="G155" s="41"/>
      <c r="H155" s="41"/>
      <c r="I155" s="155"/>
      <c r="J155" s="41"/>
      <c r="K155" s="41"/>
      <c r="L155" s="45"/>
      <c r="M155" s="259"/>
      <c r="N155" s="260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86</v>
      </c>
    </row>
    <row r="156" s="13" customFormat="1">
      <c r="A156" s="13"/>
      <c r="B156" s="265"/>
      <c r="C156" s="266"/>
      <c r="D156" s="257" t="s">
        <v>436</v>
      </c>
      <c r="E156" s="266"/>
      <c r="F156" s="268" t="s">
        <v>997</v>
      </c>
      <c r="G156" s="266"/>
      <c r="H156" s="269">
        <v>17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5" t="s">
        <v>436</v>
      </c>
      <c r="AU156" s="275" t="s">
        <v>86</v>
      </c>
      <c r="AV156" s="13" t="s">
        <v>86</v>
      </c>
      <c r="AW156" s="13" t="s">
        <v>4</v>
      </c>
      <c r="AX156" s="13" t="s">
        <v>84</v>
      </c>
      <c r="AY156" s="275" t="s">
        <v>213</v>
      </c>
    </row>
    <row r="157" s="2" customFormat="1" ht="21.75" customHeight="1">
      <c r="A157" s="39"/>
      <c r="B157" s="40"/>
      <c r="C157" s="244" t="s">
        <v>585</v>
      </c>
      <c r="D157" s="244" t="s">
        <v>216</v>
      </c>
      <c r="E157" s="245" t="s">
        <v>786</v>
      </c>
      <c r="F157" s="246" t="s">
        <v>787</v>
      </c>
      <c r="G157" s="247" t="s">
        <v>399</v>
      </c>
      <c r="H157" s="248">
        <v>2899.5030000000002</v>
      </c>
      <c r="I157" s="249"/>
      <c r="J157" s="250">
        <f>ROUND(I157*H157,2)</f>
        <v>0</v>
      </c>
      <c r="K157" s="246" t="s">
        <v>394</v>
      </c>
      <c r="L157" s="45"/>
      <c r="M157" s="251" t="s">
        <v>1</v>
      </c>
      <c r="N157" s="252" t="s">
        <v>41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229</v>
      </c>
      <c r="AT157" s="255" t="s">
        <v>216</v>
      </c>
      <c r="AU157" s="255" t="s">
        <v>86</v>
      </c>
      <c r="AY157" s="18" t="s">
        <v>213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84</v>
      </c>
      <c r="BK157" s="256">
        <f>ROUND(I157*H157,2)</f>
        <v>0</v>
      </c>
      <c r="BL157" s="18" t="s">
        <v>229</v>
      </c>
      <c r="BM157" s="255" t="s">
        <v>998</v>
      </c>
    </row>
    <row r="158" s="2" customFormat="1">
      <c r="A158" s="39"/>
      <c r="B158" s="40"/>
      <c r="C158" s="41"/>
      <c r="D158" s="257" t="s">
        <v>222</v>
      </c>
      <c r="E158" s="41"/>
      <c r="F158" s="258" t="s">
        <v>999</v>
      </c>
      <c r="G158" s="41"/>
      <c r="H158" s="41"/>
      <c r="I158" s="155"/>
      <c r="J158" s="41"/>
      <c r="K158" s="41"/>
      <c r="L158" s="45"/>
      <c r="M158" s="259"/>
      <c r="N158" s="260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86</v>
      </c>
    </row>
    <row r="159" s="13" customFormat="1">
      <c r="A159" s="13"/>
      <c r="B159" s="265"/>
      <c r="C159" s="266"/>
      <c r="D159" s="257" t="s">
        <v>436</v>
      </c>
      <c r="E159" s="267" t="s">
        <v>1</v>
      </c>
      <c r="F159" s="268" t="s">
        <v>1000</v>
      </c>
      <c r="G159" s="266"/>
      <c r="H159" s="269">
        <v>2899.5030000000002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5" t="s">
        <v>436</v>
      </c>
      <c r="AU159" s="275" t="s">
        <v>86</v>
      </c>
      <c r="AV159" s="13" t="s">
        <v>86</v>
      </c>
      <c r="AW159" s="13" t="s">
        <v>32</v>
      </c>
      <c r="AX159" s="13" t="s">
        <v>76</v>
      </c>
      <c r="AY159" s="275" t="s">
        <v>213</v>
      </c>
    </row>
    <row r="160" s="14" customFormat="1">
      <c r="A160" s="14"/>
      <c r="B160" s="276"/>
      <c r="C160" s="277"/>
      <c r="D160" s="257" t="s">
        <v>436</v>
      </c>
      <c r="E160" s="278" t="s">
        <v>1</v>
      </c>
      <c r="F160" s="279" t="s">
        <v>453</v>
      </c>
      <c r="G160" s="277"/>
      <c r="H160" s="280">
        <v>2899.5030000000002</v>
      </c>
      <c r="I160" s="281"/>
      <c r="J160" s="277"/>
      <c r="K160" s="277"/>
      <c r="L160" s="282"/>
      <c r="M160" s="283"/>
      <c r="N160" s="284"/>
      <c r="O160" s="284"/>
      <c r="P160" s="284"/>
      <c r="Q160" s="284"/>
      <c r="R160" s="284"/>
      <c r="S160" s="284"/>
      <c r="T160" s="28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6" t="s">
        <v>436</v>
      </c>
      <c r="AU160" s="286" t="s">
        <v>86</v>
      </c>
      <c r="AV160" s="14" t="s">
        <v>229</v>
      </c>
      <c r="AW160" s="14" t="s">
        <v>32</v>
      </c>
      <c r="AX160" s="14" t="s">
        <v>84</v>
      </c>
      <c r="AY160" s="286" t="s">
        <v>213</v>
      </c>
    </row>
    <row r="161" s="2" customFormat="1" ht="21.75" customHeight="1">
      <c r="A161" s="39"/>
      <c r="B161" s="40"/>
      <c r="C161" s="244" t="s">
        <v>257</v>
      </c>
      <c r="D161" s="244" t="s">
        <v>216</v>
      </c>
      <c r="E161" s="245" t="s">
        <v>1001</v>
      </c>
      <c r="F161" s="246" t="s">
        <v>1002</v>
      </c>
      <c r="G161" s="247" t="s">
        <v>399</v>
      </c>
      <c r="H161" s="248">
        <v>1288.6199999999999</v>
      </c>
      <c r="I161" s="249"/>
      <c r="J161" s="250">
        <f>ROUND(I161*H161,2)</f>
        <v>0</v>
      </c>
      <c r="K161" s="246" t="s">
        <v>394</v>
      </c>
      <c r="L161" s="45"/>
      <c r="M161" s="251" t="s">
        <v>1</v>
      </c>
      <c r="N161" s="252" t="s">
        <v>41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229</v>
      </c>
      <c r="AT161" s="255" t="s">
        <v>216</v>
      </c>
      <c r="AU161" s="255" t="s">
        <v>86</v>
      </c>
      <c r="AY161" s="18" t="s">
        <v>213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84</v>
      </c>
      <c r="BK161" s="256">
        <f>ROUND(I161*H161,2)</f>
        <v>0</v>
      </c>
      <c r="BL161" s="18" t="s">
        <v>229</v>
      </c>
      <c r="BM161" s="255" t="s">
        <v>1003</v>
      </c>
    </row>
    <row r="162" s="2" customFormat="1">
      <c r="A162" s="39"/>
      <c r="B162" s="40"/>
      <c r="C162" s="41"/>
      <c r="D162" s="257" t="s">
        <v>222</v>
      </c>
      <c r="E162" s="41"/>
      <c r="F162" s="258" t="s">
        <v>987</v>
      </c>
      <c r="G162" s="41"/>
      <c r="H162" s="41"/>
      <c r="I162" s="155"/>
      <c r="J162" s="41"/>
      <c r="K162" s="41"/>
      <c r="L162" s="45"/>
      <c r="M162" s="259"/>
      <c r="N162" s="260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222</v>
      </c>
      <c r="AU162" s="18" t="s">
        <v>86</v>
      </c>
    </row>
    <row r="163" s="2" customFormat="1" ht="16.5" customHeight="1">
      <c r="A163" s="39"/>
      <c r="B163" s="40"/>
      <c r="C163" s="244" t="s">
        <v>264</v>
      </c>
      <c r="D163" s="244" t="s">
        <v>216</v>
      </c>
      <c r="E163" s="245" t="s">
        <v>1004</v>
      </c>
      <c r="F163" s="246" t="s">
        <v>1005</v>
      </c>
      <c r="G163" s="247" t="s">
        <v>399</v>
      </c>
      <c r="H163" s="248">
        <v>1610.883</v>
      </c>
      <c r="I163" s="249"/>
      <c r="J163" s="250">
        <f>ROUND(I163*H163,2)</f>
        <v>0</v>
      </c>
      <c r="K163" s="246" t="s">
        <v>394</v>
      </c>
      <c r="L163" s="45"/>
      <c r="M163" s="251" t="s">
        <v>1</v>
      </c>
      <c r="N163" s="252" t="s">
        <v>41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229</v>
      </c>
      <c r="AT163" s="255" t="s">
        <v>216</v>
      </c>
      <c r="AU163" s="255" t="s">
        <v>86</v>
      </c>
      <c r="AY163" s="18" t="s">
        <v>213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84</v>
      </c>
      <c r="BK163" s="256">
        <f>ROUND(I163*H163,2)</f>
        <v>0</v>
      </c>
      <c r="BL163" s="18" t="s">
        <v>229</v>
      </c>
      <c r="BM163" s="255" t="s">
        <v>1006</v>
      </c>
    </row>
    <row r="164" s="2" customFormat="1">
      <c r="A164" s="39"/>
      <c r="B164" s="40"/>
      <c r="C164" s="41"/>
      <c r="D164" s="257" t="s">
        <v>222</v>
      </c>
      <c r="E164" s="41"/>
      <c r="F164" s="258" t="s">
        <v>1007</v>
      </c>
      <c r="G164" s="41"/>
      <c r="H164" s="41"/>
      <c r="I164" s="155"/>
      <c r="J164" s="41"/>
      <c r="K164" s="41"/>
      <c r="L164" s="45"/>
      <c r="M164" s="259"/>
      <c r="N164" s="260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86</v>
      </c>
    </row>
    <row r="165" s="13" customFormat="1">
      <c r="A165" s="13"/>
      <c r="B165" s="265"/>
      <c r="C165" s="266"/>
      <c r="D165" s="257" t="s">
        <v>436</v>
      </c>
      <c r="E165" s="267" t="s">
        <v>1</v>
      </c>
      <c r="F165" s="268" t="s">
        <v>1008</v>
      </c>
      <c r="G165" s="266"/>
      <c r="H165" s="269">
        <v>1610.883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5" t="s">
        <v>436</v>
      </c>
      <c r="AU165" s="275" t="s">
        <v>86</v>
      </c>
      <c r="AV165" s="13" t="s">
        <v>86</v>
      </c>
      <c r="AW165" s="13" t="s">
        <v>32</v>
      </c>
      <c r="AX165" s="13" t="s">
        <v>84</v>
      </c>
      <c r="AY165" s="275" t="s">
        <v>213</v>
      </c>
    </row>
    <row r="166" s="2" customFormat="1" ht="21.75" customHeight="1">
      <c r="A166" s="39"/>
      <c r="B166" s="40"/>
      <c r="C166" s="244" t="s">
        <v>269</v>
      </c>
      <c r="D166" s="244" t="s">
        <v>216</v>
      </c>
      <c r="E166" s="245" t="s">
        <v>1009</v>
      </c>
      <c r="F166" s="246" t="s">
        <v>1010</v>
      </c>
      <c r="G166" s="247" t="s">
        <v>491</v>
      </c>
      <c r="H166" s="248">
        <v>5509.0559999999996</v>
      </c>
      <c r="I166" s="249"/>
      <c r="J166" s="250">
        <f>ROUND(I166*H166,2)</f>
        <v>0</v>
      </c>
      <c r="K166" s="246" t="s">
        <v>394</v>
      </c>
      <c r="L166" s="45"/>
      <c r="M166" s="251" t="s">
        <v>1</v>
      </c>
      <c r="N166" s="252" t="s">
        <v>41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229</v>
      </c>
      <c r="AT166" s="255" t="s">
        <v>216</v>
      </c>
      <c r="AU166" s="255" t="s">
        <v>86</v>
      </c>
      <c r="AY166" s="18" t="s">
        <v>213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84</v>
      </c>
      <c r="BK166" s="256">
        <f>ROUND(I166*H166,2)</f>
        <v>0</v>
      </c>
      <c r="BL166" s="18" t="s">
        <v>229</v>
      </c>
      <c r="BM166" s="255" t="s">
        <v>1011</v>
      </c>
    </row>
    <row r="167" s="2" customFormat="1">
      <c r="A167" s="39"/>
      <c r="B167" s="40"/>
      <c r="C167" s="41"/>
      <c r="D167" s="257" t="s">
        <v>222</v>
      </c>
      <c r="E167" s="41"/>
      <c r="F167" s="258" t="s">
        <v>1012</v>
      </c>
      <c r="G167" s="41"/>
      <c r="H167" s="41"/>
      <c r="I167" s="155"/>
      <c r="J167" s="41"/>
      <c r="K167" s="41"/>
      <c r="L167" s="45"/>
      <c r="M167" s="259"/>
      <c r="N167" s="260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222</v>
      </c>
      <c r="AU167" s="18" t="s">
        <v>86</v>
      </c>
    </row>
    <row r="168" s="13" customFormat="1">
      <c r="A168" s="13"/>
      <c r="B168" s="265"/>
      <c r="C168" s="266"/>
      <c r="D168" s="257" t="s">
        <v>436</v>
      </c>
      <c r="E168" s="267" t="s">
        <v>1</v>
      </c>
      <c r="F168" s="268" t="s">
        <v>1013</v>
      </c>
      <c r="G168" s="266"/>
      <c r="H168" s="269">
        <v>5509.0559999999996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5" t="s">
        <v>436</v>
      </c>
      <c r="AU168" s="275" t="s">
        <v>86</v>
      </c>
      <c r="AV168" s="13" t="s">
        <v>86</v>
      </c>
      <c r="AW168" s="13" t="s">
        <v>32</v>
      </c>
      <c r="AX168" s="13" t="s">
        <v>84</v>
      </c>
      <c r="AY168" s="275" t="s">
        <v>213</v>
      </c>
    </row>
    <row r="169" s="2" customFormat="1" ht="16.5" customHeight="1">
      <c r="A169" s="39"/>
      <c r="B169" s="40"/>
      <c r="C169" s="244" t="s">
        <v>279</v>
      </c>
      <c r="D169" s="244" t="s">
        <v>216</v>
      </c>
      <c r="E169" s="245" t="s">
        <v>1014</v>
      </c>
      <c r="F169" s="246" t="s">
        <v>1015</v>
      </c>
      <c r="G169" s="247" t="s">
        <v>393</v>
      </c>
      <c r="H169" s="248">
        <v>2543.04</v>
      </c>
      <c r="I169" s="249"/>
      <c r="J169" s="250">
        <f>ROUND(I169*H169,2)</f>
        <v>0</v>
      </c>
      <c r="K169" s="246" t="s">
        <v>394</v>
      </c>
      <c r="L169" s="45"/>
      <c r="M169" s="251" t="s">
        <v>1</v>
      </c>
      <c r="N169" s="252" t="s">
        <v>41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229</v>
      </c>
      <c r="AT169" s="255" t="s">
        <v>216</v>
      </c>
      <c r="AU169" s="255" t="s">
        <v>86</v>
      </c>
      <c r="AY169" s="18" t="s">
        <v>213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84</v>
      </c>
      <c r="BK169" s="256">
        <f>ROUND(I169*H169,2)</f>
        <v>0</v>
      </c>
      <c r="BL169" s="18" t="s">
        <v>229</v>
      </c>
      <c r="BM169" s="255" t="s">
        <v>1016</v>
      </c>
    </row>
    <row r="170" s="2" customFormat="1">
      <c r="A170" s="39"/>
      <c r="B170" s="40"/>
      <c r="C170" s="41"/>
      <c r="D170" s="257" t="s">
        <v>222</v>
      </c>
      <c r="E170" s="41"/>
      <c r="F170" s="258" t="s">
        <v>1017</v>
      </c>
      <c r="G170" s="41"/>
      <c r="H170" s="41"/>
      <c r="I170" s="155"/>
      <c r="J170" s="41"/>
      <c r="K170" s="41"/>
      <c r="L170" s="45"/>
      <c r="M170" s="259"/>
      <c r="N170" s="260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86</v>
      </c>
    </row>
    <row r="171" s="13" customFormat="1">
      <c r="A171" s="13"/>
      <c r="B171" s="265"/>
      <c r="C171" s="266"/>
      <c r="D171" s="257" t="s">
        <v>436</v>
      </c>
      <c r="E171" s="267" t="s">
        <v>1</v>
      </c>
      <c r="F171" s="268" t="s">
        <v>1018</v>
      </c>
      <c r="G171" s="266"/>
      <c r="H171" s="269">
        <v>2543.04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5" t="s">
        <v>436</v>
      </c>
      <c r="AU171" s="275" t="s">
        <v>86</v>
      </c>
      <c r="AV171" s="13" t="s">
        <v>86</v>
      </c>
      <c r="AW171" s="13" t="s">
        <v>32</v>
      </c>
      <c r="AX171" s="13" t="s">
        <v>76</v>
      </c>
      <c r="AY171" s="275" t="s">
        <v>213</v>
      </c>
    </row>
    <row r="172" s="14" customFormat="1">
      <c r="A172" s="14"/>
      <c r="B172" s="276"/>
      <c r="C172" s="277"/>
      <c r="D172" s="257" t="s">
        <v>436</v>
      </c>
      <c r="E172" s="278" t="s">
        <v>1</v>
      </c>
      <c r="F172" s="279" t="s">
        <v>453</v>
      </c>
      <c r="G172" s="277"/>
      <c r="H172" s="280">
        <v>2543.04</v>
      </c>
      <c r="I172" s="281"/>
      <c r="J172" s="277"/>
      <c r="K172" s="277"/>
      <c r="L172" s="282"/>
      <c r="M172" s="283"/>
      <c r="N172" s="284"/>
      <c r="O172" s="284"/>
      <c r="P172" s="284"/>
      <c r="Q172" s="284"/>
      <c r="R172" s="284"/>
      <c r="S172" s="284"/>
      <c r="T172" s="28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6" t="s">
        <v>436</v>
      </c>
      <c r="AU172" s="286" t="s">
        <v>86</v>
      </c>
      <c r="AV172" s="14" t="s">
        <v>229</v>
      </c>
      <c r="AW172" s="14" t="s">
        <v>32</v>
      </c>
      <c r="AX172" s="14" t="s">
        <v>84</v>
      </c>
      <c r="AY172" s="286" t="s">
        <v>213</v>
      </c>
    </row>
    <row r="173" s="12" customFormat="1" ht="22.8" customHeight="1">
      <c r="A173" s="12"/>
      <c r="B173" s="228"/>
      <c r="C173" s="229"/>
      <c r="D173" s="230" t="s">
        <v>75</v>
      </c>
      <c r="E173" s="242" t="s">
        <v>86</v>
      </c>
      <c r="F173" s="242" t="s">
        <v>558</v>
      </c>
      <c r="G173" s="229"/>
      <c r="H173" s="229"/>
      <c r="I173" s="232"/>
      <c r="J173" s="243">
        <f>BK173</f>
        <v>0</v>
      </c>
      <c r="K173" s="229"/>
      <c r="L173" s="234"/>
      <c r="M173" s="235"/>
      <c r="N173" s="236"/>
      <c r="O173" s="236"/>
      <c r="P173" s="237">
        <f>SUM(P174:P184)</f>
        <v>0</v>
      </c>
      <c r="Q173" s="236"/>
      <c r="R173" s="237">
        <f>SUM(R174:R184)</f>
        <v>39.564975919999995</v>
      </c>
      <c r="S173" s="236"/>
      <c r="T173" s="238">
        <f>SUM(T174:T184)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9" t="s">
        <v>84</v>
      </c>
      <c r="AT173" s="240" t="s">
        <v>75</v>
      </c>
      <c r="AU173" s="240" t="s">
        <v>84</v>
      </c>
      <c r="AY173" s="239" t="s">
        <v>213</v>
      </c>
      <c r="BK173" s="241">
        <f>SUM(BK174:BK184)</f>
        <v>0</v>
      </c>
    </row>
    <row r="174" s="2" customFormat="1" ht="21.75" customHeight="1">
      <c r="A174" s="39"/>
      <c r="B174" s="40"/>
      <c r="C174" s="244" t="s">
        <v>8</v>
      </c>
      <c r="D174" s="244" t="s">
        <v>216</v>
      </c>
      <c r="E174" s="245" t="s">
        <v>1019</v>
      </c>
      <c r="F174" s="246" t="s">
        <v>1020</v>
      </c>
      <c r="G174" s="247" t="s">
        <v>399</v>
      </c>
      <c r="H174" s="248">
        <v>30.600000000000001</v>
      </c>
      <c r="I174" s="249"/>
      <c r="J174" s="250">
        <f>ROUND(I174*H174,2)</f>
        <v>0</v>
      </c>
      <c r="K174" s="246" t="s">
        <v>394</v>
      </c>
      <c r="L174" s="45"/>
      <c r="M174" s="251" t="s">
        <v>1</v>
      </c>
      <c r="N174" s="252" t="s">
        <v>41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229</v>
      </c>
      <c r="AT174" s="255" t="s">
        <v>216</v>
      </c>
      <c r="AU174" s="255" t="s">
        <v>86</v>
      </c>
      <c r="AY174" s="18" t="s">
        <v>213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84</v>
      </c>
      <c r="BK174" s="256">
        <f>ROUND(I174*H174,2)</f>
        <v>0</v>
      </c>
      <c r="BL174" s="18" t="s">
        <v>229</v>
      </c>
      <c r="BM174" s="255" t="s">
        <v>1021</v>
      </c>
    </row>
    <row r="175" s="2" customFormat="1" ht="21.75" customHeight="1">
      <c r="A175" s="39"/>
      <c r="B175" s="40"/>
      <c r="C175" s="244" t="s">
        <v>293</v>
      </c>
      <c r="D175" s="244" t="s">
        <v>216</v>
      </c>
      <c r="E175" s="245" t="s">
        <v>1022</v>
      </c>
      <c r="F175" s="246" t="s">
        <v>1023</v>
      </c>
      <c r="G175" s="247" t="s">
        <v>393</v>
      </c>
      <c r="H175" s="248">
        <v>397.80000000000001</v>
      </c>
      <c r="I175" s="249"/>
      <c r="J175" s="250">
        <f>ROUND(I175*H175,2)</f>
        <v>0</v>
      </c>
      <c r="K175" s="246" t="s">
        <v>394</v>
      </c>
      <c r="L175" s="45"/>
      <c r="M175" s="251" t="s">
        <v>1</v>
      </c>
      <c r="N175" s="252" t="s">
        <v>41</v>
      </c>
      <c r="O175" s="92"/>
      <c r="P175" s="253">
        <f>O175*H175</f>
        <v>0</v>
      </c>
      <c r="Q175" s="253">
        <v>0.00031</v>
      </c>
      <c r="R175" s="253">
        <f>Q175*H175</f>
        <v>0.123318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229</v>
      </c>
      <c r="AT175" s="255" t="s">
        <v>216</v>
      </c>
      <c r="AU175" s="255" t="s">
        <v>86</v>
      </c>
      <c r="AY175" s="18" t="s">
        <v>213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84</v>
      </c>
      <c r="BK175" s="256">
        <f>ROUND(I175*H175,2)</f>
        <v>0</v>
      </c>
      <c r="BL175" s="18" t="s">
        <v>229</v>
      </c>
      <c r="BM175" s="255" t="s">
        <v>1024</v>
      </c>
    </row>
    <row r="176" s="13" customFormat="1">
      <c r="A176" s="13"/>
      <c r="B176" s="265"/>
      <c r="C176" s="266"/>
      <c r="D176" s="257" t="s">
        <v>436</v>
      </c>
      <c r="E176" s="267" t="s">
        <v>1</v>
      </c>
      <c r="F176" s="268" t="s">
        <v>1025</v>
      </c>
      <c r="G176" s="266"/>
      <c r="H176" s="269">
        <v>397.80000000000001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5" t="s">
        <v>436</v>
      </c>
      <c r="AU176" s="275" t="s">
        <v>86</v>
      </c>
      <c r="AV176" s="13" t="s">
        <v>86</v>
      </c>
      <c r="AW176" s="13" t="s">
        <v>32</v>
      </c>
      <c r="AX176" s="13" t="s">
        <v>76</v>
      </c>
      <c r="AY176" s="275" t="s">
        <v>213</v>
      </c>
    </row>
    <row r="177" s="14" customFormat="1">
      <c r="A177" s="14"/>
      <c r="B177" s="276"/>
      <c r="C177" s="277"/>
      <c r="D177" s="257" t="s">
        <v>436</v>
      </c>
      <c r="E177" s="278" t="s">
        <v>1</v>
      </c>
      <c r="F177" s="279" t="s">
        <v>453</v>
      </c>
      <c r="G177" s="277"/>
      <c r="H177" s="280">
        <v>397.80000000000001</v>
      </c>
      <c r="I177" s="281"/>
      <c r="J177" s="277"/>
      <c r="K177" s="277"/>
      <c r="L177" s="282"/>
      <c r="M177" s="283"/>
      <c r="N177" s="284"/>
      <c r="O177" s="284"/>
      <c r="P177" s="284"/>
      <c r="Q177" s="284"/>
      <c r="R177" s="284"/>
      <c r="S177" s="284"/>
      <c r="T177" s="28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6" t="s">
        <v>436</v>
      </c>
      <c r="AU177" s="286" t="s">
        <v>86</v>
      </c>
      <c r="AV177" s="14" t="s">
        <v>229</v>
      </c>
      <c r="AW177" s="14" t="s">
        <v>32</v>
      </c>
      <c r="AX177" s="14" t="s">
        <v>84</v>
      </c>
      <c r="AY177" s="286" t="s">
        <v>213</v>
      </c>
    </row>
    <row r="178" s="2" customFormat="1" ht="16.5" customHeight="1">
      <c r="A178" s="39"/>
      <c r="B178" s="40"/>
      <c r="C178" s="287" t="s">
        <v>302</v>
      </c>
      <c r="D178" s="287" t="s">
        <v>488</v>
      </c>
      <c r="E178" s="288" t="s">
        <v>1026</v>
      </c>
      <c r="F178" s="289" t="s">
        <v>1027</v>
      </c>
      <c r="G178" s="290" t="s">
        <v>393</v>
      </c>
      <c r="H178" s="291">
        <v>397.80000000000001</v>
      </c>
      <c r="I178" s="292"/>
      <c r="J178" s="293">
        <f>ROUND(I178*H178,2)</f>
        <v>0</v>
      </c>
      <c r="K178" s="289" t="s">
        <v>394</v>
      </c>
      <c r="L178" s="294"/>
      <c r="M178" s="295" t="s">
        <v>1</v>
      </c>
      <c r="N178" s="296" t="s">
        <v>41</v>
      </c>
      <c r="O178" s="92"/>
      <c r="P178" s="253">
        <f>O178*H178</f>
        <v>0</v>
      </c>
      <c r="Q178" s="253">
        <v>0.00010000000000000001</v>
      </c>
      <c r="R178" s="253">
        <f>Q178*H178</f>
        <v>0.039780000000000003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420</v>
      </c>
      <c r="AT178" s="255" t="s">
        <v>488</v>
      </c>
      <c r="AU178" s="255" t="s">
        <v>86</v>
      </c>
      <c r="AY178" s="18" t="s">
        <v>213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84</v>
      </c>
      <c r="BK178" s="256">
        <f>ROUND(I178*H178,2)</f>
        <v>0</v>
      </c>
      <c r="BL178" s="18" t="s">
        <v>229</v>
      </c>
      <c r="BM178" s="255" t="s">
        <v>1028</v>
      </c>
    </row>
    <row r="179" s="2" customFormat="1" ht="21.75" customHeight="1">
      <c r="A179" s="39"/>
      <c r="B179" s="40"/>
      <c r="C179" s="244" t="s">
        <v>307</v>
      </c>
      <c r="D179" s="244" t="s">
        <v>216</v>
      </c>
      <c r="E179" s="245" t="s">
        <v>1029</v>
      </c>
      <c r="F179" s="246" t="s">
        <v>1030</v>
      </c>
      <c r="G179" s="247" t="s">
        <v>471</v>
      </c>
      <c r="H179" s="248">
        <v>170</v>
      </c>
      <c r="I179" s="249"/>
      <c r="J179" s="250">
        <f>ROUND(I179*H179,2)</f>
        <v>0</v>
      </c>
      <c r="K179" s="246" t="s">
        <v>394</v>
      </c>
      <c r="L179" s="45"/>
      <c r="M179" s="251" t="s">
        <v>1</v>
      </c>
      <c r="N179" s="252" t="s">
        <v>41</v>
      </c>
      <c r="O179" s="92"/>
      <c r="P179" s="253">
        <f>O179*H179</f>
        <v>0</v>
      </c>
      <c r="Q179" s="253">
        <v>0.22656999999999999</v>
      </c>
      <c r="R179" s="253">
        <f>Q179*H179</f>
        <v>38.5169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229</v>
      </c>
      <c r="AT179" s="255" t="s">
        <v>216</v>
      </c>
      <c r="AU179" s="255" t="s">
        <v>86</v>
      </c>
      <c r="AY179" s="18" t="s">
        <v>213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84</v>
      </c>
      <c r="BK179" s="256">
        <f>ROUND(I179*H179,2)</f>
        <v>0</v>
      </c>
      <c r="BL179" s="18" t="s">
        <v>229</v>
      </c>
      <c r="BM179" s="255" t="s">
        <v>1031</v>
      </c>
    </row>
    <row r="180" s="2" customFormat="1">
      <c r="A180" s="39"/>
      <c r="B180" s="40"/>
      <c r="C180" s="41"/>
      <c r="D180" s="257" t="s">
        <v>222</v>
      </c>
      <c r="E180" s="41"/>
      <c r="F180" s="258" t="s">
        <v>1032</v>
      </c>
      <c r="G180" s="41"/>
      <c r="H180" s="41"/>
      <c r="I180" s="155"/>
      <c r="J180" s="41"/>
      <c r="K180" s="41"/>
      <c r="L180" s="45"/>
      <c r="M180" s="259"/>
      <c r="N180" s="260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222</v>
      </c>
      <c r="AU180" s="18" t="s">
        <v>86</v>
      </c>
    </row>
    <row r="181" s="2" customFormat="1" ht="21.75" customHeight="1">
      <c r="A181" s="39"/>
      <c r="B181" s="40"/>
      <c r="C181" s="244" t="s">
        <v>312</v>
      </c>
      <c r="D181" s="244" t="s">
        <v>216</v>
      </c>
      <c r="E181" s="245" t="s">
        <v>1033</v>
      </c>
      <c r="F181" s="246" t="s">
        <v>1034</v>
      </c>
      <c r="G181" s="247" t="s">
        <v>393</v>
      </c>
      <c r="H181" s="248">
        <v>3051.6480000000001</v>
      </c>
      <c r="I181" s="249"/>
      <c r="J181" s="250">
        <f>ROUND(I181*H181,2)</f>
        <v>0</v>
      </c>
      <c r="K181" s="246" t="s">
        <v>394</v>
      </c>
      <c r="L181" s="45"/>
      <c r="M181" s="251" t="s">
        <v>1</v>
      </c>
      <c r="N181" s="252" t="s">
        <v>41</v>
      </c>
      <c r="O181" s="92"/>
      <c r="P181" s="253">
        <f>O181*H181</f>
        <v>0</v>
      </c>
      <c r="Q181" s="253">
        <v>0.00013999999999999999</v>
      </c>
      <c r="R181" s="253">
        <f>Q181*H181</f>
        <v>0.42723072000000001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229</v>
      </c>
      <c r="AT181" s="255" t="s">
        <v>216</v>
      </c>
      <c r="AU181" s="255" t="s">
        <v>86</v>
      </c>
      <c r="AY181" s="18" t="s">
        <v>213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84</v>
      </c>
      <c r="BK181" s="256">
        <f>ROUND(I181*H181,2)</f>
        <v>0</v>
      </c>
      <c r="BL181" s="18" t="s">
        <v>229</v>
      </c>
      <c r="BM181" s="255" t="s">
        <v>1035</v>
      </c>
    </row>
    <row r="182" s="2" customFormat="1">
      <c r="A182" s="39"/>
      <c r="B182" s="40"/>
      <c r="C182" s="41"/>
      <c r="D182" s="257" t="s">
        <v>222</v>
      </c>
      <c r="E182" s="41"/>
      <c r="F182" s="258" t="s">
        <v>1036</v>
      </c>
      <c r="G182" s="41"/>
      <c r="H182" s="41"/>
      <c r="I182" s="155"/>
      <c r="J182" s="41"/>
      <c r="K182" s="41"/>
      <c r="L182" s="45"/>
      <c r="M182" s="259"/>
      <c r="N182" s="260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222</v>
      </c>
      <c r="AU182" s="18" t="s">
        <v>86</v>
      </c>
    </row>
    <row r="183" s="2" customFormat="1" ht="16.5" customHeight="1">
      <c r="A183" s="39"/>
      <c r="B183" s="40"/>
      <c r="C183" s="287" t="s">
        <v>591</v>
      </c>
      <c r="D183" s="287" t="s">
        <v>488</v>
      </c>
      <c r="E183" s="288" t="s">
        <v>1037</v>
      </c>
      <c r="F183" s="289" t="s">
        <v>1038</v>
      </c>
      <c r="G183" s="290" t="s">
        <v>393</v>
      </c>
      <c r="H183" s="291">
        <v>3051.6480000000001</v>
      </c>
      <c r="I183" s="292"/>
      <c r="J183" s="293">
        <f>ROUND(I183*H183,2)</f>
        <v>0</v>
      </c>
      <c r="K183" s="289" t="s">
        <v>394</v>
      </c>
      <c r="L183" s="294"/>
      <c r="M183" s="295" t="s">
        <v>1</v>
      </c>
      <c r="N183" s="296" t="s">
        <v>41</v>
      </c>
      <c r="O183" s="92"/>
      <c r="P183" s="253">
        <f>O183*H183</f>
        <v>0</v>
      </c>
      <c r="Q183" s="253">
        <v>0.00014999999999999999</v>
      </c>
      <c r="R183" s="253">
        <f>Q183*H183</f>
        <v>0.45774719999999997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420</v>
      </c>
      <c r="AT183" s="255" t="s">
        <v>488</v>
      </c>
      <c r="AU183" s="255" t="s">
        <v>86</v>
      </c>
      <c r="AY183" s="18" t="s">
        <v>213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84</v>
      </c>
      <c r="BK183" s="256">
        <f>ROUND(I183*H183,2)</f>
        <v>0</v>
      </c>
      <c r="BL183" s="18" t="s">
        <v>229</v>
      </c>
      <c r="BM183" s="255" t="s">
        <v>1039</v>
      </c>
    </row>
    <row r="184" s="2" customFormat="1">
      <c r="A184" s="39"/>
      <c r="B184" s="40"/>
      <c r="C184" s="41"/>
      <c r="D184" s="257" t="s">
        <v>222</v>
      </c>
      <c r="E184" s="41"/>
      <c r="F184" s="258" t="s">
        <v>1040</v>
      </c>
      <c r="G184" s="41"/>
      <c r="H184" s="41"/>
      <c r="I184" s="155"/>
      <c r="J184" s="41"/>
      <c r="K184" s="41"/>
      <c r="L184" s="45"/>
      <c r="M184" s="259"/>
      <c r="N184" s="260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222</v>
      </c>
      <c r="AU184" s="18" t="s">
        <v>86</v>
      </c>
    </row>
    <row r="185" s="12" customFormat="1" ht="22.8" customHeight="1">
      <c r="A185" s="12"/>
      <c r="B185" s="228"/>
      <c r="C185" s="229"/>
      <c r="D185" s="230" t="s">
        <v>75</v>
      </c>
      <c r="E185" s="242" t="s">
        <v>212</v>
      </c>
      <c r="F185" s="242" t="s">
        <v>1041</v>
      </c>
      <c r="G185" s="229"/>
      <c r="H185" s="229"/>
      <c r="I185" s="232"/>
      <c r="J185" s="243">
        <f>BK185</f>
        <v>0</v>
      </c>
      <c r="K185" s="229"/>
      <c r="L185" s="234"/>
      <c r="M185" s="235"/>
      <c r="N185" s="236"/>
      <c r="O185" s="236"/>
      <c r="P185" s="237">
        <f>SUM(P186:P222)</f>
        <v>0</v>
      </c>
      <c r="Q185" s="236"/>
      <c r="R185" s="237">
        <f>SUM(R186:R222)</f>
        <v>265.35862500000002</v>
      </c>
      <c r="S185" s="236"/>
      <c r="T185" s="238">
        <f>SUM(T186:T222)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9" t="s">
        <v>84</v>
      </c>
      <c r="AT185" s="240" t="s">
        <v>75</v>
      </c>
      <c r="AU185" s="240" t="s">
        <v>84</v>
      </c>
      <c r="AY185" s="239" t="s">
        <v>213</v>
      </c>
      <c r="BK185" s="241">
        <f>SUM(BK186:BK222)</f>
        <v>0</v>
      </c>
    </row>
    <row r="186" s="2" customFormat="1" ht="16.5" customHeight="1">
      <c r="A186" s="39"/>
      <c r="B186" s="40"/>
      <c r="C186" s="244" t="s">
        <v>640</v>
      </c>
      <c r="D186" s="244" t="s">
        <v>216</v>
      </c>
      <c r="E186" s="245" t="s">
        <v>1042</v>
      </c>
      <c r="F186" s="246" t="s">
        <v>1043</v>
      </c>
      <c r="G186" s="247" t="s">
        <v>393</v>
      </c>
      <c r="H186" s="248">
        <v>1381.2000000000001</v>
      </c>
      <c r="I186" s="249"/>
      <c r="J186" s="250">
        <f>ROUND(I186*H186,2)</f>
        <v>0</v>
      </c>
      <c r="K186" s="246" t="s">
        <v>394</v>
      </c>
      <c r="L186" s="45"/>
      <c r="M186" s="251" t="s">
        <v>1</v>
      </c>
      <c r="N186" s="252" t="s">
        <v>41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229</v>
      </c>
      <c r="AT186" s="255" t="s">
        <v>216</v>
      </c>
      <c r="AU186" s="255" t="s">
        <v>86</v>
      </c>
      <c r="AY186" s="18" t="s">
        <v>213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84</v>
      </c>
      <c r="BK186" s="256">
        <f>ROUND(I186*H186,2)</f>
        <v>0</v>
      </c>
      <c r="BL186" s="18" t="s">
        <v>229</v>
      </c>
      <c r="BM186" s="255" t="s">
        <v>1044</v>
      </c>
    </row>
    <row r="187" s="2" customFormat="1">
      <c r="A187" s="39"/>
      <c r="B187" s="40"/>
      <c r="C187" s="41"/>
      <c r="D187" s="257" t="s">
        <v>222</v>
      </c>
      <c r="E187" s="41"/>
      <c r="F187" s="258" t="s">
        <v>1045</v>
      </c>
      <c r="G187" s="41"/>
      <c r="H187" s="41"/>
      <c r="I187" s="155"/>
      <c r="J187" s="41"/>
      <c r="K187" s="41"/>
      <c r="L187" s="45"/>
      <c r="M187" s="259"/>
      <c r="N187" s="260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86</v>
      </c>
    </row>
    <row r="188" s="13" customFormat="1">
      <c r="A188" s="13"/>
      <c r="B188" s="265"/>
      <c r="C188" s="266"/>
      <c r="D188" s="257" t="s">
        <v>436</v>
      </c>
      <c r="E188" s="267" t="s">
        <v>1</v>
      </c>
      <c r="F188" s="268" t="s">
        <v>1046</v>
      </c>
      <c r="G188" s="266"/>
      <c r="H188" s="269">
        <v>1381.2000000000001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5" t="s">
        <v>436</v>
      </c>
      <c r="AU188" s="275" t="s">
        <v>86</v>
      </c>
      <c r="AV188" s="13" t="s">
        <v>86</v>
      </c>
      <c r="AW188" s="13" t="s">
        <v>32</v>
      </c>
      <c r="AX188" s="13" t="s">
        <v>84</v>
      </c>
      <c r="AY188" s="275" t="s">
        <v>213</v>
      </c>
    </row>
    <row r="189" s="2" customFormat="1" ht="16.5" customHeight="1">
      <c r="A189" s="39"/>
      <c r="B189" s="40"/>
      <c r="C189" s="244" t="s">
        <v>648</v>
      </c>
      <c r="D189" s="244" t="s">
        <v>216</v>
      </c>
      <c r="E189" s="245" t="s">
        <v>1042</v>
      </c>
      <c r="F189" s="246" t="s">
        <v>1043</v>
      </c>
      <c r="G189" s="247" t="s">
        <v>393</v>
      </c>
      <c r="H189" s="248">
        <v>1231.5699999999999</v>
      </c>
      <c r="I189" s="249"/>
      <c r="J189" s="250">
        <f>ROUND(I189*H189,2)</f>
        <v>0</v>
      </c>
      <c r="K189" s="246" t="s">
        <v>394</v>
      </c>
      <c r="L189" s="45"/>
      <c r="M189" s="251" t="s">
        <v>1</v>
      </c>
      <c r="N189" s="252" t="s">
        <v>41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229</v>
      </c>
      <c r="AT189" s="255" t="s">
        <v>216</v>
      </c>
      <c r="AU189" s="255" t="s">
        <v>86</v>
      </c>
      <c r="AY189" s="18" t="s">
        <v>213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84</v>
      </c>
      <c r="BK189" s="256">
        <f>ROUND(I189*H189,2)</f>
        <v>0</v>
      </c>
      <c r="BL189" s="18" t="s">
        <v>229</v>
      </c>
      <c r="BM189" s="255" t="s">
        <v>1047</v>
      </c>
    </row>
    <row r="190" s="2" customFormat="1">
      <c r="A190" s="39"/>
      <c r="B190" s="40"/>
      <c r="C190" s="41"/>
      <c r="D190" s="257" t="s">
        <v>222</v>
      </c>
      <c r="E190" s="41"/>
      <c r="F190" s="258" t="s">
        <v>1048</v>
      </c>
      <c r="G190" s="41"/>
      <c r="H190" s="41"/>
      <c r="I190" s="155"/>
      <c r="J190" s="41"/>
      <c r="K190" s="41"/>
      <c r="L190" s="45"/>
      <c r="M190" s="259"/>
      <c r="N190" s="260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222</v>
      </c>
      <c r="AU190" s="18" t="s">
        <v>86</v>
      </c>
    </row>
    <row r="191" s="13" customFormat="1">
      <c r="A191" s="13"/>
      <c r="B191" s="265"/>
      <c r="C191" s="266"/>
      <c r="D191" s="257" t="s">
        <v>436</v>
      </c>
      <c r="E191" s="267" t="s">
        <v>1</v>
      </c>
      <c r="F191" s="268" t="s">
        <v>1049</v>
      </c>
      <c r="G191" s="266"/>
      <c r="H191" s="269">
        <v>1231.5699999999999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5" t="s">
        <v>436</v>
      </c>
      <c r="AU191" s="275" t="s">
        <v>86</v>
      </c>
      <c r="AV191" s="13" t="s">
        <v>86</v>
      </c>
      <c r="AW191" s="13" t="s">
        <v>32</v>
      </c>
      <c r="AX191" s="13" t="s">
        <v>84</v>
      </c>
      <c r="AY191" s="275" t="s">
        <v>213</v>
      </c>
    </row>
    <row r="192" s="2" customFormat="1" ht="16.5" customHeight="1">
      <c r="A192" s="39"/>
      <c r="B192" s="40"/>
      <c r="C192" s="244" t="s">
        <v>333</v>
      </c>
      <c r="D192" s="244" t="s">
        <v>216</v>
      </c>
      <c r="E192" s="245" t="s">
        <v>1050</v>
      </c>
      <c r="F192" s="246" t="s">
        <v>1051</v>
      </c>
      <c r="G192" s="247" t="s">
        <v>393</v>
      </c>
      <c r="H192" s="248">
        <v>658.04999999999995</v>
      </c>
      <c r="I192" s="249"/>
      <c r="J192" s="250">
        <f>ROUND(I192*H192,2)</f>
        <v>0</v>
      </c>
      <c r="K192" s="246" t="s">
        <v>394</v>
      </c>
      <c r="L192" s="45"/>
      <c r="M192" s="251" t="s">
        <v>1</v>
      </c>
      <c r="N192" s="252" t="s">
        <v>41</v>
      </c>
      <c r="O192" s="9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229</v>
      </c>
      <c r="AT192" s="255" t="s">
        <v>216</v>
      </c>
      <c r="AU192" s="255" t="s">
        <v>86</v>
      </c>
      <c r="AY192" s="18" t="s">
        <v>213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84</v>
      </c>
      <c r="BK192" s="256">
        <f>ROUND(I192*H192,2)</f>
        <v>0</v>
      </c>
      <c r="BL192" s="18" t="s">
        <v>229</v>
      </c>
      <c r="BM192" s="255" t="s">
        <v>1052</v>
      </c>
    </row>
    <row r="193" s="2" customFormat="1">
      <c r="A193" s="39"/>
      <c r="B193" s="40"/>
      <c r="C193" s="41"/>
      <c r="D193" s="257" t="s">
        <v>222</v>
      </c>
      <c r="E193" s="41"/>
      <c r="F193" s="258" t="s">
        <v>1053</v>
      </c>
      <c r="G193" s="41"/>
      <c r="H193" s="41"/>
      <c r="I193" s="155"/>
      <c r="J193" s="41"/>
      <c r="K193" s="41"/>
      <c r="L193" s="45"/>
      <c r="M193" s="259"/>
      <c r="N193" s="260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222</v>
      </c>
      <c r="AU193" s="18" t="s">
        <v>86</v>
      </c>
    </row>
    <row r="194" s="13" customFormat="1">
      <c r="A194" s="13"/>
      <c r="B194" s="265"/>
      <c r="C194" s="266"/>
      <c r="D194" s="257" t="s">
        <v>436</v>
      </c>
      <c r="E194" s="267" t="s">
        <v>1</v>
      </c>
      <c r="F194" s="268" t="s">
        <v>1054</v>
      </c>
      <c r="G194" s="266"/>
      <c r="H194" s="269">
        <v>658.04999999999995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5" t="s">
        <v>436</v>
      </c>
      <c r="AU194" s="275" t="s">
        <v>86</v>
      </c>
      <c r="AV194" s="13" t="s">
        <v>86</v>
      </c>
      <c r="AW194" s="13" t="s">
        <v>32</v>
      </c>
      <c r="AX194" s="13" t="s">
        <v>76</v>
      </c>
      <c r="AY194" s="275" t="s">
        <v>213</v>
      </c>
    </row>
    <row r="195" s="14" customFormat="1">
      <c r="A195" s="14"/>
      <c r="B195" s="276"/>
      <c r="C195" s="277"/>
      <c r="D195" s="257" t="s">
        <v>436</v>
      </c>
      <c r="E195" s="278" t="s">
        <v>1</v>
      </c>
      <c r="F195" s="279" t="s">
        <v>453</v>
      </c>
      <c r="G195" s="277"/>
      <c r="H195" s="280">
        <v>658.04999999999995</v>
      </c>
      <c r="I195" s="281"/>
      <c r="J195" s="277"/>
      <c r="K195" s="277"/>
      <c r="L195" s="282"/>
      <c r="M195" s="283"/>
      <c r="N195" s="284"/>
      <c r="O195" s="284"/>
      <c r="P195" s="284"/>
      <c r="Q195" s="284"/>
      <c r="R195" s="284"/>
      <c r="S195" s="284"/>
      <c r="T195" s="28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6" t="s">
        <v>436</v>
      </c>
      <c r="AU195" s="286" t="s">
        <v>86</v>
      </c>
      <c r="AV195" s="14" t="s">
        <v>229</v>
      </c>
      <c r="AW195" s="14" t="s">
        <v>32</v>
      </c>
      <c r="AX195" s="14" t="s">
        <v>84</v>
      </c>
      <c r="AY195" s="286" t="s">
        <v>213</v>
      </c>
    </row>
    <row r="196" s="2" customFormat="1" ht="16.5" customHeight="1">
      <c r="A196" s="39"/>
      <c r="B196" s="40"/>
      <c r="C196" s="244" t="s">
        <v>338</v>
      </c>
      <c r="D196" s="244" t="s">
        <v>216</v>
      </c>
      <c r="E196" s="245" t="s">
        <v>1055</v>
      </c>
      <c r="F196" s="246" t="s">
        <v>1056</v>
      </c>
      <c r="G196" s="247" t="s">
        <v>393</v>
      </c>
      <c r="H196" s="248">
        <v>738</v>
      </c>
      <c r="I196" s="249"/>
      <c r="J196" s="250">
        <f>ROUND(I196*H196,2)</f>
        <v>0</v>
      </c>
      <c r="K196" s="246" t="s">
        <v>394</v>
      </c>
      <c r="L196" s="45"/>
      <c r="M196" s="251" t="s">
        <v>1</v>
      </c>
      <c r="N196" s="252" t="s">
        <v>41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229</v>
      </c>
      <c r="AT196" s="255" t="s">
        <v>216</v>
      </c>
      <c r="AU196" s="255" t="s">
        <v>86</v>
      </c>
      <c r="AY196" s="18" t="s">
        <v>213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84</v>
      </c>
      <c r="BK196" s="256">
        <f>ROUND(I196*H196,2)</f>
        <v>0</v>
      </c>
      <c r="BL196" s="18" t="s">
        <v>229</v>
      </c>
      <c r="BM196" s="255" t="s">
        <v>1057</v>
      </c>
    </row>
    <row r="197" s="2" customFormat="1">
      <c r="A197" s="39"/>
      <c r="B197" s="40"/>
      <c r="C197" s="41"/>
      <c r="D197" s="257" t="s">
        <v>222</v>
      </c>
      <c r="E197" s="41"/>
      <c r="F197" s="258" t="s">
        <v>1058</v>
      </c>
      <c r="G197" s="41"/>
      <c r="H197" s="41"/>
      <c r="I197" s="155"/>
      <c r="J197" s="41"/>
      <c r="K197" s="41"/>
      <c r="L197" s="45"/>
      <c r="M197" s="259"/>
      <c r="N197" s="260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222</v>
      </c>
      <c r="AU197" s="18" t="s">
        <v>86</v>
      </c>
    </row>
    <row r="198" s="13" customFormat="1">
      <c r="A198" s="13"/>
      <c r="B198" s="265"/>
      <c r="C198" s="266"/>
      <c r="D198" s="257" t="s">
        <v>436</v>
      </c>
      <c r="E198" s="267" t="s">
        <v>1</v>
      </c>
      <c r="F198" s="268" t="s">
        <v>1059</v>
      </c>
      <c r="G198" s="266"/>
      <c r="H198" s="269">
        <v>738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5" t="s">
        <v>436</v>
      </c>
      <c r="AU198" s="275" t="s">
        <v>86</v>
      </c>
      <c r="AV198" s="13" t="s">
        <v>86</v>
      </c>
      <c r="AW198" s="13" t="s">
        <v>32</v>
      </c>
      <c r="AX198" s="13" t="s">
        <v>76</v>
      </c>
      <c r="AY198" s="275" t="s">
        <v>213</v>
      </c>
    </row>
    <row r="199" s="14" customFormat="1">
      <c r="A199" s="14"/>
      <c r="B199" s="276"/>
      <c r="C199" s="277"/>
      <c r="D199" s="257" t="s">
        <v>436</v>
      </c>
      <c r="E199" s="278" t="s">
        <v>1</v>
      </c>
      <c r="F199" s="279" t="s">
        <v>453</v>
      </c>
      <c r="G199" s="277"/>
      <c r="H199" s="280">
        <v>738</v>
      </c>
      <c r="I199" s="281"/>
      <c r="J199" s="277"/>
      <c r="K199" s="277"/>
      <c r="L199" s="282"/>
      <c r="M199" s="283"/>
      <c r="N199" s="284"/>
      <c r="O199" s="284"/>
      <c r="P199" s="284"/>
      <c r="Q199" s="284"/>
      <c r="R199" s="284"/>
      <c r="S199" s="284"/>
      <c r="T199" s="28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6" t="s">
        <v>436</v>
      </c>
      <c r="AU199" s="286" t="s">
        <v>86</v>
      </c>
      <c r="AV199" s="14" t="s">
        <v>229</v>
      </c>
      <c r="AW199" s="14" t="s">
        <v>32</v>
      </c>
      <c r="AX199" s="14" t="s">
        <v>84</v>
      </c>
      <c r="AY199" s="286" t="s">
        <v>213</v>
      </c>
    </row>
    <row r="200" s="2" customFormat="1" ht="21.75" customHeight="1">
      <c r="A200" s="39"/>
      <c r="B200" s="40"/>
      <c r="C200" s="244" t="s">
        <v>343</v>
      </c>
      <c r="D200" s="244" t="s">
        <v>216</v>
      </c>
      <c r="E200" s="245" t="s">
        <v>1060</v>
      </c>
      <c r="F200" s="246" t="s">
        <v>1061</v>
      </c>
      <c r="G200" s="247" t="s">
        <v>393</v>
      </c>
      <c r="H200" s="248">
        <v>1204.0899999999999</v>
      </c>
      <c r="I200" s="249"/>
      <c r="J200" s="250">
        <f>ROUND(I200*H200,2)</f>
        <v>0</v>
      </c>
      <c r="K200" s="246" t="s">
        <v>394</v>
      </c>
      <c r="L200" s="45"/>
      <c r="M200" s="251" t="s">
        <v>1</v>
      </c>
      <c r="N200" s="252" t="s">
        <v>41</v>
      </c>
      <c r="O200" s="9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229</v>
      </c>
      <c r="AT200" s="255" t="s">
        <v>216</v>
      </c>
      <c r="AU200" s="255" t="s">
        <v>86</v>
      </c>
      <c r="AY200" s="18" t="s">
        <v>213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84</v>
      </c>
      <c r="BK200" s="256">
        <f>ROUND(I200*H200,2)</f>
        <v>0</v>
      </c>
      <c r="BL200" s="18" t="s">
        <v>229</v>
      </c>
      <c r="BM200" s="255" t="s">
        <v>1062</v>
      </c>
    </row>
    <row r="201" s="2" customFormat="1">
      <c r="A201" s="39"/>
      <c r="B201" s="40"/>
      <c r="C201" s="41"/>
      <c r="D201" s="257" t="s">
        <v>222</v>
      </c>
      <c r="E201" s="41"/>
      <c r="F201" s="258" t="s">
        <v>1063</v>
      </c>
      <c r="G201" s="41"/>
      <c r="H201" s="41"/>
      <c r="I201" s="155"/>
      <c r="J201" s="41"/>
      <c r="K201" s="41"/>
      <c r="L201" s="45"/>
      <c r="M201" s="259"/>
      <c r="N201" s="260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222</v>
      </c>
      <c r="AU201" s="18" t="s">
        <v>86</v>
      </c>
    </row>
    <row r="202" s="13" customFormat="1">
      <c r="A202" s="13"/>
      <c r="B202" s="265"/>
      <c r="C202" s="266"/>
      <c r="D202" s="257" t="s">
        <v>436</v>
      </c>
      <c r="E202" s="267" t="s">
        <v>1</v>
      </c>
      <c r="F202" s="268" t="s">
        <v>1064</v>
      </c>
      <c r="G202" s="266"/>
      <c r="H202" s="269">
        <v>1204.0899999999999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5" t="s">
        <v>436</v>
      </c>
      <c r="AU202" s="275" t="s">
        <v>86</v>
      </c>
      <c r="AV202" s="13" t="s">
        <v>86</v>
      </c>
      <c r="AW202" s="13" t="s">
        <v>32</v>
      </c>
      <c r="AX202" s="13" t="s">
        <v>76</v>
      </c>
      <c r="AY202" s="275" t="s">
        <v>213</v>
      </c>
    </row>
    <row r="203" s="14" customFormat="1">
      <c r="A203" s="14"/>
      <c r="B203" s="276"/>
      <c r="C203" s="277"/>
      <c r="D203" s="257" t="s">
        <v>436</v>
      </c>
      <c r="E203" s="278" t="s">
        <v>1</v>
      </c>
      <c r="F203" s="279" t="s">
        <v>453</v>
      </c>
      <c r="G203" s="277"/>
      <c r="H203" s="280">
        <v>1204.0899999999999</v>
      </c>
      <c r="I203" s="281"/>
      <c r="J203" s="277"/>
      <c r="K203" s="277"/>
      <c r="L203" s="282"/>
      <c r="M203" s="283"/>
      <c r="N203" s="284"/>
      <c r="O203" s="284"/>
      <c r="P203" s="284"/>
      <c r="Q203" s="284"/>
      <c r="R203" s="284"/>
      <c r="S203" s="284"/>
      <c r="T203" s="28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6" t="s">
        <v>436</v>
      </c>
      <c r="AU203" s="286" t="s">
        <v>86</v>
      </c>
      <c r="AV203" s="14" t="s">
        <v>229</v>
      </c>
      <c r="AW203" s="14" t="s">
        <v>32</v>
      </c>
      <c r="AX203" s="14" t="s">
        <v>84</v>
      </c>
      <c r="AY203" s="286" t="s">
        <v>213</v>
      </c>
    </row>
    <row r="204" s="2" customFormat="1" ht="16.5" customHeight="1">
      <c r="A204" s="39"/>
      <c r="B204" s="40"/>
      <c r="C204" s="244" t="s">
        <v>348</v>
      </c>
      <c r="D204" s="244" t="s">
        <v>216</v>
      </c>
      <c r="E204" s="245" t="s">
        <v>1065</v>
      </c>
      <c r="F204" s="246" t="s">
        <v>1066</v>
      </c>
      <c r="G204" s="247" t="s">
        <v>399</v>
      </c>
      <c r="H204" s="248">
        <v>17.100000000000001</v>
      </c>
      <c r="I204" s="249"/>
      <c r="J204" s="250">
        <f>ROUND(I204*H204,2)</f>
        <v>0</v>
      </c>
      <c r="K204" s="246" t="s">
        <v>394</v>
      </c>
      <c r="L204" s="45"/>
      <c r="M204" s="251" t="s">
        <v>1</v>
      </c>
      <c r="N204" s="252" t="s">
        <v>41</v>
      </c>
      <c r="O204" s="92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229</v>
      </c>
      <c r="AT204" s="255" t="s">
        <v>216</v>
      </c>
      <c r="AU204" s="255" t="s">
        <v>86</v>
      </c>
      <c r="AY204" s="18" t="s">
        <v>213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84</v>
      </c>
      <c r="BK204" s="256">
        <f>ROUND(I204*H204,2)</f>
        <v>0</v>
      </c>
      <c r="BL204" s="18" t="s">
        <v>229</v>
      </c>
      <c r="BM204" s="255" t="s">
        <v>1067</v>
      </c>
    </row>
    <row r="205" s="2" customFormat="1">
      <c r="A205" s="39"/>
      <c r="B205" s="40"/>
      <c r="C205" s="41"/>
      <c r="D205" s="257" t="s">
        <v>222</v>
      </c>
      <c r="E205" s="41"/>
      <c r="F205" s="258" t="s">
        <v>1068</v>
      </c>
      <c r="G205" s="41"/>
      <c r="H205" s="41"/>
      <c r="I205" s="155"/>
      <c r="J205" s="41"/>
      <c r="K205" s="41"/>
      <c r="L205" s="45"/>
      <c r="M205" s="259"/>
      <c r="N205" s="260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222</v>
      </c>
      <c r="AU205" s="18" t="s">
        <v>86</v>
      </c>
    </row>
    <row r="206" s="13" customFormat="1">
      <c r="A206" s="13"/>
      <c r="B206" s="265"/>
      <c r="C206" s="266"/>
      <c r="D206" s="257" t="s">
        <v>436</v>
      </c>
      <c r="E206" s="267" t="s">
        <v>1</v>
      </c>
      <c r="F206" s="268" t="s">
        <v>1069</v>
      </c>
      <c r="G206" s="266"/>
      <c r="H206" s="269">
        <v>17.100000000000001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5" t="s">
        <v>436</v>
      </c>
      <c r="AU206" s="275" t="s">
        <v>86</v>
      </c>
      <c r="AV206" s="13" t="s">
        <v>86</v>
      </c>
      <c r="AW206" s="13" t="s">
        <v>32</v>
      </c>
      <c r="AX206" s="13" t="s">
        <v>84</v>
      </c>
      <c r="AY206" s="275" t="s">
        <v>213</v>
      </c>
    </row>
    <row r="207" s="2" customFormat="1" ht="21.75" customHeight="1">
      <c r="A207" s="39"/>
      <c r="B207" s="40"/>
      <c r="C207" s="244" t="s">
        <v>673</v>
      </c>
      <c r="D207" s="244" t="s">
        <v>216</v>
      </c>
      <c r="E207" s="245" t="s">
        <v>1070</v>
      </c>
      <c r="F207" s="246" t="s">
        <v>1071</v>
      </c>
      <c r="G207" s="247" t="s">
        <v>393</v>
      </c>
      <c r="H207" s="248">
        <v>1231.5699999999999</v>
      </c>
      <c r="I207" s="249"/>
      <c r="J207" s="250">
        <f>ROUND(I207*H207,2)</f>
        <v>0</v>
      </c>
      <c r="K207" s="246" t="s">
        <v>394</v>
      </c>
      <c r="L207" s="45"/>
      <c r="M207" s="251" t="s">
        <v>1</v>
      </c>
      <c r="N207" s="252" t="s">
        <v>41</v>
      </c>
      <c r="O207" s="92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229</v>
      </c>
      <c r="AT207" s="255" t="s">
        <v>216</v>
      </c>
      <c r="AU207" s="255" t="s">
        <v>86</v>
      </c>
      <c r="AY207" s="18" t="s">
        <v>213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84</v>
      </c>
      <c r="BK207" s="256">
        <f>ROUND(I207*H207,2)</f>
        <v>0</v>
      </c>
      <c r="BL207" s="18" t="s">
        <v>229</v>
      </c>
      <c r="BM207" s="255" t="s">
        <v>1072</v>
      </c>
    </row>
    <row r="208" s="2" customFormat="1" ht="16.5" customHeight="1">
      <c r="A208" s="39"/>
      <c r="B208" s="40"/>
      <c r="C208" s="244" t="s">
        <v>664</v>
      </c>
      <c r="D208" s="244" t="s">
        <v>216</v>
      </c>
      <c r="E208" s="245" t="s">
        <v>1073</v>
      </c>
      <c r="F208" s="246" t="s">
        <v>1074</v>
      </c>
      <c r="G208" s="247" t="s">
        <v>393</v>
      </c>
      <c r="H208" s="248">
        <v>1151</v>
      </c>
      <c r="I208" s="249"/>
      <c r="J208" s="250">
        <f>ROUND(I208*H208,2)</f>
        <v>0</v>
      </c>
      <c r="K208" s="246" t="s">
        <v>394</v>
      </c>
      <c r="L208" s="45"/>
      <c r="M208" s="251" t="s">
        <v>1</v>
      </c>
      <c r="N208" s="252" t="s">
        <v>41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229</v>
      </c>
      <c r="AT208" s="255" t="s">
        <v>216</v>
      </c>
      <c r="AU208" s="255" t="s">
        <v>86</v>
      </c>
      <c r="AY208" s="18" t="s">
        <v>213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84</v>
      </c>
      <c r="BK208" s="256">
        <f>ROUND(I208*H208,2)</f>
        <v>0</v>
      </c>
      <c r="BL208" s="18" t="s">
        <v>229</v>
      </c>
      <c r="BM208" s="255" t="s">
        <v>1075</v>
      </c>
    </row>
    <row r="209" s="2" customFormat="1" ht="21.75" customHeight="1">
      <c r="A209" s="39"/>
      <c r="B209" s="40"/>
      <c r="C209" s="244" t="s">
        <v>512</v>
      </c>
      <c r="D209" s="244" t="s">
        <v>216</v>
      </c>
      <c r="E209" s="245" t="s">
        <v>1076</v>
      </c>
      <c r="F209" s="246" t="s">
        <v>1077</v>
      </c>
      <c r="G209" s="247" t="s">
        <v>393</v>
      </c>
      <c r="H209" s="248">
        <v>61.07</v>
      </c>
      <c r="I209" s="249"/>
      <c r="J209" s="250">
        <f>ROUND(I209*H209,2)</f>
        <v>0</v>
      </c>
      <c r="K209" s="246" t="s">
        <v>394</v>
      </c>
      <c r="L209" s="45"/>
      <c r="M209" s="251" t="s">
        <v>1</v>
      </c>
      <c r="N209" s="252" t="s">
        <v>41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229</v>
      </c>
      <c r="AT209" s="255" t="s">
        <v>216</v>
      </c>
      <c r="AU209" s="255" t="s">
        <v>86</v>
      </c>
      <c r="AY209" s="18" t="s">
        <v>213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84</v>
      </c>
      <c r="BK209" s="256">
        <f>ROUND(I209*H209,2)</f>
        <v>0</v>
      </c>
      <c r="BL209" s="18" t="s">
        <v>229</v>
      </c>
      <c r="BM209" s="255" t="s">
        <v>1078</v>
      </c>
    </row>
    <row r="210" s="2" customFormat="1">
      <c r="A210" s="39"/>
      <c r="B210" s="40"/>
      <c r="C210" s="41"/>
      <c r="D210" s="257" t="s">
        <v>222</v>
      </c>
      <c r="E210" s="41"/>
      <c r="F210" s="258" t="s">
        <v>1079</v>
      </c>
      <c r="G210" s="41"/>
      <c r="H210" s="41"/>
      <c r="I210" s="155"/>
      <c r="J210" s="41"/>
      <c r="K210" s="41"/>
      <c r="L210" s="45"/>
      <c r="M210" s="259"/>
      <c r="N210" s="260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222</v>
      </c>
      <c r="AU210" s="18" t="s">
        <v>86</v>
      </c>
    </row>
    <row r="211" s="13" customFormat="1">
      <c r="A211" s="13"/>
      <c r="B211" s="265"/>
      <c r="C211" s="266"/>
      <c r="D211" s="257" t="s">
        <v>436</v>
      </c>
      <c r="E211" s="267" t="s">
        <v>1</v>
      </c>
      <c r="F211" s="268" t="s">
        <v>1080</v>
      </c>
      <c r="G211" s="266"/>
      <c r="H211" s="269">
        <v>61.07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5" t="s">
        <v>436</v>
      </c>
      <c r="AU211" s="275" t="s">
        <v>86</v>
      </c>
      <c r="AV211" s="13" t="s">
        <v>86</v>
      </c>
      <c r="AW211" s="13" t="s">
        <v>32</v>
      </c>
      <c r="AX211" s="13" t="s">
        <v>84</v>
      </c>
      <c r="AY211" s="275" t="s">
        <v>213</v>
      </c>
    </row>
    <row r="212" s="2" customFormat="1" ht="21.75" customHeight="1">
      <c r="A212" s="39"/>
      <c r="B212" s="40"/>
      <c r="C212" s="244" t="s">
        <v>658</v>
      </c>
      <c r="D212" s="244" t="s">
        <v>216</v>
      </c>
      <c r="E212" s="245" t="s">
        <v>1081</v>
      </c>
      <c r="F212" s="246" t="s">
        <v>1082</v>
      </c>
      <c r="G212" s="247" t="s">
        <v>393</v>
      </c>
      <c r="H212" s="248">
        <v>1151</v>
      </c>
      <c r="I212" s="249"/>
      <c r="J212" s="250">
        <f>ROUND(I212*H212,2)</f>
        <v>0</v>
      </c>
      <c r="K212" s="246" t="s">
        <v>394</v>
      </c>
      <c r="L212" s="45"/>
      <c r="M212" s="251" t="s">
        <v>1</v>
      </c>
      <c r="N212" s="252" t="s">
        <v>41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229</v>
      </c>
      <c r="AT212" s="255" t="s">
        <v>216</v>
      </c>
      <c r="AU212" s="255" t="s">
        <v>86</v>
      </c>
      <c r="AY212" s="18" t="s">
        <v>213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84</v>
      </c>
      <c r="BK212" s="256">
        <f>ROUND(I212*H212,2)</f>
        <v>0</v>
      </c>
      <c r="BL212" s="18" t="s">
        <v>229</v>
      </c>
      <c r="BM212" s="255" t="s">
        <v>1083</v>
      </c>
    </row>
    <row r="213" s="2" customFormat="1" ht="21.75" customHeight="1">
      <c r="A213" s="39"/>
      <c r="B213" s="40"/>
      <c r="C213" s="244" t="s">
        <v>516</v>
      </c>
      <c r="D213" s="244" t="s">
        <v>216</v>
      </c>
      <c r="E213" s="245" t="s">
        <v>1084</v>
      </c>
      <c r="F213" s="246" t="s">
        <v>1085</v>
      </c>
      <c r="G213" s="247" t="s">
        <v>393</v>
      </c>
      <c r="H213" s="248">
        <v>31</v>
      </c>
      <c r="I213" s="249"/>
      <c r="J213" s="250">
        <f>ROUND(I213*H213,2)</f>
        <v>0</v>
      </c>
      <c r="K213" s="246" t="s">
        <v>394</v>
      </c>
      <c r="L213" s="45"/>
      <c r="M213" s="251" t="s">
        <v>1</v>
      </c>
      <c r="N213" s="252" t="s">
        <v>41</v>
      </c>
      <c r="O213" s="92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229</v>
      </c>
      <c r="AT213" s="255" t="s">
        <v>216</v>
      </c>
      <c r="AU213" s="255" t="s">
        <v>86</v>
      </c>
      <c r="AY213" s="18" t="s">
        <v>213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84</v>
      </c>
      <c r="BK213" s="256">
        <f>ROUND(I213*H213,2)</f>
        <v>0</v>
      </c>
      <c r="BL213" s="18" t="s">
        <v>229</v>
      </c>
      <c r="BM213" s="255" t="s">
        <v>1086</v>
      </c>
    </row>
    <row r="214" s="2" customFormat="1">
      <c r="A214" s="39"/>
      <c r="B214" s="40"/>
      <c r="C214" s="41"/>
      <c r="D214" s="257" t="s">
        <v>222</v>
      </c>
      <c r="E214" s="41"/>
      <c r="F214" s="258" t="s">
        <v>1087</v>
      </c>
      <c r="G214" s="41"/>
      <c r="H214" s="41"/>
      <c r="I214" s="155"/>
      <c r="J214" s="41"/>
      <c r="K214" s="41"/>
      <c r="L214" s="45"/>
      <c r="M214" s="259"/>
      <c r="N214" s="260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222</v>
      </c>
      <c r="AU214" s="18" t="s">
        <v>86</v>
      </c>
    </row>
    <row r="215" s="2" customFormat="1" ht="21.75" customHeight="1">
      <c r="A215" s="39"/>
      <c r="B215" s="40"/>
      <c r="C215" s="244" t="s">
        <v>601</v>
      </c>
      <c r="D215" s="244" t="s">
        <v>216</v>
      </c>
      <c r="E215" s="245" t="s">
        <v>1088</v>
      </c>
      <c r="F215" s="246" t="s">
        <v>1089</v>
      </c>
      <c r="G215" s="247" t="s">
        <v>393</v>
      </c>
      <c r="H215" s="248">
        <v>615</v>
      </c>
      <c r="I215" s="249"/>
      <c r="J215" s="250">
        <f>ROUND(I215*H215,2)</f>
        <v>0</v>
      </c>
      <c r="K215" s="246" t="s">
        <v>394</v>
      </c>
      <c r="L215" s="45"/>
      <c r="M215" s="251" t="s">
        <v>1</v>
      </c>
      <c r="N215" s="252" t="s">
        <v>41</v>
      </c>
      <c r="O215" s="92"/>
      <c r="P215" s="253">
        <f>O215*H215</f>
        <v>0</v>
      </c>
      <c r="Q215" s="253">
        <v>0.1837</v>
      </c>
      <c r="R215" s="253">
        <f>Q215*H215</f>
        <v>112.9755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229</v>
      </c>
      <c r="AT215" s="255" t="s">
        <v>216</v>
      </c>
      <c r="AU215" s="255" t="s">
        <v>86</v>
      </c>
      <c r="AY215" s="18" t="s">
        <v>213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84</v>
      </c>
      <c r="BK215" s="256">
        <f>ROUND(I215*H215,2)</f>
        <v>0</v>
      </c>
      <c r="BL215" s="18" t="s">
        <v>229</v>
      </c>
      <c r="BM215" s="255" t="s">
        <v>1090</v>
      </c>
    </row>
    <row r="216" s="2" customFormat="1">
      <c r="A216" s="39"/>
      <c r="B216" s="40"/>
      <c r="C216" s="41"/>
      <c r="D216" s="257" t="s">
        <v>222</v>
      </c>
      <c r="E216" s="41"/>
      <c r="F216" s="258" t="s">
        <v>1091</v>
      </c>
      <c r="G216" s="41"/>
      <c r="H216" s="41"/>
      <c r="I216" s="155"/>
      <c r="J216" s="41"/>
      <c r="K216" s="41"/>
      <c r="L216" s="45"/>
      <c r="M216" s="259"/>
      <c r="N216" s="260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222</v>
      </c>
      <c r="AU216" s="18" t="s">
        <v>86</v>
      </c>
    </row>
    <row r="217" s="2" customFormat="1" ht="16.5" customHeight="1">
      <c r="A217" s="39"/>
      <c r="B217" s="40"/>
      <c r="C217" s="287" t="s">
        <v>678</v>
      </c>
      <c r="D217" s="287" t="s">
        <v>488</v>
      </c>
      <c r="E217" s="288" t="s">
        <v>1092</v>
      </c>
      <c r="F217" s="289" t="s">
        <v>1093</v>
      </c>
      <c r="G217" s="290" t="s">
        <v>393</v>
      </c>
      <c r="H217" s="291">
        <v>615</v>
      </c>
      <c r="I217" s="292"/>
      <c r="J217" s="293">
        <f>ROUND(I217*H217,2)</f>
        <v>0</v>
      </c>
      <c r="K217" s="289" t="s">
        <v>394</v>
      </c>
      <c r="L217" s="294"/>
      <c r="M217" s="295" t="s">
        <v>1</v>
      </c>
      <c r="N217" s="296" t="s">
        <v>41</v>
      </c>
      <c r="O217" s="92"/>
      <c r="P217" s="253">
        <f>O217*H217</f>
        <v>0</v>
      </c>
      <c r="Q217" s="253">
        <v>0.222</v>
      </c>
      <c r="R217" s="253">
        <f>Q217*H217</f>
        <v>136.53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420</v>
      </c>
      <c r="AT217" s="255" t="s">
        <v>488</v>
      </c>
      <c r="AU217" s="255" t="s">
        <v>86</v>
      </c>
      <c r="AY217" s="18" t="s">
        <v>213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84</v>
      </c>
      <c r="BK217" s="256">
        <f>ROUND(I217*H217,2)</f>
        <v>0</v>
      </c>
      <c r="BL217" s="18" t="s">
        <v>229</v>
      </c>
      <c r="BM217" s="255" t="s">
        <v>1094</v>
      </c>
    </row>
    <row r="218" s="2" customFormat="1">
      <c r="A218" s="39"/>
      <c r="B218" s="40"/>
      <c r="C218" s="41"/>
      <c r="D218" s="257" t="s">
        <v>222</v>
      </c>
      <c r="E218" s="41"/>
      <c r="F218" s="258" t="s">
        <v>1095</v>
      </c>
      <c r="G218" s="41"/>
      <c r="H218" s="41"/>
      <c r="I218" s="155"/>
      <c r="J218" s="41"/>
      <c r="K218" s="41"/>
      <c r="L218" s="45"/>
      <c r="M218" s="259"/>
      <c r="N218" s="260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222</v>
      </c>
      <c r="AU218" s="18" t="s">
        <v>86</v>
      </c>
    </row>
    <row r="219" s="2" customFormat="1" ht="21.75" customHeight="1">
      <c r="A219" s="39"/>
      <c r="B219" s="40"/>
      <c r="C219" s="244" t="s">
        <v>615</v>
      </c>
      <c r="D219" s="244" t="s">
        <v>216</v>
      </c>
      <c r="E219" s="245" t="s">
        <v>1096</v>
      </c>
      <c r="F219" s="246" t="s">
        <v>1097</v>
      </c>
      <c r="G219" s="247" t="s">
        <v>393</v>
      </c>
      <c r="H219" s="248">
        <v>55.625</v>
      </c>
      <c r="I219" s="249"/>
      <c r="J219" s="250">
        <f>ROUND(I219*H219,2)</f>
        <v>0</v>
      </c>
      <c r="K219" s="246" t="s">
        <v>394</v>
      </c>
      <c r="L219" s="45"/>
      <c r="M219" s="251" t="s">
        <v>1</v>
      </c>
      <c r="N219" s="252" t="s">
        <v>41</v>
      </c>
      <c r="O219" s="92"/>
      <c r="P219" s="253">
        <f>O219*H219</f>
        <v>0</v>
      </c>
      <c r="Q219" s="253">
        <v>0.16700000000000001</v>
      </c>
      <c r="R219" s="253">
        <f>Q219*H219</f>
        <v>9.2893749999999997</v>
      </c>
      <c r="S219" s="253">
        <v>0</v>
      </c>
      <c r="T219" s="25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5" t="s">
        <v>229</v>
      </c>
      <c r="AT219" s="255" t="s">
        <v>216</v>
      </c>
      <c r="AU219" s="255" t="s">
        <v>86</v>
      </c>
      <c r="AY219" s="18" t="s">
        <v>213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8" t="s">
        <v>84</v>
      </c>
      <c r="BK219" s="256">
        <f>ROUND(I219*H219,2)</f>
        <v>0</v>
      </c>
      <c r="BL219" s="18" t="s">
        <v>229</v>
      </c>
      <c r="BM219" s="255" t="s">
        <v>1098</v>
      </c>
    </row>
    <row r="220" s="2" customFormat="1">
      <c r="A220" s="39"/>
      <c r="B220" s="40"/>
      <c r="C220" s="41"/>
      <c r="D220" s="257" t="s">
        <v>222</v>
      </c>
      <c r="E220" s="41"/>
      <c r="F220" s="258" t="s">
        <v>1099</v>
      </c>
      <c r="G220" s="41"/>
      <c r="H220" s="41"/>
      <c r="I220" s="155"/>
      <c r="J220" s="41"/>
      <c r="K220" s="41"/>
      <c r="L220" s="45"/>
      <c r="M220" s="259"/>
      <c r="N220" s="260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222</v>
      </c>
      <c r="AU220" s="18" t="s">
        <v>86</v>
      </c>
    </row>
    <row r="221" s="2" customFormat="1" ht="16.5" customHeight="1">
      <c r="A221" s="39"/>
      <c r="B221" s="40"/>
      <c r="C221" s="287" t="s">
        <v>688</v>
      </c>
      <c r="D221" s="287" t="s">
        <v>488</v>
      </c>
      <c r="E221" s="288" t="s">
        <v>1100</v>
      </c>
      <c r="F221" s="289" t="s">
        <v>1101</v>
      </c>
      <c r="G221" s="290" t="s">
        <v>393</v>
      </c>
      <c r="H221" s="291">
        <v>55.625</v>
      </c>
      <c r="I221" s="292"/>
      <c r="J221" s="293">
        <f>ROUND(I221*H221,2)</f>
        <v>0</v>
      </c>
      <c r="K221" s="289" t="s">
        <v>394</v>
      </c>
      <c r="L221" s="294"/>
      <c r="M221" s="295" t="s">
        <v>1</v>
      </c>
      <c r="N221" s="296" t="s">
        <v>41</v>
      </c>
      <c r="O221" s="92"/>
      <c r="P221" s="253">
        <f>O221*H221</f>
        <v>0</v>
      </c>
      <c r="Q221" s="253">
        <v>0.11799999999999999</v>
      </c>
      <c r="R221" s="253">
        <f>Q221*H221</f>
        <v>6.5637499999999998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420</v>
      </c>
      <c r="AT221" s="255" t="s">
        <v>488</v>
      </c>
      <c r="AU221" s="255" t="s">
        <v>86</v>
      </c>
      <c r="AY221" s="18" t="s">
        <v>213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84</v>
      </c>
      <c r="BK221" s="256">
        <f>ROUND(I221*H221,2)</f>
        <v>0</v>
      </c>
      <c r="BL221" s="18" t="s">
        <v>229</v>
      </c>
      <c r="BM221" s="255" t="s">
        <v>1102</v>
      </c>
    </row>
    <row r="222" s="2" customFormat="1">
      <c r="A222" s="39"/>
      <c r="B222" s="40"/>
      <c r="C222" s="41"/>
      <c r="D222" s="257" t="s">
        <v>222</v>
      </c>
      <c r="E222" s="41"/>
      <c r="F222" s="258" t="s">
        <v>1095</v>
      </c>
      <c r="G222" s="41"/>
      <c r="H222" s="41"/>
      <c r="I222" s="155"/>
      <c r="J222" s="41"/>
      <c r="K222" s="41"/>
      <c r="L222" s="45"/>
      <c r="M222" s="259"/>
      <c r="N222" s="260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222</v>
      </c>
      <c r="AU222" s="18" t="s">
        <v>86</v>
      </c>
    </row>
    <row r="223" s="12" customFormat="1" ht="22.8" customHeight="1">
      <c r="A223" s="12"/>
      <c r="B223" s="228"/>
      <c r="C223" s="229"/>
      <c r="D223" s="230" t="s">
        <v>75</v>
      </c>
      <c r="E223" s="242" t="s">
        <v>420</v>
      </c>
      <c r="F223" s="242" t="s">
        <v>907</v>
      </c>
      <c r="G223" s="229"/>
      <c r="H223" s="229"/>
      <c r="I223" s="232"/>
      <c r="J223" s="243">
        <f>BK223</f>
        <v>0</v>
      </c>
      <c r="K223" s="229"/>
      <c r="L223" s="234"/>
      <c r="M223" s="235"/>
      <c r="N223" s="236"/>
      <c r="O223" s="236"/>
      <c r="P223" s="237">
        <f>SUM(P224:P226)</f>
        <v>0</v>
      </c>
      <c r="Q223" s="236"/>
      <c r="R223" s="237">
        <f>SUM(R224:R226)</f>
        <v>0.42404000000000003</v>
      </c>
      <c r="S223" s="236"/>
      <c r="T223" s="238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9" t="s">
        <v>84</v>
      </c>
      <c r="AT223" s="240" t="s">
        <v>75</v>
      </c>
      <c r="AU223" s="240" t="s">
        <v>84</v>
      </c>
      <c r="AY223" s="239" t="s">
        <v>213</v>
      </c>
      <c r="BK223" s="241">
        <f>SUM(BK224:BK226)</f>
        <v>0</v>
      </c>
    </row>
    <row r="224" s="2" customFormat="1" ht="16.5" customHeight="1">
      <c r="A224" s="39"/>
      <c r="B224" s="40"/>
      <c r="C224" s="244" t="s">
        <v>375</v>
      </c>
      <c r="D224" s="244" t="s">
        <v>216</v>
      </c>
      <c r="E224" s="245" t="s">
        <v>1103</v>
      </c>
      <c r="F224" s="246" t="s">
        <v>1104</v>
      </c>
      <c r="G224" s="247" t="s">
        <v>310</v>
      </c>
      <c r="H224" s="248">
        <v>2</v>
      </c>
      <c r="I224" s="249"/>
      <c r="J224" s="250">
        <f>ROUND(I224*H224,2)</f>
        <v>0</v>
      </c>
      <c r="K224" s="246" t="s">
        <v>394</v>
      </c>
      <c r="L224" s="45"/>
      <c r="M224" s="251" t="s">
        <v>1</v>
      </c>
      <c r="N224" s="252" t="s">
        <v>41</v>
      </c>
      <c r="O224" s="92"/>
      <c r="P224" s="253">
        <f>O224*H224</f>
        <v>0</v>
      </c>
      <c r="Q224" s="253">
        <v>0.00018000000000000001</v>
      </c>
      <c r="R224" s="253">
        <f>Q224*H224</f>
        <v>0.00036000000000000002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229</v>
      </c>
      <c r="AT224" s="255" t="s">
        <v>216</v>
      </c>
      <c r="AU224" s="255" t="s">
        <v>86</v>
      </c>
      <c r="AY224" s="18" t="s">
        <v>213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84</v>
      </c>
      <c r="BK224" s="256">
        <f>ROUND(I224*H224,2)</f>
        <v>0</v>
      </c>
      <c r="BL224" s="18" t="s">
        <v>229</v>
      </c>
      <c r="BM224" s="255" t="s">
        <v>1105</v>
      </c>
    </row>
    <row r="225" s="2" customFormat="1">
      <c r="A225" s="39"/>
      <c r="B225" s="40"/>
      <c r="C225" s="41"/>
      <c r="D225" s="257" t="s">
        <v>222</v>
      </c>
      <c r="E225" s="41"/>
      <c r="F225" s="258" t="s">
        <v>1106</v>
      </c>
      <c r="G225" s="41"/>
      <c r="H225" s="41"/>
      <c r="I225" s="155"/>
      <c r="J225" s="41"/>
      <c r="K225" s="41"/>
      <c r="L225" s="45"/>
      <c r="M225" s="259"/>
      <c r="N225" s="260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222</v>
      </c>
      <c r="AU225" s="18" t="s">
        <v>86</v>
      </c>
    </row>
    <row r="226" s="2" customFormat="1" ht="21.75" customHeight="1">
      <c r="A226" s="39"/>
      <c r="B226" s="40"/>
      <c r="C226" s="244" t="s">
        <v>288</v>
      </c>
      <c r="D226" s="244" t="s">
        <v>216</v>
      </c>
      <c r="E226" s="245" t="s">
        <v>1107</v>
      </c>
      <c r="F226" s="246" t="s">
        <v>1108</v>
      </c>
      <c r="G226" s="247" t="s">
        <v>310</v>
      </c>
      <c r="H226" s="248">
        <v>1</v>
      </c>
      <c r="I226" s="249"/>
      <c r="J226" s="250">
        <f>ROUND(I226*H226,2)</f>
        <v>0</v>
      </c>
      <c r="K226" s="246" t="s">
        <v>394</v>
      </c>
      <c r="L226" s="45"/>
      <c r="M226" s="251" t="s">
        <v>1</v>
      </c>
      <c r="N226" s="252" t="s">
        <v>41</v>
      </c>
      <c r="O226" s="92"/>
      <c r="P226" s="253">
        <f>O226*H226</f>
        <v>0</v>
      </c>
      <c r="Q226" s="253">
        <v>0.42368</v>
      </c>
      <c r="R226" s="253">
        <f>Q226*H226</f>
        <v>0.42368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229</v>
      </c>
      <c r="AT226" s="255" t="s">
        <v>216</v>
      </c>
      <c r="AU226" s="255" t="s">
        <v>86</v>
      </c>
      <c r="AY226" s="18" t="s">
        <v>213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84</v>
      </c>
      <c r="BK226" s="256">
        <f>ROUND(I226*H226,2)</f>
        <v>0</v>
      </c>
      <c r="BL226" s="18" t="s">
        <v>229</v>
      </c>
      <c r="BM226" s="255" t="s">
        <v>1109</v>
      </c>
    </row>
    <row r="227" s="12" customFormat="1" ht="22.8" customHeight="1">
      <c r="A227" s="12"/>
      <c r="B227" s="228"/>
      <c r="C227" s="229"/>
      <c r="D227" s="230" t="s">
        <v>75</v>
      </c>
      <c r="E227" s="242" t="s">
        <v>248</v>
      </c>
      <c r="F227" s="242" t="s">
        <v>579</v>
      </c>
      <c r="G227" s="229"/>
      <c r="H227" s="229"/>
      <c r="I227" s="232"/>
      <c r="J227" s="243">
        <f>BK227</f>
        <v>0</v>
      </c>
      <c r="K227" s="229"/>
      <c r="L227" s="234"/>
      <c r="M227" s="235"/>
      <c r="N227" s="236"/>
      <c r="O227" s="236"/>
      <c r="P227" s="237">
        <f>SUM(P228:P239)</f>
        <v>0</v>
      </c>
      <c r="Q227" s="236"/>
      <c r="R227" s="237">
        <f>SUM(R228:R239)</f>
        <v>92.970069999999993</v>
      </c>
      <c r="S227" s="236"/>
      <c r="T227" s="238">
        <f>SUM(T228:T239)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9" t="s">
        <v>84</v>
      </c>
      <c r="AT227" s="240" t="s">
        <v>75</v>
      </c>
      <c r="AU227" s="240" t="s">
        <v>84</v>
      </c>
      <c r="AY227" s="239" t="s">
        <v>213</v>
      </c>
      <c r="BK227" s="241">
        <f>SUM(BK228:BK239)</f>
        <v>0</v>
      </c>
    </row>
    <row r="228" s="2" customFormat="1" ht="21.75" customHeight="1">
      <c r="A228" s="39"/>
      <c r="B228" s="40"/>
      <c r="C228" s="244" t="s">
        <v>297</v>
      </c>
      <c r="D228" s="244" t="s">
        <v>216</v>
      </c>
      <c r="E228" s="245" t="s">
        <v>1110</v>
      </c>
      <c r="F228" s="246" t="s">
        <v>1111</v>
      </c>
      <c r="G228" s="247" t="s">
        <v>471</v>
      </c>
      <c r="H228" s="248">
        <v>240</v>
      </c>
      <c r="I228" s="249"/>
      <c r="J228" s="250">
        <f>ROUND(I228*H228,2)</f>
        <v>0</v>
      </c>
      <c r="K228" s="246" t="s">
        <v>394</v>
      </c>
      <c r="L228" s="45"/>
      <c r="M228" s="251" t="s">
        <v>1</v>
      </c>
      <c r="N228" s="252" t="s">
        <v>41</v>
      </c>
      <c r="O228" s="92"/>
      <c r="P228" s="253">
        <f>O228*H228</f>
        <v>0</v>
      </c>
      <c r="Q228" s="253">
        <v>0.16849</v>
      </c>
      <c r="R228" s="253">
        <f>Q228*H228</f>
        <v>40.437600000000003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229</v>
      </c>
      <c r="AT228" s="255" t="s">
        <v>216</v>
      </c>
      <c r="AU228" s="255" t="s">
        <v>86</v>
      </c>
      <c r="AY228" s="18" t="s">
        <v>213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84</v>
      </c>
      <c r="BK228" s="256">
        <f>ROUND(I228*H228,2)</f>
        <v>0</v>
      </c>
      <c r="BL228" s="18" t="s">
        <v>229</v>
      </c>
      <c r="BM228" s="255" t="s">
        <v>1112</v>
      </c>
    </row>
    <row r="229" s="2" customFormat="1" ht="16.5" customHeight="1">
      <c r="A229" s="39"/>
      <c r="B229" s="40"/>
      <c r="C229" s="287" t="s">
        <v>274</v>
      </c>
      <c r="D229" s="287" t="s">
        <v>488</v>
      </c>
      <c r="E229" s="288" t="s">
        <v>1113</v>
      </c>
      <c r="F229" s="289" t="s">
        <v>1114</v>
      </c>
      <c r="G229" s="290" t="s">
        <v>471</v>
      </c>
      <c r="H229" s="291">
        <v>228</v>
      </c>
      <c r="I229" s="292"/>
      <c r="J229" s="293">
        <f>ROUND(I229*H229,2)</f>
        <v>0</v>
      </c>
      <c r="K229" s="289" t="s">
        <v>394</v>
      </c>
      <c r="L229" s="294"/>
      <c r="M229" s="295" t="s">
        <v>1</v>
      </c>
      <c r="N229" s="296" t="s">
        <v>41</v>
      </c>
      <c r="O229" s="92"/>
      <c r="P229" s="253">
        <f>O229*H229</f>
        <v>0</v>
      </c>
      <c r="Q229" s="253">
        <v>0.20000000000000001</v>
      </c>
      <c r="R229" s="253">
        <f>Q229*H229</f>
        <v>45.600000000000001</v>
      </c>
      <c r="S229" s="253">
        <v>0</v>
      </c>
      <c r="T229" s="25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420</v>
      </c>
      <c r="AT229" s="255" t="s">
        <v>488</v>
      </c>
      <c r="AU229" s="255" t="s">
        <v>86</v>
      </c>
      <c r="AY229" s="18" t="s">
        <v>213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84</v>
      </c>
      <c r="BK229" s="256">
        <f>ROUND(I229*H229,2)</f>
        <v>0</v>
      </c>
      <c r="BL229" s="18" t="s">
        <v>229</v>
      </c>
      <c r="BM229" s="255" t="s">
        <v>1115</v>
      </c>
    </row>
    <row r="230" s="2" customFormat="1" ht="16.5" customHeight="1">
      <c r="A230" s="39"/>
      <c r="B230" s="40"/>
      <c r="C230" s="287" t="s">
        <v>317</v>
      </c>
      <c r="D230" s="287" t="s">
        <v>488</v>
      </c>
      <c r="E230" s="288" t="s">
        <v>1116</v>
      </c>
      <c r="F230" s="289" t="s">
        <v>1117</v>
      </c>
      <c r="G230" s="290" t="s">
        <v>471</v>
      </c>
      <c r="H230" s="291">
        <v>4</v>
      </c>
      <c r="I230" s="292"/>
      <c r="J230" s="293">
        <f>ROUND(I230*H230,2)</f>
        <v>0</v>
      </c>
      <c r="K230" s="289" t="s">
        <v>394</v>
      </c>
      <c r="L230" s="294"/>
      <c r="M230" s="295" t="s">
        <v>1</v>
      </c>
      <c r="N230" s="296" t="s">
        <v>41</v>
      </c>
      <c r="O230" s="92"/>
      <c r="P230" s="253">
        <f>O230*H230</f>
        <v>0</v>
      </c>
      <c r="Q230" s="253">
        <v>0.20000000000000001</v>
      </c>
      <c r="R230" s="253">
        <f>Q230*H230</f>
        <v>0.80000000000000004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420</v>
      </c>
      <c r="AT230" s="255" t="s">
        <v>488</v>
      </c>
      <c r="AU230" s="255" t="s">
        <v>86</v>
      </c>
      <c r="AY230" s="18" t="s">
        <v>213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84</v>
      </c>
      <c r="BK230" s="256">
        <f>ROUND(I230*H230,2)</f>
        <v>0</v>
      </c>
      <c r="BL230" s="18" t="s">
        <v>229</v>
      </c>
      <c r="BM230" s="255" t="s">
        <v>1118</v>
      </c>
    </row>
    <row r="231" s="2" customFormat="1" ht="16.5" customHeight="1">
      <c r="A231" s="39"/>
      <c r="B231" s="40"/>
      <c r="C231" s="287" t="s">
        <v>559</v>
      </c>
      <c r="D231" s="287" t="s">
        <v>488</v>
      </c>
      <c r="E231" s="288" t="s">
        <v>1119</v>
      </c>
      <c r="F231" s="289" t="s">
        <v>1120</v>
      </c>
      <c r="G231" s="290" t="s">
        <v>471</v>
      </c>
      <c r="H231" s="291">
        <v>8</v>
      </c>
      <c r="I231" s="292"/>
      <c r="J231" s="293">
        <f>ROUND(I231*H231,2)</f>
        <v>0</v>
      </c>
      <c r="K231" s="289" t="s">
        <v>394</v>
      </c>
      <c r="L231" s="294"/>
      <c r="M231" s="295" t="s">
        <v>1</v>
      </c>
      <c r="N231" s="296" t="s">
        <v>41</v>
      </c>
      <c r="O231" s="92"/>
      <c r="P231" s="253">
        <f>O231*H231</f>
        <v>0</v>
      </c>
      <c r="Q231" s="253">
        <v>0.20000000000000001</v>
      </c>
      <c r="R231" s="253">
        <f>Q231*H231</f>
        <v>1.6000000000000001</v>
      </c>
      <c r="S231" s="253">
        <v>0</v>
      </c>
      <c r="T231" s="25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5" t="s">
        <v>420</v>
      </c>
      <c r="AT231" s="255" t="s">
        <v>488</v>
      </c>
      <c r="AU231" s="255" t="s">
        <v>86</v>
      </c>
      <c r="AY231" s="18" t="s">
        <v>213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8" t="s">
        <v>84</v>
      </c>
      <c r="BK231" s="256">
        <f>ROUND(I231*H231,2)</f>
        <v>0</v>
      </c>
      <c r="BL231" s="18" t="s">
        <v>229</v>
      </c>
      <c r="BM231" s="255" t="s">
        <v>1121</v>
      </c>
    </row>
    <row r="232" s="2" customFormat="1" ht="21.75" customHeight="1">
      <c r="A232" s="39"/>
      <c r="B232" s="40"/>
      <c r="C232" s="244" t="s">
        <v>565</v>
      </c>
      <c r="D232" s="244" t="s">
        <v>216</v>
      </c>
      <c r="E232" s="245" t="s">
        <v>1122</v>
      </c>
      <c r="F232" s="246" t="s">
        <v>1123</v>
      </c>
      <c r="G232" s="247" t="s">
        <v>471</v>
      </c>
      <c r="H232" s="248">
        <v>17</v>
      </c>
      <c r="I232" s="249"/>
      <c r="J232" s="250">
        <f>ROUND(I232*H232,2)</f>
        <v>0</v>
      </c>
      <c r="K232" s="246" t="s">
        <v>394</v>
      </c>
      <c r="L232" s="45"/>
      <c r="M232" s="251" t="s">
        <v>1</v>
      </c>
      <c r="N232" s="252" t="s">
        <v>41</v>
      </c>
      <c r="O232" s="92"/>
      <c r="P232" s="253">
        <f>O232*H232</f>
        <v>0</v>
      </c>
      <c r="Q232" s="253">
        <v>0.00011</v>
      </c>
      <c r="R232" s="253">
        <f>Q232*H232</f>
        <v>0.0018700000000000001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229</v>
      </c>
      <c r="AT232" s="255" t="s">
        <v>216</v>
      </c>
      <c r="AU232" s="255" t="s">
        <v>86</v>
      </c>
      <c r="AY232" s="18" t="s">
        <v>213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84</v>
      </c>
      <c r="BK232" s="256">
        <f>ROUND(I232*H232,2)</f>
        <v>0</v>
      </c>
      <c r="BL232" s="18" t="s">
        <v>229</v>
      </c>
      <c r="BM232" s="255" t="s">
        <v>1124</v>
      </c>
    </row>
    <row r="233" s="2" customFormat="1">
      <c r="A233" s="39"/>
      <c r="B233" s="40"/>
      <c r="C233" s="41"/>
      <c r="D233" s="257" t="s">
        <v>222</v>
      </c>
      <c r="E233" s="41"/>
      <c r="F233" s="258" t="s">
        <v>1125</v>
      </c>
      <c r="G233" s="41"/>
      <c r="H233" s="41"/>
      <c r="I233" s="155"/>
      <c r="J233" s="41"/>
      <c r="K233" s="41"/>
      <c r="L233" s="45"/>
      <c r="M233" s="259"/>
      <c r="N233" s="260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222</v>
      </c>
      <c r="AU233" s="18" t="s">
        <v>86</v>
      </c>
    </row>
    <row r="234" s="2" customFormat="1" ht="16.5" customHeight="1">
      <c r="A234" s="39"/>
      <c r="B234" s="40"/>
      <c r="C234" s="244" t="s">
        <v>570</v>
      </c>
      <c r="D234" s="244" t="s">
        <v>216</v>
      </c>
      <c r="E234" s="245" t="s">
        <v>581</v>
      </c>
      <c r="F234" s="246" t="s">
        <v>582</v>
      </c>
      <c r="G234" s="247" t="s">
        <v>471</v>
      </c>
      <c r="H234" s="248">
        <v>23</v>
      </c>
      <c r="I234" s="249"/>
      <c r="J234" s="250">
        <f>ROUND(I234*H234,2)</f>
        <v>0</v>
      </c>
      <c r="K234" s="246" t="s">
        <v>394</v>
      </c>
      <c r="L234" s="45"/>
      <c r="M234" s="251" t="s">
        <v>1</v>
      </c>
      <c r="N234" s="252" t="s">
        <v>41</v>
      </c>
      <c r="O234" s="92"/>
      <c r="P234" s="253">
        <f>O234*H234</f>
        <v>0</v>
      </c>
      <c r="Q234" s="253">
        <v>0</v>
      </c>
      <c r="R234" s="253">
        <f>Q234*H234</f>
        <v>0</v>
      </c>
      <c r="S234" s="253">
        <v>0</v>
      </c>
      <c r="T234" s="25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5" t="s">
        <v>229</v>
      </c>
      <c r="AT234" s="255" t="s">
        <v>216</v>
      </c>
      <c r="AU234" s="255" t="s">
        <v>86</v>
      </c>
      <c r="AY234" s="18" t="s">
        <v>213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8" t="s">
        <v>84</v>
      </c>
      <c r="BK234" s="256">
        <f>ROUND(I234*H234,2)</f>
        <v>0</v>
      </c>
      <c r="BL234" s="18" t="s">
        <v>229</v>
      </c>
      <c r="BM234" s="255" t="s">
        <v>1126</v>
      </c>
    </row>
    <row r="235" s="2" customFormat="1">
      <c r="A235" s="39"/>
      <c r="B235" s="40"/>
      <c r="C235" s="41"/>
      <c r="D235" s="257" t="s">
        <v>222</v>
      </c>
      <c r="E235" s="41"/>
      <c r="F235" s="258" t="s">
        <v>1127</v>
      </c>
      <c r="G235" s="41"/>
      <c r="H235" s="41"/>
      <c r="I235" s="155"/>
      <c r="J235" s="41"/>
      <c r="K235" s="41"/>
      <c r="L235" s="45"/>
      <c r="M235" s="259"/>
      <c r="N235" s="260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222</v>
      </c>
      <c r="AU235" s="18" t="s">
        <v>86</v>
      </c>
    </row>
    <row r="236" s="13" customFormat="1">
      <c r="A236" s="13"/>
      <c r="B236" s="265"/>
      <c r="C236" s="266"/>
      <c r="D236" s="257" t="s">
        <v>436</v>
      </c>
      <c r="E236" s="267" t="s">
        <v>1</v>
      </c>
      <c r="F236" s="268" t="s">
        <v>1128</v>
      </c>
      <c r="G236" s="266"/>
      <c r="H236" s="269">
        <v>23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5" t="s">
        <v>436</v>
      </c>
      <c r="AU236" s="275" t="s">
        <v>86</v>
      </c>
      <c r="AV236" s="13" t="s">
        <v>86</v>
      </c>
      <c r="AW236" s="13" t="s">
        <v>32</v>
      </c>
      <c r="AX236" s="13" t="s">
        <v>76</v>
      </c>
      <c r="AY236" s="275" t="s">
        <v>213</v>
      </c>
    </row>
    <row r="237" s="14" customFormat="1">
      <c r="A237" s="14"/>
      <c r="B237" s="276"/>
      <c r="C237" s="277"/>
      <c r="D237" s="257" t="s">
        <v>436</v>
      </c>
      <c r="E237" s="278" t="s">
        <v>1</v>
      </c>
      <c r="F237" s="279" t="s">
        <v>453</v>
      </c>
      <c r="G237" s="277"/>
      <c r="H237" s="280">
        <v>23</v>
      </c>
      <c r="I237" s="281"/>
      <c r="J237" s="277"/>
      <c r="K237" s="277"/>
      <c r="L237" s="282"/>
      <c r="M237" s="283"/>
      <c r="N237" s="284"/>
      <c r="O237" s="284"/>
      <c r="P237" s="284"/>
      <c r="Q237" s="284"/>
      <c r="R237" s="284"/>
      <c r="S237" s="284"/>
      <c r="T237" s="28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6" t="s">
        <v>436</v>
      </c>
      <c r="AU237" s="286" t="s">
        <v>86</v>
      </c>
      <c r="AV237" s="14" t="s">
        <v>229</v>
      </c>
      <c r="AW237" s="14" t="s">
        <v>32</v>
      </c>
      <c r="AX237" s="14" t="s">
        <v>84</v>
      </c>
      <c r="AY237" s="286" t="s">
        <v>213</v>
      </c>
    </row>
    <row r="238" s="2" customFormat="1" ht="16.5" customHeight="1">
      <c r="A238" s="39"/>
      <c r="B238" s="40"/>
      <c r="C238" s="244" t="s">
        <v>574</v>
      </c>
      <c r="D238" s="244" t="s">
        <v>216</v>
      </c>
      <c r="E238" s="245" t="s">
        <v>1129</v>
      </c>
      <c r="F238" s="246" t="s">
        <v>1130</v>
      </c>
      <c r="G238" s="247" t="s">
        <v>471</v>
      </c>
      <c r="H238" s="248">
        <v>90</v>
      </c>
      <c r="I238" s="249"/>
      <c r="J238" s="250">
        <f>ROUND(I238*H238,2)</f>
        <v>0</v>
      </c>
      <c r="K238" s="246" t="s">
        <v>1</v>
      </c>
      <c r="L238" s="45"/>
      <c r="M238" s="251" t="s">
        <v>1</v>
      </c>
      <c r="N238" s="252" t="s">
        <v>41</v>
      </c>
      <c r="O238" s="92"/>
      <c r="P238" s="253">
        <f>O238*H238</f>
        <v>0</v>
      </c>
      <c r="Q238" s="253">
        <v>0.050340000000000003</v>
      </c>
      <c r="R238" s="253">
        <f>Q238*H238</f>
        <v>4.5306000000000006</v>
      </c>
      <c r="S238" s="253">
        <v>0</v>
      </c>
      <c r="T238" s="25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5" t="s">
        <v>229</v>
      </c>
      <c r="AT238" s="255" t="s">
        <v>216</v>
      </c>
      <c r="AU238" s="255" t="s">
        <v>86</v>
      </c>
      <c r="AY238" s="18" t="s">
        <v>213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8" t="s">
        <v>84</v>
      </c>
      <c r="BK238" s="256">
        <f>ROUND(I238*H238,2)</f>
        <v>0</v>
      </c>
      <c r="BL238" s="18" t="s">
        <v>229</v>
      </c>
      <c r="BM238" s="255" t="s">
        <v>1131</v>
      </c>
    </row>
    <row r="239" s="2" customFormat="1">
      <c r="A239" s="39"/>
      <c r="B239" s="40"/>
      <c r="C239" s="41"/>
      <c r="D239" s="257" t="s">
        <v>222</v>
      </c>
      <c r="E239" s="41"/>
      <c r="F239" s="258" t="s">
        <v>1132</v>
      </c>
      <c r="G239" s="41"/>
      <c r="H239" s="41"/>
      <c r="I239" s="155"/>
      <c r="J239" s="41"/>
      <c r="K239" s="41"/>
      <c r="L239" s="45"/>
      <c r="M239" s="259"/>
      <c r="N239" s="260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222</v>
      </c>
      <c r="AU239" s="18" t="s">
        <v>86</v>
      </c>
    </row>
    <row r="240" s="12" customFormat="1" ht="22.8" customHeight="1">
      <c r="A240" s="12"/>
      <c r="B240" s="228"/>
      <c r="C240" s="229"/>
      <c r="D240" s="230" t="s">
        <v>75</v>
      </c>
      <c r="E240" s="242" t="s">
        <v>1133</v>
      </c>
      <c r="F240" s="242" t="s">
        <v>1134</v>
      </c>
      <c r="G240" s="229"/>
      <c r="H240" s="229"/>
      <c r="I240" s="232"/>
      <c r="J240" s="243">
        <f>BK240</f>
        <v>0</v>
      </c>
      <c r="K240" s="229"/>
      <c r="L240" s="234"/>
      <c r="M240" s="235"/>
      <c r="N240" s="236"/>
      <c r="O240" s="236"/>
      <c r="P240" s="237">
        <f>P241</f>
        <v>0</v>
      </c>
      <c r="Q240" s="236"/>
      <c r="R240" s="237">
        <f>R241</f>
        <v>0</v>
      </c>
      <c r="S240" s="236"/>
      <c r="T240" s="238">
        <f>T241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39" t="s">
        <v>84</v>
      </c>
      <c r="AT240" s="240" t="s">
        <v>75</v>
      </c>
      <c r="AU240" s="240" t="s">
        <v>84</v>
      </c>
      <c r="AY240" s="239" t="s">
        <v>213</v>
      </c>
      <c r="BK240" s="241">
        <f>BK241</f>
        <v>0</v>
      </c>
    </row>
    <row r="241" s="2" customFormat="1" ht="21.75" customHeight="1">
      <c r="A241" s="39"/>
      <c r="B241" s="40"/>
      <c r="C241" s="244" t="s">
        <v>635</v>
      </c>
      <c r="D241" s="244" t="s">
        <v>216</v>
      </c>
      <c r="E241" s="245" t="s">
        <v>1135</v>
      </c>
      <c r="F241" s="246" t="s">
        <v>1136</v>
      </c>
      <c r="G241" s="247" t="s">
        <v>491</v>
      </c>
      <c r="H241" s="248">
        <v>2846.6979999999999</v>
      </c>
      <c r="I241" s="249"/>
      <c r="J241" s="250">
        <f>ROUND(I241*H241,2)</f>
        <v>0</v>
      </c>
      <c r="K241" s="246" t="s">
        <v>394</v>
      </c>
      <c r="L241" s="45"/>
      <c r="M241" s="314" t="s">
        <v>1</v>
      </c>
      <c r="N241" s="315" t="s">
        <v>41</v>
      </c>
      <c r="O241" s="263"/>
      <c r="P241" s="316">
        <f>O241*H241</f>
        <v>0</v>
      </c>
      <c r="Q241" s="316">
        <v>0</v>
      </c>
      <c r="R241" s="316">
        <f>Q241*H241</f>
        <v>0</v>
      </c>
      <c r="S241" s="316">
        <v>0</v>
      </c>
      <c r="T241" s="31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5" t="s">
        <v>229</v>
      </c>
      <c r="AT241" s="255" t="s">
        <v>216</v>
      </c>
      <c r="AU241" s="255" t="s">
        <v>86</v>
      </c>
      <c r="AY241" s="18" t="s">
        <v>213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8" t="s">
        <v>84</v>
      </c>
      <c r="BK241" s="256">
        <f>ROUND(I241*H241,2)</f>
        <v>0</v>
      </c>
      <c r="BL241" s="18" t="s">
        <v>229</v>
      </c>
      <c r="BM241" s="255" t="s">
        <v>1137</v>
      </c>
    </row>
    <row r="242" s="2" customFormat="1" ht="6.96" customHeight="1">
      <c r="A242" s="39"/>
      <c r="B242" s="67"/>
      <c r="C242" s="68"/>
      <c r="D242" s="68"/>
      <c r="E242" s="68"/>
      <c r="F242" s="68"/>
      <c r="G242" s="68"/>
      <c r="H242" s="68"/>
      <c r="I242" s="193"/>
      <c r="J242" s="68"/>
      <c r="K242" s="68"/>
      <c r="L242" s="45"/>
      <c r="M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</row>
  </sheetData>
  <sheetProtection sheet="1" autoFilter="0" formatColumns="0" formatRows="0" objects="1" scenarios="1" spinCount="100000" saltValue="KOTSCYkX0JezSVDw7n1PGQNhMNfcKbX9+NzsRxtbjBB/DXb6Kb8d0mfMlyYO+Si2gp6leKNs/xn5zZr7l4mUcA==" hashValue="NITEiP4ngd53xSt06Wr7YrvE07foHxu9o77E1T+5LDp/5WIyNsmXvfPtiDpQC5j7e6L55RaEAuRpW/4kSACuqg==" algorithmName="SHA-512" password="CC35"/>
  <autoFilter ref="C126:K2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185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955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956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1138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7. 8. 2020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Kopřivnice</v>
      </c>
      <c r="F17" s="39"/>
      <c r="G17" s="39"/>
      <c r="H17" s="39"/>
      <c r="I17" s="157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Dopravoprojekt Ostrava a.s.</v>
      </c>
      <c r="F23" s="39"/>
      <c r="G23" s="39"/>
      <c r="H23" s="39"/>
      <c r="I23" s="157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34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155"/>
      <c r="J32" s="167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9" t="s">
        <v>37</v>
      </c>
      <c r="J34" s="168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53" t="s">
        <v>41</v>
      </c>
      <c r="F35" s="171">
        <f>ROUND((SUM(BE127:BE192)),  2)</f>
        <v>0</v>
      </c>
      <c r="G35" s="39"/>
      <c r="H35" s="39"/>
      <c r="I35" s="172">
        <v>0.20999999999999999</v>
      </c>
      <c r="J35" s="171">
        <f>ROUND(((SUM(BE127:BE192))*I35),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71">
        <f>ROUND((SUM(BF127:BF192)),  2)</f>
        <v>0</v>
      </c>
      <c r="G36" s="39"/>
      <c r="H36" s="39"/>
      <c r="I36" s="172">
        <v>0.14999999999999999</v>
      </c>
      <c r="J36" s="171">
        <f>ROUND(((SUM(BF127:BF192))*I36),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71">
        <f>ROUND((SUM(BG127:BG192)),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71">
        <f>ROUND((SUM(BH127:BH192)),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71">
        <f>ROUND((SUM(BI127:BI192)),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46</v>
      </c>
      <c r="E41" s="175"/>
      <c r="F41" s="175"/>
      <c r="G41" s="176" t="s">
        <v>47</v>
      </c>
      <c r="H41" s="177" t="s">
        <v>48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955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956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101b - část kontejnerové stání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7. 8. 2020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Kopřivnice</v>
      </c>
      <c r="G93" s="41"/>
      <c r="H93" s="41"/>
      <c r="I93" s="157" t="s">
        <v>30</v>
      </c>
      <c r="J93" s="37" t="str">
        <f>E23</f>
        <v>Dopravoprojekt Ostrava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157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189</v>
      </c>
      <c r="D96" s="199"/>
      <c r="E96" s="199"/>
      <c r="F96" s="199"/>
      <c r="G96" s="199"/>
      <c r="H96" s="199"/>
      <c r="I96" s="200"/>
      <c r="J96" s="201" t="s">
        <v>190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191</v>
      </c>
      <c r="D98" s="41"/>
      <c r="E98" s="41"/>
      <c r="F98" s="41"/>
      <c r="G98" s="41"/>
      <c r="H98" s="41"/>
      <c r="I98" s="155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192</v>
      </c>
    </row>
    <row r="99" s="9" customFormat="1" ht="24.96" customHeight="1">
      <c r="A99" s="9"/>
      <c r="B99" s="203"/>
      <c r="C99" s="204"/>
      <c r="D99" s="205" t="s">
        <v>381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382</v>
      </c>
      <c r="E100" s="212"/>
      <c r="F100" s="212"/>
      <c r="G100" s="212"/>
      <c r="H100" s="212"/>
      <c r="I100" s="213"/>
      <c r="J100" s="214">
        <f>J129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383</v>
      </c>
      <c r="E101" s="212"/>
      <c r="F101" s="212"/>
      <c r="G101" s="212"/>
      <c r="H101" s="212"/>
      <c r="I101" s="213"/>
      <c r="J101" s="214">
        <f>J159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1139</v>
      </c>
      <c r="E102" s="212"/>
      <c r="F102" s="212"/>
      <c r="G102" s="212"/>
      <c r="H102" s="212"/>
      <c r="I102" s="213"/>
      <c r="J102" s="214">
        <f>J166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958</v>
      </c>
      <c r="E103" s="212"/>
      <c r="F103" s="212"/>
      <c r="G103" s="212"/>
      <c r="H103" s="212"/>
      <c r="I103" s="213"/>
      <c r="J103" s="214">
        <f>J174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384</v>
      </c>
      <c r="E104" s="212"/>
      <c r="F104" s="212"/>
      <c r="G104" s="212"/>
      <c r="H104" s="212"/>
      <c r="I104" s="213"/>
      <c r="J104" s="214">
        <f>J186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959</v>
      </c>
      <c r="E105" s="212"/>
      <c r="F105" s="212"/>
      <c r="G105" s="212"/>
      <c r="H105" s="212"/>
      <c r="I105" s="213"/>
      <c r="J105" s="214">
        <f>J191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198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97" t="str">
        <f>E7</f>
        <v>Revitalizace centra města Kopřivnice - aktualizace 08.2020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185</v>
      </c>
      <c r="D116" s="23"/>
      <c r="E116" s="23"/>
      <c r="F116" s="23"/>
      <c r="G116" s="23"/>
      <c r="H116" s="23"/>
      <c r="I116" s="147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97" t="s">
        <v>955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956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101b - část kontejnerové stání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157" t="s">
        <v>22</v>
      </c>
      <c r="J121" s="80" t="str">
        <f>IF(J14="","",J14)</f>
        <v>7. 8. 2020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E17</f>
        <v>Město Kopřivnice</v>
      </c>
      <c r="G123" s="41"/>
      <c r="H123" s="41"/>
      <c r="I123" s="157" t="s">
        <v>30</v>
      </c>
      <c r="J123" s="37" t="str">
        <f>E23</f>
        <v>Dopravoprojekt Ostrava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157" t="s">
        <v>33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199</v>
      </c>
      <c r="D126" s="219" t="s">
        <v>61</v>
      </c>
      <c r="E126" s="219" t="s">
        <v>57</v>
      </c>
      <c r="F126" s="219" t="s">
        <v>58</v>
      </c>
      <c r="G126" s="219" t="s">
        <v>200</v>
      </c>
      <c r="H126" s="219" t="s">
        <v>201</v>
      </c>
      <c r="I126" s="220" t="s">
        <v>202</v>
      </c>
      <c r="J126" s="219" t="s">
        <v>190</v>
      </c>
      <c r="K126" s="221" t="s">
        <v>203</v>
      </c>
      <c r="L126" s="222"/>
      <c r="M126" s="101" t="s">
        <v>1</v>
      </c>
      <c r="N126" s="102" t="s">
        <v>40</v>
      </c>
      <c r="O126" s="102" t="s">
        <v>204</v>
      </c>
      <c r="P126" s="102" t="s">
        <v>205</v>
      </c>
      <c r="Q126" s="102" t="s">
        <v>206</v>
      </c>
      <c r="R126" s="102" t="s">
        <v>207</v>
      </c>
      <c r="S126" s="102" t="s">
        <v>208</v>
      </c>
      <c r="T126" s="103" t="s">
        <v>209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210</v>
      </c>
      <c r="D127" s="41"/>
      <c r="E127" s="41"/>
      <c r="F127" s="41"/>
      <c r="G127" s="41"/>
      <c r="H127" s="41"/>
      <c r="I127" s="155"/>
      <c r="J127" s="223">
        <f>BK127</f>
        <v>0</v>
      </c>
      <c r="K127" s="41"/>
      <c r="L127" s="45"/>
      <c r="M127" s="104"/>
      <c r="N127" s="224"/>
      <c r="O127" s="105"/>
      <c r="P127" s="225">
        <f>P128</f>
        <v>0</v>
      </c>
      <c r="Q127" s="105"/>
      <c r="R127" s="225">
        <f>R128</f>
        <v>14.119353200000001</v>
      </c>
      <c r="S127" s="105"/>
      <c r="T127" s="226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192</v>
      </c>
      <c r="BK127" s="227">
        <f>BK128</f>
        <v>0</v>
      </c>
    </row>
    <row r="128" s="12" customFormat="1" ht="25.92" customHeight="1">
      <c r="A128" s="12"/>
      <c r="B128" s="228"/>
      <c r="C128" s="229"/>
      <c r="D128" s="230" t="s">
        <v>75</v>
      </c>
      <c r="E128" s="231" t="s">
        <v>388</v>
      </c>
      <c r="F128" s="231" t="s">
        <v>389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P129+P159+P166+P174+P186+P191</f>
        <v>0</v>
      </c>
      <c r="Q128" s="236"/>
      <c r="R128" s="237">
        <f>R129+R159+R166+R174+R186+R191</f>
        <v>14.119353200000001</v>
      </c>
      <c r="S128" s="236"/>
      <c r="T128" s="238">
        <f>T129+T159+T166+T174+T186+T191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84</v>
      </c>
      <c r="AT128" s="240" t="s">
        <v>75</v>
      </c>
      <c r="AU128" s="240" t="s">
        <v>76</v>
      </c>
      <c r="AY128" s="239" t="s">
        <v>213</v>
      </c>
      <c r="BK128" s="241">
        <f>BK129+BK159+BK166+BK174+BK186+BK191</f>
        <v>0</v>
      </c>
    </row>
    <row r="129" s="12" customFormat="1" ht="22.8" customHeight="1">
      <c r="A129" s="12"/>
      <c r="B129" s="228"/>
      <c r="C129" s="229"/>
      <c r="D129" s="230" t="s">
        <v>75</v>
      </c>
      <c r="E129" s="242" t="s">
        <v>84</v>
      </c>
      <c r="F129" s="242" t="s">
        <v>390</v>
      </c>
      <c r="G129" s="229"/>
      <c r="H129" s="229"/>
      <c r="I129" s="232"/>
      <c r="J129" s="243">
        <f>BK129</f>
        <v>0</v>
      </c>
      <c r="K129" s="229"/>
      <c r="L129" s="234"/>
      <c r="M129" s="235"/>
      <c r="N129" s="236"/>
      <c r="O129" s="236"/>
      <c r="P129" s="237">
        <f>SUM(P130:P158)</f>
        <v>0</v>
      </c>
      <c r="Q129" s="236"/>
      <c r="R129" s="237">
        <f>SUM(R130:R158)</f>
        <v>0</v>
      </c>
      <c r="S129" s="236"/>
      <c r="T129" s="238">
        <f>SUM(T130:T158)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84</v>
      </c>
      <c r="AT129" s="240" t="s">
        <v>75</v>
      </c>
      <c r="AU129" s="240" t="s">
        <v>84</v>
      </c>
      <c r="AY129" s="239" t="s">
        <v>213</v>
      </c>
      <c r="BK129" s="241">
        <f>SUM(BK130:BK158)</f>
        <v>0</v>
      </c>
    </row>
    <row r="130" s="2" customFormat="1" ht="21.75" customHeight="1">
      <c r="A130" s="39"/>
      <c r="B130" s="40"/>
      <c r="C130" s="244" t="s">
        <v>84</v>
      </c>
      <c r="D130" s="244" t="s">
        <v>216</v>
      </c>
      <c r="E130" s="245" t="s">
        <v>1140</v>
      </c>
      <c r="F130" s="246" t="s">
        <v>1141</v>
      </c>
      <c r="G130" s="247" t="s">
        <v>399</v>
      </c>
      <c r="H130" s="248">
        <v>43.597999999999999</v>
      </c>
      <c r="I130" s="249"/>
      <c r="J130" s="250">
        <f>ROUND(I130*H130,2)</f>
        <v>0</v>
      </c>
      <c r="K130" s="246" t="s">
        <v>394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86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1142</v>
      </c>
    </row>
    <row r="131" s="13" customFormat="1">
      <c r="A131" s="13"/>
      <c r="B131" s="265"/>
      <c r="C131" s="266"/>
      <c r="D131" s="257" t="s">
        <v>436</v>
      </c>
      <c r="E131" s="267" t="s">
        <v>1</v>
      </c>
      <c r="F131" s="268" t="s">
        <v>1143</v>
      </c>
      <c r="G131" s="266"/>
      <c r="H131" s="269">
        <v>43.597999999999999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5" t="s">
        <v>436</v>
      </c>
      <c r="AU131" s="275" t="s">
        <v>86</v>
      </c>
      <c r="AV131" s="13" t="s">
        <v>86</v>
      </c>
      <c r="AW131" s="13" t="s">
        <v>32</v>
      </c>
      <c r="AX131" s="13" t="s">
        <v>76</v>
      </c>
      <c r="AY131" s="275" t="s">
        <v>213</v>
      </c>
    </row>
    <row r="132" s="14" customFormat="1">
      <c r="A132" s="14"/>
      <c r="B132" s="276"/>
      <c r="C132" s="277"/>
      <c r="D132" s="257" t="s">
        <v>436</v>
      </c>
      <c r="E132" s="278" t="s">
        <v>1</v>
      </c>
      <c r="F132" s="279" t="s">
        <v>453</v>
      </c>
      <c r="G132" s="277"/>
      <c r="H132" s="280">
        <v>43.597999999999999</v>
      </c>
      <c r="I132" s="281"/>
      <c r="J132" s="277"/>
      <c r="K132" s="277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436</v>
      </c>
      <c r="AU132" s="286" t="s">
        <v>86</v>
      </c>
      <c r="AV132" s="14" t="s">
        <v>229</v>
      </c>
      <c r="AW132" s="14" t="s">
        <v>32</v>
      </c>
      <c r="AX132" s="14" t="s">
        <v>84</v>
      </c>
      <c r="AY132" s="286" t="s">
        <v>213</v>
      </c>
    </row>
    <row r="133" s="2" customFormat="1" ht="16.5" customHeight="1">
      <c r="A133" s="39"/>
      <c r="B133" s="40"/>
      <c r="C133" s="244" t="s">
        <v>86</v>
      </c>
      <c r="D133" s="244" t="s">
        <v>216</v>
      </c>
      <c r="E133" s="245" t="s">
        <v>479</v>
      </c>
      <c r="F133" s="246" t="s">
        <v>480</v>
      </c>
      <c r="G133" s="247" t="s">
        <v>399</v>
      </c>
      <c r="H133" s="248">
        <v>21.798999999999999</v>
      </c>
      <c r="I133" s="249"/>
      <c r="J133" s="250">
        <f>ROUND(I133*H133,2)</f>
        <v>0</v>
      </c>
      <c r="K133" s="246" t="s">
        <v>394</v>
      </c>
      <c r="L133" s="45"/>
      <c r="M133" s="251" t="s">
        <v>1</v>
      </c>
      <c r="N133" s="252" t="s">
        <v>41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229</v>
      </c>
      <c r="AT133" s="255" t="s">
        <v>216</v>
      </c>
      <c r="AU133" s="255" t="s">
        <v>86</v>
      </c>
      <c r="AY133" s="18" t="s">
        <v>213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84</v>
      </c>
      <c r="BK133" s="256">
        <f>ROUND(I133*H133,2)</f>
        <v>0</v>
      </c>
      <c r="BL133" s="18" t="s">
        <v>229</v>
      </c>
      <c r="BM133" s="255" t="s">
        <v>1144</v>
      </c>
    </row>
    <row r="134" s="2" customFormat="1">
      <c r="A134" s="39"/>
      <c r="B134" s="40"/>
      <c r="C134" s="41"/>
      <c r="D134" s="257" t="s">
        <v>222</v>
      </c>
      <c r="E134" s="41"/>
      <c r="F134" s="258" t="s">
        <v>968</v>
      </c>
      <c r="G134" s="41"/>
      <c r="H134" s="41"/>
      <c r="I134" s="155"/>
      <c r="J134" s="41"/>
      <c r="K134" s="41"/>
      <c r="L134" s="45"/>
      <c r="M134" s="259"/>
      <c r="N134" s="260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86</v>
      </c>
    </row>
    <row r="135" s="13" customFormat="1">
      <c r="A135" s="13"/>
      <c r="B135" s="265"/>
      <c r="C135" s="266"/>
      <c r="D135" s="257" t="s">
        <v>436</v>
      </c>
      <c r="E135" s="266"/>
      <c r="F135" s="268" t="s">
        <v>1145</v>
      </c>
      <c r="G135" s="266"/>
      <c r="H135" s="269">
        <v>21.798999999999999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5" t="s">
        <v>436</v>
      </c>
      <c r="AU135" s="275" t="s">
        <v>86</v>
      </c>
      <c r="AV135" s="13" t="s">
        <v>86</v>
      </c>
      <c r="AW135" s="13" t="s">
        <v>4</v>
      </c>
      <c r="AX135" s="13" t="s">
        <v>84</v>
      </c>
      <c r="AY135" s="275" t="s">
        <v>213</v>
      </c>
    </row>
    <row r="136" s="2" customFormat="1" ht="21.75" customHeight="1">
      <c r="A136" s="39"/>
      <c r="B136" s="40"/>
      <c r="C136" s="244" t="s">
        <v>224</v>
      </c>
      <c r="D136" s="244" t="s">
        <v>216</v>
      </c>
      <c r="E136" s="245" t="s">
        <v>1146</v>
      </c>
      <c r="F136" s="246" t="s">
        <v>1147</v>
      </c>
      <c r="G136" s="247" t="s">
        <v>399</v>
      </c>
      <c r="H136" s="248">
        <v>13.710000000000001</v>
      </c>
      <c r="I136" s="249"/>
      <c r="J136" s="250">
        <f>ROUND(I136*H136,2)</f>
        <v>0</v>
      </c>
      <c r="K136" s="246" t="s">
        <v>394</v>
      </c>
      <c r="L136" s="45"/>
      <c r="M136" s="251" t="s">
        <v>1</v>
      </c>
      <c r="N136" s="252" t="s">
        <v>41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229</v>
      </c>
      <c r="AT136" s="255" t="s">
        <v>216</v>
      </c>
      <c r="AU136" s="255" t="s">
        <v>86</v>
      </c>
      <c r="AY136" s="18" t="s">
        <v>213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84</v>
      </c>
      <c r="BK136" s="256">
        <f>ROUND(I136*H136,2)</f>
        <v>0</v>
      </c>
      <c r="BL136" s="18" t="s">
        <v>229</v>
      </c>
      <c r="BM136" s="255" t="s">
        <v>1148</v>
      </c>
    </row>
    <row r="137" s="2" customFormat="1">
      <c r="A137" s="39"/>
      <c r="B137" s="40"/>
      <c r="C137" s="41"/>
      <c r="D137" s="257" t="s">
        <v>222</v>
      </c>
      <c r="E137" s="41"/>
      <c r="F137" s="258" t="s">
        <v>1149</v>
      </c>
      <c r="G137" s="41"/>
      <c r="H137" s="41"/>
      <c r="I137" s="155"/>
      <c r="J137" s="41"/>
      <c r="K137" s="41"/>
      <c r="L137" s="45"/>
      <c r="M137" s="259"/>
      <c r="N137" s="260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86</v>
      </c>
    </row>
    <row r="138" s="13" customFormat="1">
      <c r="A138" s="13"/>
      <c r="B138" s="265"/>
      <c r="C138" s="266"/>
      <c r="D138" s="257" t="s">
        <v>436</v>
      </c>
      <c r="E138" s="267" t="s">
        <v>1</v>
      </c>
      <c r="F138" s="268" t="s">
        <v>1150</v>
      </c>
      <c r="G138" s="266"/>
      <c r="H138" s="269">
        <v>13.710000000000001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5" t="s">
        <v>436</v>
      </c>
      <c r="AU138" s="275" t="s">
        <v>86</v>
      </c>
      <c r="AV138" s="13" t="s">
        <v>86</v>
      </c>
      <c r="AW138" s="13" t="s">
        <v>32</v>
      </c>
      <c r="AX138" s="13" t="s">
        <v>76</v>
      </c>
      <c r="AY138" s="275" t="s">
        <v>213</v>
      </c>
    </row>
    <row r="139" s="14" customFormat="1">
      <c r="A139" s="14"/>
      <c r="B139" s="276"/>
      <c r="C139" s="277"/>
      <c r="D139" s="257" t="s">
        <v>436</v>
      </c>
      <c r="E139" s="278" t="s">
        <v>1</v>
      </c>
      <c r="F139" s="279" t="s">
        <v>453</v>
      </c>
      <c r="G139" s="277"/>
      <c r="H139" s="280">
        <v>13.710000000000001</v>
      </c>
      <c r="I139" s="281"/>
      <c r="J139" s="277"/>
      <c r="K139" s="277"/>
      <c r="L139" s="282"/>
      <c r="M139" s="283"/>
      <c r="N139" s="284"/>
      <c r="O139" s="284"/>
      <c r="P139" s="284"/>
      <c r="Q139" s="284"/>
      <c r="R139" s="284"/>
      <c r="S139" s="284"/>
      <c r="T139" s="28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6" t="s">
        <v>436</v>
      </c>
      <c r="AU139" s="286" t="s">
        <v>86</v>
      </c>
      <c r="AV139" s="14" t="s">
        <v>229</v>
      </c>
      <c r="AW139" s="14" t="s">
        <v>32</v>
      </c>
      <c r="AX139" s="14" t="s">
        <v>84</v>
      </c>
      <c r="AY139" s="286" t="s">
        <v>213</v>
      </c>
    </row>
    <row r="140" s="2" customFormat="1" ht="21.75" customHeight="1">
      <c r="A140" s="39"/>
      <c r="B140" s="40"/>
      <c r="C140" s="244" t="s">
        <v>229</v>
      </c>
      <c r="D140" s="244" t="s">
        <v>216</v>
      </c>
      <c r="E140" s="245" t="s">
        <v>984</v>
      </c>
      <c r="F140" s="246" t="s">
        <v>985</v>
      </c>
      <c r="G140" s="247" t="s">
        <v>399</v>
      </c>
      <c r="H140" s="248">
        <v>6.8550000000000004</v>
      </c>
      <c r="I140" s="249"/>
      <c r="J140" s="250">
        <f>ROUND(I140*H140,2)</f>
        <v>0</v>
      </c>
      <c r="K140" s="246" t="s">
        <v>394</v>
      </c>
      <c r="L140" s="45"/>
      <c r="M140" s="251" t="s">
        <v>1</v>
      </c>
      <c r="N140" s="252" t="s">
        <v>41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229</v>
      </c>
      <c r="AT140" s="255" t="s">
        <v>216</v>
      </c>
      <c r="AU140" s="255" t="s">
        <v>86</v>
      </c>
      <c r="AY140" s="18" t="s">
        <v>213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84</v>
      </c>
      <c r="BK140" s="256">
        <f>ROUND(I140*H140,2)</f>
        <v>0</v>
      </c>
      <c r="BL140" s="18" t="s">
        <v>229</v>
      </c>
      <c r="BM140" s="255" t="s">
        <v>1151</v>
      </c>
    </row>
    <row r="141" s="2" customFormat="1">
      <c r="A141" s="39"/>
      <c r="B141" s="40"/>
      <c r="C141" s="41"/>
      <c r="D141" s="257" t="s">
        <v>222</v>
      </c>
      <c r="E141" s="41"/>
      <c r="F141" s="258" t="s">
        <v>1152</v>
      </c>
      <c r="G141" s="41"/>
      <c r="H141" s="41"/>
      <c r="I141" s="155"/>
      <c r="J141" s="41"/>
      <c r="K141" s="41"/>
      <c r="L141" s="45"/>
      <c r="M141" s="259"/>
      <c r="N141" s="26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86</v>
      </c>
    </row>
    <row r="142" s="13" customFormat="1">
      <c r="A142" s="13"/>
      <c r="B142" s="265"/>
      <c r="C142" s="266"/>
      <c r="D142" s="257" t="s">
        <v>436</v>
      </c>
      <c r="E142" s="266"/>
      <c r="F142" s="268" t="s">
        <v>1153</v>
      </c>
      <c r="G142" s="266"/>
      <c r="H142" s="269">
        <v>6.8550000000000004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5" t="s">
        <v>436</v>
      </c>
      <c r="AU142" s="275" t="s">
        <v>86</v>
      </c>
      <c r="AV142" s="13" t="s">
        <v>86</v>
      </c>
      <c r="AW142" s="13" t="s">
        <v>4</v>
      </c>
      <c r="AX142" s="13" t="s">
        <v>84</v>
      </c>
      <c r="AY142" s="275" t="s">
        <v>213</v>
      </c>
    </row>
    <row r="143" s="2" customFormat="1" ht="21.75" customHeight="1">
      <c r="A143" s="39"/>
      <c r="B143" s="40"/>
      <c r="C143" s="244" t="s">
        <v>212</v>
      </c>
      <c r="D143" s="244" t="s">
        <v>216</v>
      </c>
      <c r="E143" s="245" t="s">
        <v>1154</v>
      </c>
      <c r="F143" s="246" t="s">
        <v>1155</v>
      </c>
      <c r="G143" s="247" t="s">
        <v>399</v>
      </c>
      <c r="H143" s="248">
        <v>0.29999999999999999</v>
      </c>
      <c r="I143" s="249"/>
      <c r="J143" s="250">
        <f>ROUND(I143*H143,2)</f>
        <v>0</v>
      </c>
      <c r="K143" s="246" t="s">
        <v>394</v>
      </c>
      <c r="L143" s="45"/>
      <c r="M143" s="251" t="s">
        <v>1</v>
      </c>
      <c r="N143" s="252" t="s">
        <v>41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229</v>
      </c>
      <c r="AT143" s="255" t="s">
        <v>216</v>
      </c>
      <c r="AU143" s="255" t="s">
        <v>86</v>
      </c>
      <c r="AY143" s="18" t="s">
        <v>213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84</v>
      </c>
      <c r="BK143" s="256">
        <f>ROUND(I143*H143,2)</f>
        <v>0</v>
      </c>
      <c r="BL143" s="18" t="s">
        <v>229</v>
      </c>
      <c r="BM143" s="255" t="s">
        <v>1156</v>
      </c>
    </row>
    <row r="144" s="2" customFormat="1">
      <c r="A144" s="39"/>
      <c r="B144" s="40"/>
      <c r="C144" s="41"/>
      <c r="D144" s="257" t="s">
        <v>222</v>
      </c>
      <c r="E144" s="41"/>
      <c r="F144" s="258" t="s">
        <v>1157</v>
      </c>
      <c r="G144" s="41"/>
      <c r="H144" s="41"/>
      <c r="I144" s="155"/>
      <c r="J144" s="41"/>
      <c r="K144" s="41"/>
      <c r="L144" s="45"/>
      <c r="M144" s="259"/>
      <c r="N144" s="260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222</v>
      </c>
      <c r="AU144" s="18" t="s">
        <v>86</v>
      </c>
    </row>
    <row r="145" s="2" customFormat="1" ht="21.75" customHeight="1">
      <c r="A145" s="39"/>
      <c r="B145" s="40"/>
      <c r="C145" s="244" t="s">
        <v>238</v>
      </c>
      <c r="D145" s="244" t="s">
        <v>216</v>
      </c>
      <c r="E145" s="245" t="s">
        <v>776</v>
      </c>
      <c r="F145" s="246" t="s">
        <v>777</v>
      </c>
      <c r="G145" s="247" t="s">
        <v>399</v>
      </c>
      <c r="H145" s="248">
        <v>0.14999999999999999</v>
      </c>
      <c r="I145" s="249"/>
      <c r="J145" s="250">
        <f>ROUND(I145*H145,2)</f>
        <v>0</v>
      </c>
      <c r="K145" s="246" t="s">
        <v>394</v>
      </c>
      <c r="L145" s="45"/>
      <c r="M145" s="251" t="s">
        <v>1</v>
      </c>
      <c r="N145" s="252" t="s">
        <v>41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229</v>
      </c>
      <c r="AT145" s="255" t="s">
        <v>216</v>
      </c>
      <c r="AU145" s="255" t="s">
        <v>86</v>
      </c>
      <c r="AY145" s="18" t="s">
        <v>213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84</v>
      </c>
      <c r="BK145" s="256">
        <f>ROUND(I145*H145,2)</f>
        <v>0</v>
      </c>
      <c r="BL145" s="18" t="s">
        <v>229</v>
      </c>
      <c r="BM145" s="255" t="s">
        <v>1158</v>
      </c>
    </row>
    <row r="146" s="2" customFormat="1">
      <c r="A146" s="39"/>
      <c r="B146" s="40"/>
      <c r="C146" s="41"/>
      <c r="D146" s="257" t="s">
        <v>222</v>
      </c>
      <c r="E146" s="41"/>
      <c r="F146" s="258" t="s">
        <v>1159</v>
      </c>
      <c r="G146" s="41"/>
      <c r="H146" s="41"/>
      <c r="I146" s="155"/>
      <c r="J146" s="41"/>
      <c r="K146" s="41"/>
      <c r="L146" s="45"/>
      <c r="M146" s="259"/>
      <c r="N146" s="260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222</v>
      </c>
      <c r="AU146" s="18" t="s">
        <v>86</v>
      </c>
    </row>
    <row r="147" s="13" customFormat="1">
      <c r="A147" s="13"/>
      <c r="B147" s="265"/>
      <c r="C147" s="266"/>
      <c r="D147" s="257" t="s">
        <v>436</v>
      </c>
      <c r="E147" s="266"/>
      <c r="F147" s="268" t="s">
        <v>1160</v>
      </c>
      <c r="G147" s="266"/>
      <c r="H147" s="269">
        <v>0.14999999999999999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5" t="s">
        <v>436</v>
      </c>
      <c r="AU147" s="275" t="s">
        <v>86</v>
      </c>
      <c r="AV147" s="13" t="s">
        <v>86</v>
      </c>
      <c r="AW147" s="13" t="s">
        <v>4</v>
      </c>
      <c r="AX147" s="13" t="s">
        <v>84</v>
      </c>
      <c r="AY147" s="275" t="s">
        <v>213</v>
      </c>
    </row>
    <row r="148" s="2" customFormat="1" ht="21.75" customHeight="1">
      <c r="A148" s="39"/>
      <c r="B148" s="40"/>
      <c r="C148" s="244" t="s">
        <v>355</v>
      </c>
      <c r="D148" s="244" t="s">
        <v>216</v>
      </c>
      <c r="E148" s="245" t="s">
        <v>786</v>
      </c>
      <c r="F148" s="246" t="s">
        <v>787</v>
      </c>
      <c r="G148" s="247" t="s">
        <v>399</v>
      </c>
      <c r="H148" s="248">
        <v>57.607999999999997</v>
      </c>
      <c r="I148" s="249"/>
      <c r="J148" s="250">
        <f>ROUND(I148*H148,2)</f>
        <v>0</v>
      </c>
      <c r="K148" s="246" t="s">
        <v>394</v>
      </c>
      <c r="L148" s="45"/>
      <c r="M148" s="251" t="s">
        <v>1</v>
      </c>
      <c r="N148" s="252" t="s">
        <v>41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229</v>
      </c>
      <c r="AT148" s="255" t="s">
        <v>216</v>
      </c>
      <c r="AU148" s="255" t="s">
        <v>86</v>
      </c>
      <c r="AY148" s="18" t="s">
        <v>213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84</v>
      </c>
      <c r="BK148" s="256">
        <f>ROUND(I148*H148,2)</f>
        <v>0</v>
      </c>
      <c r="BL148" s="18" t="s">
        <v>229</v>
      </c>
      <c r="BM148" s="255" t="s">
        <v>1161</v>
      </c>
    </row>
    <row r="149" s="2" customFormat="1">
      <c r="A149" s="39"/>
      <c r="B149" s="40"/>
      <c r="C149" s="41"/>
      <c r="D149" s="257" t="s">
        <v>222</v>
      </c>
      <c r="E149" s="41"/>
      <c r="F149" s="258" t="s">
        <v>1162</v>
      </c>
      <c r="G149" s="41"/>
      <c r="H149" s="41"/>
      <c r="I149" s="155"/>
      <c r="J149" s="41"/>
      <c r="K149" s="41"/>
      <c r="L149" s="45"/>
      <c r="M149" s="259"/>
      <c r="N149" s="26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86</v>
      </c>
    </row>
    <row r="150" s="2" customFormat="1" ht="21.75" customHeight="1">
      <c r="A150" s="39"/>
      <c r="B150" s="40"/>
      <c r="C150" s="244" t="s">
        <v>248</v>
      </c>
      <c r="D150" s="244" t="s">
        <v>216</v>
      </c>
      <c r="E150" s="245" t="s">
        <v>1001</v>
      </c>
      <c r="F150" s="246" t="s">
        <v>1002</v>
      </c>
      <c r="G150" s="247" t="s">
        <v>399</v>
      </c>
      <c r="H150" s="248">
        <v>13.710000000000001</v>
      </c>
      <c r="I150" s="249"/>
      <c r="J150" s="250">
        <f>ROUND(I150*H150,2)</f>
        <v>0</v>
      </c>
      <c r="K150" s="246" t="s">
        <v>394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229</v>
      </c>
      <c r="AT150" s="255" t="s">
        <v>216</v>
      </c>
      <c r="AU150" s="255" t="s">
        <v>86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229</v>
      </c>
      <c r="BM150" s="255" t="s">
        <v>1163</v>
      </c>
    </row>
    <row r="151" s="2" customFormat="1">
      <c r="A151" s="39"/>
      <c r="B151" s="40"/>
      <c r="C151" s="41"/>
      <c r="D151" s="257" t="s">
        <v>222</v>
      </c>
      <c r="E151" s="41"/>
      <c r="F151" s="258" t="s">
        <v>1152</v>
      </c>
      <c r="G151" s="41"/>
      <c r="H151" s="41"/>
      <c r="I151" s="155"/>
      <c r="J151" s="41"/>
      <c r="K151" s="41"/>
      <c r="L151" s="45"/>
      <c r="M151" s="259"/>
      <c r="N151" s="26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86</v>
      </c>
    </row>
    <row r="152" s="2" customFormat="1" ht="16.5" customHeight="1">
      <c r="A152" s="39"/>
      <c r="B152" s="40"/>
      <c r="C152" s="244" t="s">
        <v>253</v>
      </c>
      <c r="D152" s="244" t="s">
        <v>216</v>
      </c>
      <c r="E152" s="245" t="s">
        <v>1004</v>
      </c>
      <c r="F152" s="246" t="s">
        <v>1005</v>
      </c>
      <c r="G152" s="247" t="s">
        <v>399</v>
      </c>
      <c r="H152" s="248">
        <v>43.898000000000003</v>
      </c>
      <c r="I152" s="249"/>
      <c r="J152" s="250">
        <f>ROUND(I152*H152,2)</f>
        <v>0</v>
      </c>
      <c r="K152" s="246" t="s">
        <v>394</v>
      </c>
      <c r="L152" s="45"/>
      <c r="M152" s="251" t="s">
        <v>1</v>
      </c>
      <c r="N152" s="252" t="s">
        <v>41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229</v>
      </c>
      <c r="AT152" s="255" t="s">
        <v>216</v>
      </c>
      <c r="AU152" s="255" t="s">
        <v>86</v>
      </c>
      <c r="AY152" s="18" t="s">
        <v>213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84</v>
      </c>
      <c r="BK152" s="256">
        <f>ROUND(I152*H152,2)</f>
        <v>0</v>
      </c>
      <c r="BL152" s="18" t="s">
        <v>229</v>
      </c>
      <c r="BM152" s="255" t="s">
        <v>1164</v>
      </c>
    </row>
    <row r="153" s="2" customFormat="1">
      <c r="A153" s="39"/>
      <c r="B153" s="40"/>
      <c r="C153" s="41"/>
      <c r="D153" s="257" t="s">
        <v>222</v>
      </c>
      <c r="E153" s="41"/>
      <c r="F153" s="258" t="s">
        <v>1165</v>
      </c>
      <c r="G153" s="41"/>
      <c r="H153" s="41"/>
      <c r="I153" s="155"/>
      <c r="J153" s="41"/>
      <c r="K153" s="41"/>
      <c r="L153" s="45"/>
      <c r="M153" s="259"/>
      <c r="N153" s="26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86</v>
      </c>
    </row>
    <row r="154" s="2" customFormat="1" ht="21.75" customHeight="1">
      <c r="A154" s="39"/>
      <c r="B154" s="40"/>
      <c r="C154" s="244" t="s">
        <v>257</v>
      </c>
      <c r="D154" s="244" t="s">
        <v>216</v>
      </c>
      <c r="E154" s="245" t="s">
        <v>1009</v>
      </c>
      <c r="F154" s="246" t="s">
        <v>1010</v>
      </c>
      <c r="G154" s="247" t="s">
        <v>491</v>
      </c>
      <c r="H154" s="248">
        <v>83.406000000000006</v>
      </c>
      <c r="I154" s="249"/>
      <c r="J154" s="250">
        <f>ROUND(I154*H154,2)</f>
        <v>0</v>
      </c>
      <c r="K154" s="246" t="s">
        <v>394</v>
      </c>
      <c r="L154" s="45"/>
      <c r="M154" s="251" t="s">
        <v>1</v>
      </c>
      <c r="N154" s="252" t="s">
        <v>41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229</v>
      </c>
      <c r="AT154" s="255" t="s">
        <v>216</v>
      </c>
      <c r="AU154" s="255" t="s">
        <v>86</v>
      </c>
      <c r="AY154" s="18" t="s">
        <v>213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84</v>
      </c>
      <c r="BK154" s="256">
        <f>ROUND(I154*H154,2)</f>
        <v>0</v>
      </c>
      <c r="BL154" s="18" t="s">
        <v>229</v>
      </c>
      <c r="BM154" s="255" t="s">
        <v>1166</v>
      </c>
    </row>
    <row r="155" s="2" customFormat="1">
      <c r="A155" s="39"/>
      <c r="B155" s="40"/>
      <c r="C155" s="41"/>
      <c r="D155" s="257" t="s">
        <v>222</v>
      </c>
      <c r="E155" s="41"/>
      <c r="F155" s="258" t="s">
        <v>1167</v>
      </c>
      <c r="G155" s="41"/>
      <c r="H155" s="41"/>
      <c r="I155" s="155"/>
      <c r="J155" s="41"/>
      <c r="K155" s="41"/>
      <c r="L155" s="45"/>
      <c r="M155" s="259"/>
      <c r="N155" s="260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86</v>
      </c>
    </row>
    <row r="156" s="2" customFormat="1" ht="16.5" customHeight="1">
      <c r="A156" s="39"/>
      <c r="B156" s="40"/>
      <c r="C156" s="244" t="s">
        <v>264</v>
      </c>
      <c r="D156" s="244" t="s">
        <v>216</v>
      </c>
      <c r="E156" s="245" t="s">
        <v>1014</v>
      </c>
      <c r="F156" s="246" t="s">
        <v>1015</v>
      </c>
      <c r="G156" s="247" t="s">
        <v>393</v>
      </c>
      <c r="H156" s="248">
        <v>27.420000000000002</v>
      </c>
      <c r="I156" s="249"/>
      <c r="J156" s="250">
        <f>ROUND(I156*H156,2)</f>
        <v>0</v>
      </c>
      <c r="K156" s="246" t="s">
        <v>394</v>
      </c>
      <c r="L156" s="45"/>
      <c r="M156" s="251" t="s">
        <v>1</v>
      </c>
      <c r="N156" s="252" t="s">
        <v>41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229</v>
      </c>
      <c r="AT156" s="255" t="s">
        <v>216</v>
      </c>
      <c r="AU156" s="255" t="s">
        <v>86</v>
      </c>
      <c r="AY156" s="18" t="s">
        <v>213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84</v>
      </c>
      <c r="BK156" s="256">
        <f>ROUND(I156*H156,2)</f>
        <v>0</v>
      </c>
      <c r="BL156" s="18" t="s">
        <v>229</v>
      </c>
      <c r="BM156" s="255" t="s">
        <v>1168</v>
      </c>
    </row>
    <row r="157" s="13" customFormat="1">
      <c r="A157" s="13"/>
      <c r="B157" s="265"/>
      <c r="C157" s="266"/>
      <c r="D157" s="257" t="s">
        <v>436</v>
      </c>
      <c r="E157" s="267" t="s">
        <v>1</v>
      </c>
      <c r="F157" s="268" t="s">
        <v>1169</v>
      </c>
      <c r="G157" s="266"/>
      <c r="H157" s="269">
        <v>27.420000000000002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5" t="s">
        <v>436</v>
      </c>
      <c r="AU157" s="275" t="s">
        <v>86</v>
      </c>
      <c r="AV157" s="13" t="s">
        <v>86</v>
      </c>
      <c r="AW157" s="13" t="s">
        <v>32</v>
      </c>
      <c r="AX157" s="13" t="s">
        <v>76</v>
      </c>
      <c r="AY157" s="275" t="s">
        <v>213</v>
      </c>
    </row>
    <row r="158" s="14" customFormat="1">
      <c r="A158" s="14"/>
      <c r="B158" s="276"/>
      <c r="C158" s="277"/>
      <c r="D158" s="257" t="s">
        <v>436</v>
      </c>
      <c r="E158" s="278" t="s">
        <v>1</v>
      </c>
      <c r="F158" s="279" t="s">
        <v>453</v>
      </c>
      <c r="G158" s="277"/>
      <c r="H158" s="280">
        <v>27.420000000000002</v>
      </c>
      <c r="I158" s="281"/>
      <c r="J158" s="277"/>
      <c r="K158" s="277"/>
      <c r="L158" s="282"/>
      <c r="M158" s="283"/>
      <c r="N158" s="284"/>
      <c r="O158" s="284"/>
      <c r="P158" s="284"/>
      <c r="Q158" s="284"/>
      <c r="R158" s="284"/>
      <c r="S158" s="284"/>
      <c r="T158" s="28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6" t="s">
        <v>436</v>
      </c>
      <c r="AU158" s="286" t="s">
        <v>86</v>
      </c>
      <c r="AV158" s="14" t="s">
        <v>229</v>
      </c>
      <c r="AW158" s="14" t="s">
        <v>32</v>
      </c>
      <c r="AX158" s="14" t="s">
        <v>84</v>
      </c>
      <c r="AY158" s="286" t="s">
        <v>213</v>
      </c>
    </row>
    <row r="159" s="12" customFormat="1" ht="22.8" customHeight="1">
      <c r="A159" s="12"/>
      <c r="B159" s="228"/>
      <c r="C159" s="229"/>
      <c r="D159" s="230" t="s">
        <v>75</v>
      </c>
      <c r="E159" s="242" t="s">
        <v>86</v>
      </c>
      <c r="F159" s="242" t="s">
        <v>558</v>
      </c>
      <c r="G159" s="229"/>
      <c r="H159" s="229"/>
      <c r="I159" s="232"/>
      <c r="J159" s="243">
        <f>BK159</f>
        <v>0</v>
      </c>
      <c r="K159" s="229"/>
      <c r="L159" s="234"/>
      <c r="M159" s="235"/>
      <c r="N159" s="236"/>
      <c r="O159" s="236"/>
      <c r="P159" s="237">
        <f>SUM(P160:P165)</f>
        <v>0</v>
      </c>
      <c r="Q159" s="236"/>
      <c r="R159" s="237">
        <f>SUM(R160:R165)</f>
        <v>0.0091856999999999998</v>
      </c>
      <c r="S159" s="236"/>
      <c r="T159" s="238">
        <f>SUM(T160:T165)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9" t="s">
        <v>84</v>
      </c>
      <c r="AT159" s="240" t="s">
        <v>75</v>
      </c>
      <c r="AU159" s="240" t="s">
        <v>84</v>
      </c>
      <c r="AY159" s="239" t="s">
        <v>213</v>
      </c>
      <c r="BK159" s="241">
        <f>SUM(BK160:BK165)</f>
        <v>0</v>
      </c>
    </row>
    <row r="160" s="2" customFormat="1" ht="21.75" customHeight="1">
      <c r="A160" s="39"/>
      <c r="B160" s="40"/>
      <c r="C160" s="244" t="s">
        <v>269</v>
      </c>
      <c r="D160" s="244" t="s">
        <v>216</v>
      </c>
      <c r="E160" s="245" t="s">
        <v>1033</v>
      </c>
      <c r="F160" s="246" t="s">
        <v>1034</v>
      </c>
      <c r="G160" s="247" t="s">
        <v>393</v>
      </c>
      <c r="H160" s="248">
        <v>27.420000000000002</v>
      </c>
      <c r="I160" s="249"/>
      <c r="J160" s="250">
        <f>ROUND(I160*H160,2)</f>
        <v>0</v>
      </c>
      <c r="K160" s="246" t="s">
        <v>394</v>
      </c>
      <c r="L160" s="45"/>
      <c r="M160" s="251" t="s">
        <v>1</v>
      </c>
      <c r="N160" s="252" t="s">
        <v>41</v>
      </c>
      <c r="O160" s="92"/>
      <c r="P160" s="253">
        <f>O160*H160</f>
        <v>0</v>
      </c>
      <c r="Q160" s="253">
        <v>0.00013999999999999999</v>
      </c>
      <c r="R160" s="253">
        <f>Q160*H160</f>
        <v>0.0038387999999999999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229</v>
      </c>
      <c r="AT160" s="255" t="s">
        <v>216</v>
      </c>
      <c r="AU160" s="255" t="s">
        <v>86</v>
      </c>
      <c r="AY160" s="18" t="s">
        <v>213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84</v>
      </c>
      <c r="BK160" s="256">
        <f>ROUND(I160*H160,2)</f>
        <v>0</v>
      </c>
      <c r="BL160" s="18" t="s">
        <v>229</v>
      </c>
      <c r="BM160" s="255" t="s">
        <v>1170</v>
      </c>
    </row>
    <row r="161" s="2" customFormat="1">
      <c r="A161" s="39"/>
      <c r="B161" s="40"/>
      <c r="C161" s="41"/>
      <c r="D161" s="257" t="s">
        <v>222</v>
      </c>
      <c r="E161" s="41"/>
      <c r="F161" s="258" t="s">
        <v>1171</v>
      </c>
      <c r="G161" s="41"/>
      <c r="H161" s="41"/>
      <c r="I161" s="155"/>
      <c r="J161" s="41"/>
      <c r="K161" s="41"/>
      <c r="L161" s="45"/>
      <c r="M161" s="259"/>
      <c r="N161" s="260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86</v>
      </c>
    </row>
    <row r="162" s="2" customFormat="1" ht="16.5" customHeight="1">
      <c r="A162" s="39"/>
      <c r="B162" s="40"/>
      <c r="C162" s="287" t="s">
        <v>360</v>
      </c>
      <c r="D162" s="287" t="s">
        <v>488</v>
      </c>
      <c r="E162" s="288" t="s">
        <v>1172</v>
      </c>
      <c r="F162" s="289" t="s">
        <v>1173</v>
      </c>
      <c r="G162" s="290" t="s">
        <v>393</v>
      </c>
      <c r="H162" s="291">
        <v>35.646000000000001</v>
      </c>
      <c r="I162" s="292"/>
      <c r="J162" s="293">
        <f>ROUND(I162*H162,2)</f>
        <v>0</v>
      </c>
      <c r="K162" s="289" t="s">
        <v>394</v>
      </c>
      <c r="L162" s="294"/>
      <c r="M162" s="295" t="s">
        <v>1</v>
      </c>
      <c r="N162" s="296" t="s">
        <v>41</v>
      </c>
      <c r="O162" s="92"/>
      <c r="P162" s="253">
        <f>O162*H162</f>
        <v>0</v>
      </c>
      <c r="Q162" s="253">
        <v>0.00014999999999999999</v>
      </c>
      <c r="R162" s="253">
        <f>Q162*H162</f>
        <v>0.0053468999999999999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420</v>
      </c>
      <c r="AT162" s="255" t="s">
        <v>488</v>
      </c>
      <c r="AU162" s="255" t="s">
        <v>86</v>
      </c>
      <c r="AY162" s="18" t="s">
        <v>213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84</v>
      </c>
      <c r="BK162" s="256">
        <f>ROUND(I162*H162,2)</f>
        <v>0</v>
      </c>
      <c r="BL162" s="18" t="s">
        <v>229</v>
      </c>
      <c r="BM162" s="255" t="s">
        <v>1174</v>
      </c>
    </row>
    <row r="163" s="2" customFormat="1">
      <c r="A163" s="39"/>
      <c r="B163" s="40"/>
      <c r="C163" s="41"/>
      <c r="D163" s="257" t="s">
        <v>222</v>
      </c>
      <c r="E163" s="41"/>
      <c r="F163" s="258" t="s">
        <v>1040</v>
      </c>
      <c r="G163" s="41"/>
      <c r="H163" s="41"/>
      <c r="I163" s="155"/>
      <c r="J163" s="41"/>
      <c r="K163" s="41"/>
      <c r="L163" s="45"/>
      <c r="M163" s="259"/>
      <c r="N163" s="260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222</v>
      </c>
      <c r="AU163" s="18" t="s">
        <v>86</v>
      </c>
    </row>
    <row r="164" s="13" customFormat="1">
      <c r="A164" s="13"/>
      <c r="B164" s="265"/>
      <c r="C164" s="266"/>
      <c r="D164" s="257" t="s">
        <v>436</v>
      </c>
      <c r="E164" s="267" t="s">
        <v>1</v>
      </c>
      <c r="F164" s="268" t="s">
        <v>1175</v>
      </c>
      <c r="G164" s="266"/>
      <c r="H164" s="269">
        <v>35.646000000000001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5" t="s">
        <v>436</v>
      </c>
      <c r="AU164" s="275" t="s">
        <v>86</v>
      </c>
      <c r="AV164" s="13" t="s">
        <v>86</v>
      </c>
      <c r="AW164" s="13" t="s">
        <v>32</v>
      </c>
      <c r="AX164" s="13" t="s">
        <v>76</v>
      </c>
      <c r="AY164" s="275" t="s">
        <v>213</v>
      </c>
    </row>
    <row r="165" s="14" customFormat="1">
      <c r="A165" s="14"/>
      <c r="B165" s="276"/>
      <c r="C165" s="277"/>
      <c r="D165" s="257" t="s">
        <v>436</v>
      </c>
      <c r="E165" s="278" t="s">
        <v>1</v>
      </c>
      <c r="F165" s="279" t="s">
        <v>453</v>
      </c>
      <c r="G165" s="277"/>
      <c r="H165" s="280">
        <v>35.646000000000001</v>
      </c>
      <c r="I165" s="281"/>
      <c r="J165" s="277"/>
      <c r="K165" s="277"/>
      <c r="L165" s="282"/>
      <c r="M165" s="283"/>
      <c r="N165" s="284"/>
      <c r="O165" s="284"/>
      <c r="P165" s="284"/>
      <c r="Q165" s="284"/>
      <c r="R165" s="284"/>
      <c r="S165" s="284"/>
      <c r="T165" s="28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6" t="s">
        <v>436</v>
      </c>
      <c r="AU165" s="286" t="s">
        <v>86</v>
      </c>
      <c r="AV165" s="14" t="s">
        <v>229</v>
      </c>
      <c r="AW165" s="14" t="s">
        <v>32</v>
      </c>
      <c r="AX165" s="14" t="s">
        <v>84</v>
      </c>
      <c r="AY165" s="286" t="s">
        <v>213</v>
      </c>
    </row>
    <row r="166" s="12" customFormat="1" ht="22.8" customHeight="1">
      <c r="A166" s="12"/>
      <c r="B166" s="228"/>
      <c r="C166" s="229"/>
      <c r="D166" s="230" t="s">
        <v>75</v>
      </c>
      <c r="E166" s="242" t="s">
        <v>224</v>
      </c>
      <c r="F166" s="242" t="s">
        <v>1176</v>
      </c>
      <c r="G166" s="229"/>
      <c r="H166" s="229"/>
      <c r="I166" s="232"/>
      <c r="J166" s="243">
        <f>BK166</f>
        <v>0</v>
      </c>
      <c r="K166" s="229"/>
      <c r="L166" s="234"/>
      <c r="M166" s="235"/>
      <c r="N166" s="236"/>
      <c r="O166" s="236"/>
      <c r="P166" s="237">
        <f>SUM(P167:P173)</f>
        <v>0</v>
      </c>
      <c r="Q166" s="236"/>
      <c r="R166" s="237">
        <f>SUM(R167:R173)</f>
        <v>1.6292099999999998</v>
      </c>
      <c r="S166" s="236"/>
      <c r="T166" s="238">
        <f>SUM(T167:T173)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9" t="s">
        <v>84</v>
      </c>
      <c r="AT166" s="240" t="s">
        <v>75</v>
      </c>
      <c r="AU166" s="240" t="s">
        <v>84</v>
      </c>
      <c r="AY166" s="239" t="s">
        <v>213</v>
      </c>
      <c r="BK166" s="241">
        <f>SUM(BK167:BK173)</f>
        <v>0</v>
      </c>
    </row>
    <row r="167" s="2" customFormat="1" ht="21.75" customHeight="1">
      <c r="A167" s="39"/>
      <c r="B167" s="40"/>
      <c r="C167" s="244" t="s">
        <v>8</v>
      </c>
      <c r="D167" s="244" t="s">
        <v>216</v>
      </c>
      <c r="E167" s="245" t="s">
        <v>1177</v>
      </c>
      <c r="F167" s="246" t="s">
        <v>1178</v>
      </c>
      <c r="G167" s="247" t="s">
        <v>310</v>
      </c>
      <c r="H167" s="248">
        <v>9</v>
      </c>
      <c r="I167" s="249"/>
      <c r="J167" s="250">
        <f>ROUND(I167*H167,2)</f>
        <v>0</v>
      </c>
      <c r="K167" s="246" t="s">
        <v>394</v>
      </c>
      <c r="L167" s="45"/>
      <c r="M167" s="251" t="s">
        <v>1</v>
      </c>
      <c r="N167" s="252" t="s">
        <v>41</v>
      </c>
      <c r="O167" s="92"/>
      <c r="P167" s="253">
        <f>O167*H167</f>
        <v>0</v>
      </c>
      <c r="Q167" s="253">
        <v>0.17488999999999999</v>
      </c>
      <c r="R167" s="253">
        <f>Q167*H167</f>
        <v>1.5740099999999999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229</v>
      </c>
      <c r="AT167" s="255" t="s">
        <v>216</v>
      </c>
      <c r="AU167" s="255" t="s">
        <v>86</v>
      </c>
      <c r="AY167" s="18" t="s">
        <v>213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84</v>
      </c>
      <c r="BK167" s="256">
        <f>ROUND(I167*H167,2)</f>
        <v>0</v>
      </c>
      <c r="BL167" s="18" t="s">
        <v>229</v>
      </c>
      <c r="BM167" s="255" t="s">
        <v>1179</v>
      </c>
    </row>
    <row r="168" s="2" customFormat="1">
      <c r="A168" s="39"/>
      <c r="B168" s="40"/>
      <c r="C168" s="41"/>
      <c r="D168" s="257" t="s">
        <v>222</v>
      </c>
      <c r="E168" s="41"/>
      <c r="F168" s="258" t="s">
        <v>1180</v>
      </c>
      <c r="G168" s="41"/>
      <c r="H168" s="41"/>
      <c r="I168" s="155"/>
      <c r="J168" s="41"/>
      <c r="K168" s="41"/>
      <c r="L168" s="45"/>
      <c r="M168" s="259"/>
      <c r="N168" s="260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222</v>
      </c>
      <c r="AU168" s="18" t="s">
        <v>86</v>
      </c>
    </row>
    <row r="169" s="2" customFormat="1" ht="21.75" customHeight="1">
      <c r="A169" s="39"/>
      <c r="B169" s="40"/>
      <c r="C169" s="287" t="s">
        <v>293</v>
      </c>
      <c r="D169" s="287" t="s">
        <v>488</v>
      </c>
      <c r="E169" s="288" t="s">
        <v>1181</v>
      </c>
      <c r="F169" s="289" t="s">
        <v>1182</v>
      </c>
      <c r="G169" s="290" t="s">
        <v>310</v>
      </c>
      <c r="H169" s="291">
        <v>9</v>
      </c>
      <c r="I169" s="292"/>
      <c r="J169" s="293">
        <f>ROUND(I169*H169,2)</f>
        <v>0</v>
      </c>
      <c r="K169" s="289" t="s">
        <v>1</v>
      </c>
      <c r="L169" s="294"/>
      <c r="M169" s="295" t="s">
        <v>1</v>
      </c>
      <c r="N169" s="296" t="s">
        <v>41</v>
      </c>
      <c r="O169" s="92"/>
      <c r="P169" s="253">
        <f>O169*H169</f>
        <v>0</v>
      </c>
      <c r="Q169" s="253">
        <v>0.0028</v>
      </c>
      <c r="R169" s="253">
        <f>Q169*H169</f>
        <v>0.0252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420</v>
      </c>
      <c r="AT169" s="255" t="s">
        <v>488</v>
      </c>
      <c r="AU169" s="255" t="s">
        <v>86</v>
      </c>
      <c r="AY169" s="18" t="s">
        <v>213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84</v>
      </c>
      <c r="BK169" s="256">
        <f>ROUND(I169*H169,2)</f>
        <v>0</v>
      </c>
      <c r="BL169" s="18" t="s">
        <v>229</v>
      </c>
      <c r="BM169" s="255" t="s">
        <v>1183</v>
      </c>
    </row>
    <row r="170" s="2" customFormat="1" ht="16.5" customHeight="1">
      <c r="A170" s="39"/>
      <c r="B170" s="40"/>
      <c r="C170" s="244" t="s">
        <v>288</v>
      </c>
      <c r="D170" s="244" t="s">
        <v>216</v>
      </c>
      <c r="E170" s="245" t="s">
        <v>1184</v>
      </c>
      <c r="F170" s="246" t="s">
        <v>1185</v>
      </c>
      <c r="G170" s="247" t="s">
        <v>471</v>
      </c>
      <c r="H170" s="248">
        <v>8.1999999999999993</v>
      </c>
      <c r="I170" s="249"/>
      <c r="J170" s="250">
        <f>ROUND(I170*H170,2)</f>
        <v>0</v>
      </c>
      <c r="K170" s="246" t="s">
        <v>394</v>
      </c>
      <c r="L170" s="45"/>
      <c r="M170" s="251" t="s">
        <v>1</v>
      </c>
      <c r="N170" s="252" t="s">
        <v>41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229</v>
      </c>
      <c r="AT170" s="255" t="s">
        <v>216</v>
      </c>
      <c r="AU170" s="255" t="s">
        <v>86</v>
      </c>
      <c r="AY170" s="18" t="s">
        <v>213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84</v>
      </c>
      <c r="BK170" s="256">
        <f>ROUND(I170*H170,2)</f>
        <v>0</v>
      </c>
      <c r="BL170" s="18" t="s">
        <v>229</v>
      </c>
      <c r="BM170" s="255" t="s">
        <v>1186</v>
      </c>
    </row>
    <row r="171" s="2" customFormat="1">
      <c r="A171" s="39"/>
      <c r="B171" s="40"/>
      <c r="C171" s="41"/>
      <c r="D171" s="257" t="s">
        <v>222</v>
      </c>
      <c r="E171" s="41"/>
      <c r="F171" s="258" t="s">
        <v>1187</v>
      </c>
      <c r="G171" s="41"/>
      <c r="H171" s="41"/>
      <c r="I171" s="155"/>
      <c r="J171" s="41"/>
      <c r="K171" s="41"/>
      <c r="L171" s="45"/>
      <c r="M171" s="259"/>
      <c r="N171" s="260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222</v>
      </c>
      <c r="AU171" s="18" t="s">
        <v>86</v>
      </c>
    </row>
    <row r="172" s="2" customFormat="1" ht="16.5" customHeight="1">
      <c r="A172" s="39"/>
      <c r="B172" s="40"/>
      <c r="C172" s="287" t="s">
        <v>307</v>
      </c>
      <c r="D172" s="287" t="s">
        <v>488</v>
      </c>
      <c r="E172" s="288" t="s">
        <v>1188</v>
      </c>
      <c r="F172" s="289" t="s">
        <v>1189</v>
      </c>
      <c r="G172" s="290" t="s">
        <v>393</v>
      </c>
      <c r="H172" s="291">
        <v>15</v>
      </c>
      <c r="I172" s="292"/>
      <c r="J172" s="293">
        <f>ROUND(I172*H172,2)</f>
        <v>0</v>
      </c>
      <c r="K172" s="289" t="s">
        <v>1</v>
      </c>
      <c r="L172" s="294"/>
      <c r="M172" s="295" t="s">
        <v>1</v>
      </c>
      <c r="N172" s="296" t="s">
        <v>41</v>
      </c>
      <c r="O172" s="92"/>
      <c r="P172" s="253">
        <f>O172*H172</f>
        <v>0</v>
      </c>
      <c r="Q172" s="253">
        <v>0.002</v>
      </c>
      <c r="R172" s="253">
        <f>Q172*H172</f>
        <v>0.029999999999999999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420</v>
      </c>
      <c r="AT172" s="255" t="s">
        <v>488</v>
      </c>
      <c r="AU172" s="255" t="s">
        <v>86</v>
      </c>
      <c r="AY172" s="18" t="s">
        <v>213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84</v>
      </c>
      <c r="BK172" s="256">
        <f>ROUND(I172*H172,2)</f>
        <v>0</v>
      </c>
      <c r="BL172" s="18" t="s">
        <v>229</v>
      </c>
      <c r="BM172" s="255" t="s">
        <v>1190</v>
      </c>
    </row>
    <row r="173" s="2" customFormat="1">
      <c r="A173" s="39"/>
      <c r="B173" s="40"/>
      <c r="C173" s="41"/>
      <c r="D173" s="257" t="s">
        <v>222</v>
      </c>
      <c r="E173" s="41"/>
      <c r="F173" s="258" t="s">
        <v>1191</v>
      </c>
      <c r="G173" s="41"/>
      <c r="H173" s="41"/>
      <c r="I173" s="155"/>
      <c r="J173" s="41"/>
      <c r="K173" s="41"/>
      <c r="L173" s="45"/>
      <c r="M173" s="259"/>
      <c r="N173" s="260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222</v>
      </c>
      <c r="AU173" s="18" t="s">
        <v>86</v>
      </c>
    </row>
    <row r="174" s="12" customFormat="1" ht="22.8" customHeight="1">
      <c r="A174" s="12"/>
      <c r="B174" s="228"/>
      <c r="C174" s="229"/>
      <c r="D174" s="230" t="s">
        <v>75</v>
      </c>
      <c r="E174" s="242" t="s">
        <v>212</v>
      </c>
      <c r="F174" s="242" t="s">
        <v>1041</v>
      </c>
      <c r="G174" s="229"/>
      <c r="H174" s="229"/>
      <c r="I174" s="232"/>
      <c r="J174" s="243">
        <f>BK174</f>
        <v>0</v>
      </c>
      <c r="K174" s="229"/>
      <c r="L174" s="234"/>
      <c r="M174" s="235"/>
      <c r="N174" s="236"/>
      <c r="O174" s="236"/>
      <c r="P174" s="237">
        <f>SUM(P175:P185)</f>
        <v>0</v>
      </c>
      <c r="Q174" s="236"/>
      <c r="R174" s="237">
        <f>SUM(R175:R185)</f>
        <v>9.6684575000000006</v>
      </c>
      <c r="S174" s="236"/>
      <c r="T174" s="238">
        <f>SUM(T175:T185)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9" t="s">
        <v>84</v>
      </c>
      <c r="AT174" s="240" t="s">
        <v>75</v>
      </c>
      <c r="AU174" s="240" t="s">
        <v>84</v>
      </c>
      <c r="AY174" s="239" t="s">
        <v>213</v>
      </c>
      <c r="BK174" s="241">
        <f>SUM(BK175:BK185)</f>
        <v>0</v>
      </c>
    </row>
    <row r="175" s="2" customFormat="1" ht="16.5" customHeight="1">
      <c r="A175" s="39"/>
      <c r="B175" s="40"/>
      <c r="C175" s="244" t="s">
        <v>312</v>
      </c>
      <c r="D175" s="244" t="s">
        <v>216</v>
      </c>
      <c r="E175" s="245" t="s">
        <v>1050</v>
      </c>
      <c r="F175" s="246" t="s">
        <v>1051</v>
      </c>
      <c r="G175" s="247" t="s">
        <v>393</v>
      </c>
      <c r="H175" s="248">
        <v>25.135000000000002</v>
      </c>
      <c r="I175" s="249"/>
      <c r="J175" s="250">
        <f>ROUND(I175*H175,2)</f>
        <v>0</v>
      </c>
      <c r="K175" s="246" t="s">
        <v>394</v>
      </c>
      <c r="L175" s="45"/>
      <c r="M175" s="251" t="s">
        <v>1</v>
      </c>
      <c r="N175" s="252" t="s">
        <v>41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229</v>
      </c>
      <c r="AT175" s="255" t="s">
        <v>216</v>
      </c>
      <c r="AU175" s="255" t="s">
        <v>86</v>
      </c>
      <c r="AY175" s="18" t="s">
        <v>213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84</v>
      </c>
      <c r="BK175" s="256">
        <f>ROUND(I175*H175,2)</f>
        <v>0</v>
      </c>
      <c r="BL175" s="18" t="s">
        <v>229</v>
      </c>
      <c r="BM175" s="255" t="s">
        <v>1192</v>
      </c>
    </row>
    <row r="176" s="2" customFormat="1" ht="16.5" customHeight="1">
      <c r="A176" s="39"/>
      <c r="B176" s="40"/>
      <c r="C176" s="244" t="s">
        <v>322</v>
      </c>
      <c r="D176" s="244" t="s">
        <v>216</v>
      </c>
      <c r="E176" s="245" t="s">
        <v>1055</v>
      </c>
      <c r="F176" s="246" t="s">
        <v>1056</v>
      </c>
      <c r="G176" s="247" t="s">
        <v>393</v>
      </c>
      <c r="H176" s="248">
        <v>27.420000000000002</v>
      </c>
      <c r="I176" s="249"/>
      <c r="J176" s="250">
        <f>ROUND(I176*H176,2)</f>
        <v>0</v>
      </c>
      <c r="K176" s="246" t="s">
        <v>394</v>
      </c>
      <c r="L176" s="45"/>
      <c r="M176" s="251" t="s">
        <v>1</v>
      </c>
      <c r="N176" s="252" t="s">
        <v>41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229</v>
      </c>
      <c r="AT176" s="255" t="s">
        <v>216</v>
      </c>
      <c r="AU176" s="255" t="s">
        <v>86</v>
      </c>
      <c r="AY176" s="18" t="s">
        <v>213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84</v>
      </c>
      <c r="BK176" s="256">
        <f>ROUND(I176*H176,2)</f>
        <v>0</v>
      </c>
      <c r="BL176" s="18" t="s">
        <v>229</v>
      </c>
      <c r="BM176" s="255" t="s">
        <v>1193</v>
      </c>
    </row>
    <row r="177" s="13" customFormat="1">
      <c r="A177" s="13"/>
      <c r="B177" s="265"/>
      <c r="C177" s="266"/>
      <c r="D177" s="257" t="s">
        <v>436</v>
      </c>
      <c r="E177" s="267" t="s">
        <v>1</v>
      </c>
      <c r="F177" s="268" t="s">
        <v>1169</v>
      </c>
      <c r="G177" s="266"/>
      <c r="H177" s="269">
        <v>27.420000000000002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5" t="s">
        <v>436</v>
      </c>
      <c r="AU177" s="275" t="s">
        <v>86</v>
      </c>
      <c r="AV177" s="13" t="s">
        <v>86</v>
      </c>
      <c r="AW177" s="13" t="s">
        <v>32</v>
      </c>
      <c r="AX177" s="13" t="s">
        <v>76</v>
      </c>
      <c r="AY177" s="275" t="s">
        <v>213</v>
      </c>
    </row>
    <row r="178" s="14" customFormat="1">
      <c r="A178" s="14"/>
      <c r="B178" s="276"/>
      <c r="C178" s="277"/>
      <c r="D178" s="257" t="s">
        <v>436</v>
      </c>
      <c r="E178" s="278" t="s">
        <v>1</v>
      </c>
      <c r="F178" s="279" t="s">
        <v>453</v>
      </c>
      <c r="G178" s="277"/>
      <c r="H178" s="280">
        <v>27.420000000000002</v>
      </c>
      <c r="I178" s="281"/>
      <c r="J178" s="277"/>
      <c r="K178" s="277"/>
      <c r="L178" s="282"/>
      <c r="M178" s="283"/>
      <c r="N178" s="284"/>
      <c r="O178" s="284"/>
      <c r="P178" s="284"/>
      <c r="Q178" s="284"/>
      <c r="R178" s="284"/>
      <c r="S178" s="284"/>
      <c r="T178" s="28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6" t="s">
        <v>436</v>
      </c>
      <c r="AU178" s="286" t="s">
        <v>86</v>
      </c>
      <c r="AV178" s="14" t="s">
        <v>229</v>
      </c>
      <c r="AW178" s="14" t="s">
        <v>32</v>
      </c>
      <c r="AX178" s="14" t="s">
        <v>84</v>
      </c>
      <c r="AY178" s="286" t="s">
        <v>213</v>
      </c>
    </row>
    <row r="179" s="2" customFormat="1" ht="21.75" customHeight="1">
      <c r="A179" s="39"/>
      <c r="B179" s="40"/>
      <c r="C179" s="244" t="s">
        <v>7</v>
      </c>
      <c r="D179" s="244" t="s">
        <v>216</v>
      </c>
      <c r="E179" s="245" t="s">
        <v>1088</v>
      </c>
      <c r="F179" s="246" t="s">
        <v>1089</v>
      </c>
      <c r="G179" s="247" t="s">
        <v>393</v>
      </c>
      <c r="H179" s="248">
        <v>22.850000000000001</v>
      </c>
      <c r="I179" s="249"/>
      <c r="J179" s="250">
        <f>ROUND(I179*H179,2)</f>
        <v>0</v>
      </c>
      <c r="K179" s="246" t="s">
        <v>394</v>
      </c>
      <c r="L179" s="45"/>
      <c r="M179" s="251" t="s">
        <v>1</v>
      </c>
      <c r="N179" s="252" t="s">
        <v>41</v>
      </c>
      <c r="O179" s="92"/>
      <c r="P179" s="253">
        <f>O179*H179</f>
        <v>0</v>
      </c>
      <c r="Q179" s="253">
        <v>0.1837</v>
      </c>
      <c r="R179" s="253">
        <f>Q179*H179</f>
        <v>4.1975450000000007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229</v>
      </c>
      <c r="AT179" s="255" t="s">
        <v>216</v>
      </c>
      <c r="AU179" s="255" t="s">
        <v>86</v>
      </c>
      <c r="AY179" s="18" t="s">
        <v>213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84</v>
      </c>
      <c r="BK179" s="256">
        <f>ROUND(I179*H179,2)</f>
        <v>0</v>
      </c>
      <c r="BL179" s="18" t="s">
        <v>229</v>
      </c>
      <c r="BM179" s="255" t="s">
        <v>1194</v>
      </c>
    </row>
    <row r="180" s="2" customFormat="1">
      <c r="A180" s="39"/>
      <c r="B180" s="40"/>
      <c r="C180" s="41"/>
      <c r="D180" s="257" t="s">
        <v>222</v>
      </c>
      <c r="E180" s="41"/>
      <c r="F180" s="258" t="s">
        <v>1187</v>
      </c>
      <c r="G180" s="41"/>
      <c r="H180" s="41"/>
      <c r="I180" s="155"/>
      <c r="J180" s="41"/>
      <c r="K180" s="41"/>
      <c r="L180" s="45"/>
      <c r="M180" s="259"/>
      <c r="N180" s="260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222</v>
      </c>
      <c r="AU180" s="18" t="s">
        <v>86</v>
      </c>
    </row>
    <row r="181" s="2" customFormat="1" ht="16.5" customHeight="1">
      <c r="A181" s="39"/>
      <c r="B181" s="40"/>
      <c r="C181" s="287" t="s">
        <v>274</v>
      </c>
      <c r="D181" s="287" t="s">
        <v>488</v>
      </c>
      <c r="E181" s="288" t="s">
        <v>1092</v>
      </c>
      <c r="F181" s="289" t="s">
        <v>1093</v>
      </c>
      <c r="G181" s="290" t="s">
        <v>393</v>
      </c>
      <c r="H181" s="291">
        <v>22.850000000000001</v>
      </c>
      <c r="I181" s="292"/>
      <c r="J181" s="293">
        <f>ROUND(I181*H181,2)</f>
        <v>0</v>
      </c>
      <c r="K181" s="289" t="s">
        <v>394</v>
      </c>
      <c r="L181" s="294"/>
      <c r="M181" s="295" t="s">
        <v>1</v>
      </c>
      <c r="N181" s="296" t="s">
        <v>41</v>
      </c>
      <c r="O181" s="92"/>
      <c r="P181" s="253">
        <f>O181*H181</f>
        <v>0</v>
      </c>
      <c r="Q181" s="253">
        <v>0.222</v>
      </c>
      <c r="R181" s="253">
        <f>Q181*H181</f>
        <v>5.0727000000000002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420</v>
      </c>
      <c r="AT181" s="255" t="s">
        <v>488</v>
      </c>
      <c r="AU181" s="255" t="s">
        <v>86</v>
      </c>
      <c r="AY181" s="18" t="s">
        <v>213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84</v>
      </c>
      <c r="BK181" s="256">
        <f>ROUND(I181*H181,2)</f>
        <v>0</v>
      </c>
      <c r="BL181" s="18" t="s">
        <v>229</v>
      </c>
      <c r="BM181" s="255" t="s">
        <v>1195</v>
      </c>
    </row>
    <row r="182" s="2" customFormat="1">
      <c r="A182" s="39"/>
      <c r="B182" s="40"/>
      <c r="C182" s="41"/>
      <c r="D182" s="257" t="s">
        <v>222</v>
      </c>
      <c r="E182" s="41"/>
      <c r="F182" s="258" t="s">
        <v>1095</v>
      </c>
      <c r="G182" s="41"/>
      <c r="H182" s="41"/>
      <c r="I182" s="155"/>
      <c r="J182" s="41"/>
      <c r="K182" s="41"/>
      <c r="L182" s="45"/>
      <c r="M182" s="259"/>
      <c r="N182" s="260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222</v>
      </c>
      <c r="AU182" s="18" t="s">
        <v>86</v>
      </c>
    </row>
    <row r="183" s="2" customFormat="1" ht="21.75" customHeight="1">
      <c r="A183" s="39"/>
      <c r="B183" s="40"/>
      <c r="C183" s="244" t="s">
        <v>338</v>
      </c>
      <c r="D183" s="244" t="s">
        <v>216</v>
      </c>
      <c r="E183" s="245" t="s">
        <v>1196</v>
      </c>
      <c r="F183" s="246" t="s">
        <v>1197</v>
      </c>
      <c r="G183" s="247" t="s">
        <v>393</v>
      </c>
      <c r="H183" s="248">
        <v>1.8500000000000001</v>
      </c>
      <c r="I183" s="249"/>
      <c r="J183" s="250">
        <f>ROUND(I183*H183,2)</f>
        <v>0</v>
      </c>
      <c r="K183" s="246" t="s">
        <v>394</v>
      </c>
      <c r="L183" s="45"/>
      <c r="M183" s="251" t="s">
        <v>1</v>
      </c>
      <c r="N183" s="252" t="s">
        <v>41</v>
      </c>
      <c r="O183" s="92"/>
      <c r="P183" s="253">
        <f>O183*H183</f>
        <v>0</v>
      </c>
      <c r="Q183" s="253">
        <v>0.084250000000000005</v>
      </c>
      <c r="R183" s="253">
        <f>Q183*H183</f>
        <v>0.15586250000000002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229</v>
      </c>
      <c r="AT183" s="255" t="s">
        <v>216</v>
      </c>
      <c r="AU183" s="255" t="s">
        <v>86</v>
      </c>
      <c r="AY183" s="18" t="s">
        <v>213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84</v>
      </c>
      <c r="BK183" s="256">
        <f>ROUND(I183*H183,2)</f>
        <v>0</v>
      </c>
      <c r="BL183" s="18" t="s">
        <v>229</v>
      </c>
      <c r="BM183" s="255" t="s">
        <v>1198</v>
      </c>
    </row>
    <row r="184" s="2" customFormat="1">
      <c r="A184" s="39"/>
      <c r="B184" s="40"/>
      <c r="C184" s="41"/>
      <c r="D184" s="257" t="s">
        <v>222</v>
      </c>
      <c r="E184" s="41"/>
      <c r="F184" s="258" t="s">
        <v>1199</v>
      </c>
      <c r="G184" s="41"/>
      <c r="H184" s="41"/>
      <c r="I184" s="155"/>
      <c r="J184" s="41"/>
      <c r="K184" s="41"/>
      <c r="L184" s="45"/>
      <c r="M184" s="259"/>
      <c r="N184" s="260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222</v>
      </c>
      <c r="AU184" s="18" t="s">
        <v>86</v>
      </c>
    </row>
    <row r="185" s="2" customFormat="1" ht="21.75" customHeight="1">
      <c r="A185" s="39"/>
      <c r="B185" s="40"/>
      <c r="C185" s="287" t="s">
        <v>370</v>
      </c>
      <c r="D185" s="287" t="s">
        <v>488</v>
      </c>
      <c r="E185" s="288" t="s">
        <v>1200</v>
      </c>
      <c r="F185" s="289" t="s">
        <v>1201</v>
      </c>
      <c r="G185" s="290" t="s">
        <v>393</v>
      </c>
      <c r="H185" s="291">
        <v>1.8500000000000001</v>
      </c>
      <c r="I185" s="292"/>
      <c r="J185" s="293">
        <f>ROUND(I185*H185,2)</f>
        <v>0</v>
      </c>
      <c r="K185" s="289" t="s">
        <v>394</v>
      </c>
      <c r="L185" s="294"/>
      <c r="M185" s="295" t="s">
        <v>1</v>
      </c>
      <c r="N185" s="296" t="s">
        <v>41</v>
      </c>
      <c r="O185" s="92"/>
      <c r="P185" s="253">
        <f>O185*H185</f>
        <v>0</v>
      </c>
      <c r="Q185" s="253">
        <v>0.13100000000000001</v>
      </c>
      <c r="R185" s="253">
        <f>Q185*H185</f>
        <v>0.24235000000000001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420</v>
      </c>
      <c r="AT185" s="255" t="s">
        <v>488</v>
      </c>
      <c r="AU185" s="255" t="s">
        <v>86</v>
      </c>
      <c r="AY185" s="18" t="s">
        <v>213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84</v>
      </c>
      <c r="BK185" s="256">
        <f>ROUND(I185*H185,2)</f>
        <v>0</v>
      </c>
      <c r="BL185" s="18" t="s">
        <v>229</v>
      </c>
      <c r="BM185" s="255" t="s">
        <v>1202</v>
      </c>
    </row>
    <row r="186" s="12" customFormat="1" ht="22.8" customHeight="1">
      <c r="A186" s="12"/>
      <c r="B186" s="228"/>
      <c r="C186" s="229"/>
      <c r="D186" s="230" t="s">
        <v>75</v>
      </c>
      <c r="E186" s="242" t="s">
        <v>248</v>
      </c>
      <c r="F186" s="242" t="s">
        <v>579</v>
      </c>
      <c r="G186" s="229"/>
      <c r="H186" s="229"/>
      <c r="I186" s="232"/>
      <c r="J186" s="243">
        <f>BK186</f>
        <v>0</v>
      </c>
      <c r="K186" s="229"/>
      <c r="L186" s="234"/>
      <c r="M186" s="235"/>
      <c r="N186" s="236"/>
      <c r="O186" s="236"/>
      <c r="P186" s="237">
        <f>SUM(P187:P190)</f>
        <v>0</v>
      </c>
      <c r="Q186" s="236"/>
      <c r="R186" s="237">
        <f>SUM(R187:R190)</f>
        <v>2.8125</v>
      </c>
      <c r="S186" s="236"/>
      <c r="T186" s="238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84</v>
      </c>
      <c r="AT186" s="240" t="s">
        <v>75</v>
      </c>
      <c r="AU186" s="240" t="s">
        <v>84</v>
      </c>
      <c r="AY186" s="239" t="s">
        <v>213</v>
      </c>
      <c r="BK186" s="241">
        <f>SUM(BK187:BK190)</f>
        <v>0</v>
      </c>
    </row>
    <row r="187" s="2" customFormat="1" ht="21.75" customHeight="1">
      <c r="A187" s="39"/>
      <c r="B187" s="40"/>
      <c r="C187" s="244" t="s">
        <v>348</v>
      </c>
      <c r="D187" s="244" t="s">
        <v>216</v>
      </c>
      <c r="E187" s="245" t="s">
        <v>1203</v>
      </c>
      <c r="F187" s="246" t="s">
        <v>1204</v>
      </c>
      <c r="G187" s="247" t="s">
        <v>471</v>
      </c>
      <c r="H187" s="248">
        <v>15</v>
      </c>
      <c r="I187" s="249"/>
      <c r="J187" s="250">
        <f>ROUND(I187*H187,2)</f>
        <v>0</v>
      </c>
      <c r="K187" s="246" t="s">
        <v>394</v>
      </c>
      <c r="L187" s="45"/>
      <c r="M187" s="251" t="s">
        <v>1</v>
      </c>
      <c r="N187" s="252" t="s">
        <v>41</v>
      </c>
      <c r="O187" s="92"/>
      <c r="P187" s="253">
        <f>O187*H187</f>
        <v>0</v>
      </c>
      <c r="Q187" s="253">
        <v>0.1295</v>
      </c>
      <c r="R187" s="253">
        <f>Q187*H187</f>
        <v>1.9425000000000001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229</v>
      </c>
      <c r="AT187" s="255" t="s">
        <v>216</v>
      </c>
      <c r="AU187" s="255" t="s">
        <v>86</v>
      </c>
      <c r="AY187" s="18" t="s">
        <v>213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84</v>
      </c>
      <c r="BK187" s="256">
        <f>ROUND(I187*H187,2)</f>
        <v>0</v>
      </c>
      <c r="BL187" s="18" t="s">
        <v>229</v>
      </c>
      <c r="BM187" s="255" t="s">
        <v>1205</v>
      </c>
    </row>
    <row r="188" s="2" customFormat="1">
      <c r="A188" s="39"/>
      <c r="B188" s="40"/>
      <c r="C188" s="41"/>
      <c r="D188" s="257" t="s">
        <v>222</v>
      </c>
      <c r="E188" s="41"/>
      <c r="F188" s="258" t="s">
        <v>1187</v>
      </c>
      <c r="G188" s="41"/>
      <c r="H188" s="41"/>
      <c r="I188" s="155"/>
      <c r="J188" s="41"/>
      <c r="K188" s="41"/>
      <c r="L188" s="45"/>
      <c r="M188" s="259"/>
      <c r="N188" s="260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222</v>
      </c>
      <c r="AU188" s="18" t="s">
        <v>86</v>
      </c>
    </row>
    <row r="189" s="2" customFormat="1" ht="16.5" customHeight="1">
      <c r="A189" s="39"/>
      <c r="B189" s="40"/>
      <c r="C189" s="287" t="s">
        <v>297</v>
      </c>
      <c r="D189" s="287" t="s">
        <v>488</v>
      </c>
      <c r="E189" s="288" t="s">
        <v>1206</v>
      </c>
      <c r="F189" s="289" t="s">
        <v>1207</v>
      </c>
      <c r="G189" s="290" t="s">
        <v>471</v>
      </c>
      <c r="H189" s="291">
        <v>15</v>
      </c>
      <c r="I189" s="292"/>
      <c r="J189" s="293">
        <f>ROUND(I189*H189,2)</f>
        <v>0</v>
      </c>
      <c r="K189" s="289" t="s">
        <v>394</v>
      </c>
      <c r="L189" s="294"/>
      <c r="M189" s="295" t="s">
        <v>1</v>
      </c>
      <c r="N189" s="296" t="s">
        <v>41</v>
      </c>
      <c r="O189" s="92"/>
      <c r="P189" s="253">
        <f>O189*H189</f>
        <v>0</v>
      </c>
      <c r="Q189" s="253">
        <v>0.058000000000000003</v>
      </c>
      <c r="R189" s="253">
        <f>Q189*H189</f>
        <v>0.87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420</v>
      </c>
      <c r="AT189" s="255" t="s">
        <v>488</v>
      </c>
      <c r="AU189" s="255" t="s">
        <v>86</v>
      </c>
      <c r="AY189" s="18" t="s">
        <v>213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84</v>
      </c>
      <c r="BK189" s="256">
        <f>ROUND(I189*H189,2)</f>
        <v>0</v>
      </c>
      <c r="BL189" s="18" t="s">
        <v>229</v>
      </c>
      <c r="BM189" s="255" t="s">
        <v>1208</v>
      </c>
    </row>
    <row r="190" s="2" customFormat="1">
      <c r="A190" s="39"/>
      <c r="B190" s="40"/>
      <c r="C190" s="41"/>
      <c r="D190" s="257" t="s">
        <v>222</v>
      </c>
      <c r="E190" s="41"/>
      <c r="F190" s="258" t="s">
        <v>1209</v>
      </c>
      <c r="G190" s="41"/>
      <c r="H190" s="41"/>
      <c r="I190" s="155"/>
      <c r="J190" s="41"/>
      <c r="K190" s="41"/>
      <c r="L190" s="45"/>
      <c r="M190" s="259"/>
      <c r="N190" s="260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222</v>
      </c>
      <c r="AU190" s="18" t="s">
        <v>86</v>
      </c>
    </row>
    <row r="191" s="12" customFormat="1" ht="22.8" customHeight="1">
      <c r="A191" s="12"/>
      <c r="B191" s="228"/>
      <c r="C191" s="229"/>
      <c r="D191" s="230" t="s">
        <v>75</v>
      </c>
      <c r="E191" s="242" t="s">
        <v>1133</v>
      </c>
      <c r="F191" s="242" t="s">
        <v>1134</v>
      </c>
      <c r="G191" s="229"/>
      <c r="H191" s="229"/>
      <c r="I191" s="232"/>
      <c r="J191" s="243">
        <f>BK191</f>
        <v>0</v>
      </c>
      <c r="K191" s="229"/>
      <c r="L191" s="234"/>
      <c r="M191" s="235"/>
      <c r="N191" s="236"/>
      <c r="O191" s="236"/>
      <c r="P191" s="237">
        <f>P192</f>
        <v>0</v>
      </c>
      <c r="Q191" s="236"/>
      <c r="R191" s="237">
        <f>R192</f>
        <v>0</v>
      </c>
      <c r="S191" s="236"/>
      <c r="T191" s="238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9" t="s">
        <v>84</v>
      </c>
      <c r="AT191" s="240" t="s">
        <v>75</v>
      </c>
      <c r="AU191" s="240" t="s">
        <v>84</v>
      </c>
      <c r="AY191" s="239" t="s">
        <v>213</v>
      </c>
      <c r="BK191" s="241">
        <f>BK192</f>
        <v>0</v>
      </c>
    </row>
    <row r="192" s="2" customFormat="1" ht="21.75" customHeight="1">
      <c r="A192" s="39"/>
      <c r="B192" s="40"/>
      <c r="C192" s="244" t="s">
        <v>375</v>
      </c>
      <c r="D192" s="244" t="s">
        <v>216</v>
      </c>
      <c r="E192" s="245" t="s">
        <v>1135</v>
      </c>
      <c r="F192" s="246" t="s">
        <v>1136</v>
      </c>
      <c r="G192" s="247" t="s">
        <v>491</v>
      </c>
      <c r="H192" s="248">
        <v>14.119</v>
      </c>
      <c r="I192" s="249"/>
      <c r="J192" s="250">
        <f>ROUND(I192*H192,2)</f>
        <v>0</v>
      </c>
      <c r="K192" s="246" t="s">
        <v>394</v>
      </c>
      <c r="L192" s="45"/>
      <c r="M192" s="314" t="s">
        <v>1</v>
      </c>
      <c r="N192" s="315" t="s">
        <v>41</v>
      </c>
      <c r="O192" s="263"/>
      <c r="P192" s="316">
        <f>O192*H192</f>
        <v>0</v>
      </c>
      <c r="Q192" s="316">
        <v>0</v>
      </c>
      <c r="R192" s="316">
        <f>Q192*H192</f>
        <v>0</v>
      </c>
      <c r="S192" s="316">
        <v>0</v>
      </c>
      <c r="T192" s="31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229</v>
      </c>
      <c r="AT192" s="255" t="s">
        <v>216</v>
      </c>
      <c r="AU192" s="255" t="s">
        <v>86</v>
      </c>
      <c r="AY192" s="18" t="s">
        <v>213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84</v>
      </c>
      <c r="BK192" s="256">
        <f>ROUND(I192*H192,2)</f>
        <v>0</v>
      </c>
      <c r="BL192" s="18" t="s">
        <v>229</v>
      </c>
      <c r="BM192" s="255" t="s">
        <v>1210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193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DlNunu4yF8k7DTxBUZv2qDGKV6eDIpeNHEe0YdGYU994fpBWp54+7SWHnvM6pKGbN1VfhpbQaBS/bRNcXaF6ew==" hashValue="Af1p09WdHHy4u05J4jD2Z6A5lHj4fN+kS1HTlUcGU5itP2Oz5OCJWCIV/qHkqGbAxOgFEexGhbEg6N7Ey21RUw==" algorithmName="SHA-512" password="CC35"/>
  <autoFilter ref="C126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185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955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956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1211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7. 8. 2020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Kopřivnice</v>
      </c>
      <c r="F17" s="39"/>
      <c r="G17" s="39"/>
      <c r="H17" s="39"/>
      <c r="I17" s="157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Dopravoprojekt Ostrava a.s.</v>
      </c>
      <c r="F23" s="39"/>
      <c r="G23" s="39"/>
      <c r="H23" s="39"/>
      <c r="I23" s="157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34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155"/>
      <c r="J32" s="167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9" t="s">
        <v>37</v>
      </c>
      <c r="J34" s="168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53" t="s">
        <v>41</v>
      </c>
      <c r="F35" s="171">
        <f>ROUND((SUM(BE125:BE159)),  2)</f>
        <v>0</v>
      </c>
      <c r="G35" s="39"/>
      <c r="H35" s="39"/>
      <c r="I35" s="172">
        <v>0.20999999999999999</v>
      </c>
      <c r="J35" s="171">
        <f>ROUND(((SUM(BE125:BE159))*I35),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71">
        <f>ROUND((SUM(BF125:BF159)),  2)</f>
        <v>0</v>
      </c>
      <c r="G36" s="39"/>
      <c r="H36" s="39"/>
      <c r="I36" s="172">
        <v>0.14999999999999999</v>
      </c>
      <c r="J36" s="171">
        <f>ROUND(((SUM(BF125:BF159))*I36),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71">
        <f>ROUND((SUM(BG125:BG159)),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71">
        <f>ROUND((SUM(BH125:BH159)),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71">
        <f>ROUND((SUM(BI125:BI159)),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46</v>
      </c>
      <c r="E41" s="175"/>
      <c r="F41" s="175"/>
      <c r="G41" s="176" t="s">
        <v>47</v>
      </c>
      <c r="H41" s="177" t="s">
        <v>48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955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956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101c - část dopravní značení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7. 8. 2020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Kopřivnice</v>
      </c>
      <c r="G93" s="41"/>
      <c r="H93" s="41"/>
      <c r="I93" s="157" t="s">
        <v>30</v>
      </c>
      <c r="J93" s="37" t="str">
        <f>E23</f>
        <v>Dopravoprojekt Ostrava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157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189</v>
      </c>
      <c r="D96" s="199"/>
      <c r="E96" s="199"/>
      <c r="F96" s="199"/>
      <c r="G96" s="199"/>
      <c r="H96" s="199"/>
      <c r="I96" s="200"/>
      <c r="J96" s="201" t="s">
        <v>190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191</v>
      </c>
      <c r="D98" s="41"/>
      <c r="E98" s="41"/>
      <c r="F98" s="41"/>
      <c r="G98" s="41"/>
      <c r="H98" s="41"/>
      <c r="I98" s="155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192</v>
      </c>
    </row>
    <row r="99" s="9" customFormat="1" ht="24.96" customHeight="1">
      <c r="A99" s="9"/>
      <c r="B99" s="203"/>
      <c r="C99" s="204"/>
      <c r="D99" s="205" t="s">
        <v>381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382</v>
      </c>
      <c r="E100" s="212"/>
      <c r="F100" s="212"/>
      <c r="G100" s="212"/>
      <c r="H100" s="212"/>
      <c r="I100" s="213"/>
      <c r="J100" s="214">
        <f>J127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384</v>
      </c>
      <c r="E101" s="212"/>
      <c r="F101" s="212"/>
      <c r="G101" s="212"/>
      <c r="H101" s="212"/>
      <c r="I101" s="213"/>
      <c r="J101" s="214">
        <f>J139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385</v>
      </c>
      <c r="E102" s="212"/>
      <c r="F102" s="212"/>
      <c r="G102" s="212"/>
      <c r="H102" s="212"/>
      <c r="I102" s="213"/>
      <c r="J102" s="214">
        <f>J157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959</v>
      </c>
      <c r="E103" s="212"/>
      <c r="F103" s="212"/>
      <c r="G103" s="212"/>
      <c r="H103" s="212"/>
      <c r="I103" s="213"/>
      <c r="J103" s="214">
        <f>J158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3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96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198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7" t="str">
        <f>E7</f>
        <v>Revitalizace centra města Kopřivnice - aktualizace 08.2020</v>
      </c>
      <c r="F113" s="33"/>
      <c r="G113" s="33"/>
      <c r="H113" s="33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185</v>
      </c>
      <c r="D114" s="23"/>
      <c r="E114" s="23"/>
      <c r="F114" s="23"/>
      <c r="G114" s="23"/>
      <c r="H114" s="23"/>
      <c r="I114" s="147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7" t="s">
        <v>955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956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101c - část dopravní značení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157" t="s">
        <v>22</v>
      </c>
      <c r="J119" s="80" t="str">
        <f>IF(J14="","",J14)</f>
        <v>7. 8. 2020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Město Kopřivnice</v>
      </c>
      <c r="G121" s="41"/>
      <c r="H121" s="41"/>
      <c r="I121" s="157" t="s">
        <v>30</v>
      </c>
      <c r="J121" s="37" t="str">
        <f>E23</f>
        <v>Dopravoprojekt Ostrava a.s.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157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6"/>
      <c r="B124" s="217"/>
      <c r="C124" s="218" t="s">
        <v>199</v>
      </c>
      <c r="D124" s="219" t="s">
        <v>61</v>
      </c>
      <c r="E124" s="219" t="s">
        <v>57</v>
      </c>
      <c r="F124" s="219" t="s">
        <v>58</v>
      </c>
      <c r="G124" s="219" t="s">
        <v>200</v>
      </c>
      <c r="H124" s="219" t="s">
        <v>201</v>
      </c>
      <c r="I124" s="220" t="s">
        <v>202</v>
      </c>
      <c r="J124" s="219" t="s">
        <v>190</v>
      </c>
      <c r="K124" s="221" t="s">
        <v>203</v>
      </c>
      <c r="L124" s="222"/>
      <c r="M124" s="101" t="s">
        <v>1</v>
      </c>
      <c r="N124" s="102" t="s">
        <v>40</v>
      </c>
      <c r="O124" s="102" t="s">
        <v>204</v>
      </c>
      <c r="P124" s="102" t="s">
        <v>205</v>
      </c>
      <c r="Q124" s="102" t="s">
        <v>206</v>
      </c>
      <c r="R124" s="102" t="s">
        <v>207</v>
      </c>
      <c r="S124" s="102" t="s">
        <v>208</v>
      </c>
      <c r="T124" s="103" t="s">
        <v>209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9"/>
      <c r="B125" s="40"/>
      <c r="C125" s="108" t="s">
        <v>210</v>
      </c>
      <c r="D125" s="41"/>
      <c r="E125" s="41"/>
      <c r="F125" s="41"/>
      <c r="G125" s="41"/>
      <c r="H125" s="41"/>
      <c r="I125" s="155"/>
      <c r="J125" s="223">
        <f>BK125</f>
        <v>0</v>
      </c>
      <c r="K125" s="41"/>
      <c r="L125" s="45"/>
      <c r="M125" s="104"/>
      <c r="N125" s="224"/>
      <c r="O125" s="105"/>
      <c r="P125" s="225">
        <f>P126</f>
        <v>0</v>
      </c>
      <c r="Q125" s="105"/>
      <c r="R125" s="225">
        <f>R126</f>
        <v>3.2265600000000001</v>
      </c>
      <c r="S125" s="105"/>
      <c r="T125" s="226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192</v>
      </c>
      <c r="BK125" s="227">
        <f>BK126</f>
        <v>0</v>
      </c>
    </row>
    <row r="126" s="12" customFormat="1" ht="25.92" customHeight="1">
      <c r="A126" s="12"/>
      <c r="B126" s="228"/>
      <c r="C126" s="229"/>
      <c r="D126" s="230" t="s">
        <v>75</v>
      </c>
      <c r="E126" s="231" t="s">
        <v>388</v>
      </c>
      <c r="F126" s="231" t="s">
        <v>389</v>
      </c>
      <c r="G126" s="229"/>
      <c r="H126" s="229"/>
      <c r="I126" s="232"/>
      <c r="J126" s="233">
        <f>BK126</f>
        <v>0</v>
      </c>
      <c r="K126" s="229"/>
      <c r="L126" s="234"/>
      <c r="M126" s="235"/>
      <c r="N126" s="236"/>
      <c r="O126" s="236"/>
      <c r="P126" s="237">
        <f>P127+P139+P157+P158</f>
        <v>0</v>
      </c>
      <c r="Q126" s="236"/>
      <c r="R126" s="237">
        <f>R127+R139+R157+R158</f>
        <v>3.2265600000000001</v>
      </c>
      <c r="S126" s="236"/>
      <c r="T126" s="238">
        <f>T127+T139+T157+T158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9" t="s">
        <v>84</v>
      </c>
      <c r="AT126" s="240" t="s">
        <v>75</v>
      </c>
      <c r="AU126" s="240" t="s">
        <v>76</v>
      </c>
      <c r="AY126" s="239" t="s">
        <v>213</v>
      </c>
      <c r="BK126" s="241">
        <f>BK127+BK139+BK157+BK158</f>
        <v>0</v>
      </c>
    </row>
    <row r="127" s="12" customFormat="1" ht="22.8" customHeight="1">
      <c r="A127" s="12"/>
      <c r="B127" s="228"/>
      <c r="C127" s="229"/>
      <c r="D127" s="230" t="s">
        <v>75</v>
      </c>
      <c r="E127" s="242" t="s">
        <v>84</v>
      </c>
      <c r="F127" s="242" t="s">
        <v>390</v>
      </c>
      <c r="G127" s="229"/>
      <c r="H127" s="229"/>
      <c r="I127" s="232"/>
      <c r="J127" s="243">
        <f>BK127</f>
        <v>0</v>
      </c>
      <c r="K127" s="229"/>
      <c r="L127" s="234"/>
      <c r="M127" s="235"/>
      <c r="N127" s="236"/>
      <c r="O127" s="236"/>
      <c r="P127" s="237">
        <f>SUM(P128:P138)</f>
        <v>0</v>
      </c>
      <c r="Q127" s="236"/>
      <c r="R127" s="237">
        <f>SUM(R128:R138)</f>
        <v>0</v>
      </c>
      <c r="S127" s="236"/>
      <c r="T127" s="238">
        <f>SUM(T128:T138)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84</v>
      </c>
      <c r="AT127" s="240" t="s">
        <v>75</v>
      </c>
      <c r="AU127" s="240" t="s">
        <v>84</v>
      </c>
      <c r="AY127" s="239" t="s">
        <v>213</v>
      </c>
      <c r="BK127" s="241">
        <f>SUM(BK128:BK138)</f>
        <v>0</v>
      </c>
    </row>
    <row r="128" s="2" customFormat="1" ht="21.75" customHeight="1">
      <c r="A128" s="39"/>
      <c r="B128" s="40"/>
      <c r="C128" s="244" t="s">
        <v>84</v>
      </c>
      <c r="D128" s="244" t="s">
        <v>216</v>
      </c>
      <c r="E128" s="245" t="s">
        <v>1154</v>
      </c>
      <c r="F128" s="246" t="s">
        <v>1155</v>
      </c>
      <c r="G128" s="247" t="s">
        <v>399</v>
      </c>
      <c r="H128" s="248">
        <v>1.6399999999999999</v>
      </c>
      <c r="I128" s="249"/>
      <c r="J128" s="250">
        <f>ROUND(I128*H128,2)</f>
        <v>0</v>
      </c>
      <c r="K128" s="246" t="s">
        <v>394</v>
      </c>
      <c r="L128" s="45"/>
      <c r="M128" s="251" t="s">
        <v>1</v>
      </c>
      <c r="N128" s="252" t="s">
        <v>41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229</v>
      </c>
      <c r="AT128" s="255" t="s">
        <v>216</v>
      </c>
      <c r="AU128" s="255" t="s">
        <v>86</v>
      </c>
      <c r="AY128" s="18" t="s">
        <v>213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84</v>
      </c>
      <c r="BK128" s="256">
        <f>ROUND(I128*H128,2)</f>
        <v>0</v>
      </c>
      <c r="BL128" s="18" t="s">
        <v>229</v>
      </c>
      <c r="BM128" s="255" t="s">
        <v>1212</v>
      </c>
    </row>
    <row r="129" s="2" customFormat="1">
      <c r="A129" s="39"/>
      <c r="B129" s="40"/>
      <c r="C129" s="41"/>
      <c r="D129" s="257" t="s">
        <v>222</v>
      </c>
      <c r="E129" s="41"/>
      <c r="F129" s="258" t="s">
        <v>1213</v>
      </c>
      <c r="G129" s="41"/>
      <c r="H129" s="41"/>
      <c r="I129" s="155"/>
      <c r="J129" s="41"/>
      <c r="K129" s="41"/>
      <c r="L129" s="45"/>
      <c r="M129" s="259"/>
      <c r="N129" s="260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222</v>
      </c>
      <c r="AU129" s="18" t="s">
        <v>86</v>
      </c>
    </row>
    <row r="130" s="2" customFormat="1" ht="21.75" customHeight="1">
      <c r="A130" s="39"/>
      <c r="B130" s="40"/>
      <c r="C130" s="244" t="s">
        <v>86</v>
      </c>
      <c r="D130" s="244" t="s">
        <v>216</v>
      </c>
      <c r="E130" s="245" t="s">
        <v>776</v>
      </c>
      <c r="F130" s="246" t="s">
        <v>777</v>
      </c>
      <c r="G130" s="247" t="s">
        <v>399</v>
      </c>
      <c r="H130" s="248">
        <v>0.81999999999999995</v>
      </c>
      <c r="I130" s="249"/>
      <c r="J130" s="250">
        <f>ROUND(I130*H130,2)</f>
        <v>0</v>
      </c>
      <c r="K130" s="246" t="s">
        <v>394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86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1214</v>
      </c>
    </row>
    <row r="131" s="2" customFormat="1">
      <c r="A131" s="39"/>
      <c r="B131" s="40"/>
      <c r="C131" s="41"/>
      <c r="D131" s="257" t="s">
        <v>222</v>
      </c>
      <c r="E131" s="41"/>
      <c r="F131" s="258" t="s">
        <v>1159</v>
      </c>
      <c r="G131" s="41"/>
      <c r="H131" s="41"/>
      <c r="I131" s="155"/>
      <c r="J131" s="41"/>
      <c r="K131" s="41"/>
      <c r="L131" s="45"/>
      <c r="M131" s="259"/>
      <c r="N131" s="260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86</v>
      </c>
    </row>
    <row r="132" s="13" customFormat="1">
      <c r="A132" s="13"/>
      <c r="B132" s="265"/>
      <c r="C132" s="266"/>
      <c r="D132" s="257" t="s">
        <v>436</v>
      </c>
      <c r="E132" s="266"/>
      <c r="F132" s="268" t="s">
        <v>1215</v>
      </c>
      <c r="G132" s="266"/>
      <c r="H132" s="269">
        <v>0.81999999999999995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5" t="s">
        <v>436</v>
      </c>
      <c r="AU132" s="275" t="s">
        <v>86</v>
      </c>
      <c r="AV132" s="13" t="s">
        <v>86</v>
      </c>
      <c r="AW132" s="13" t="s">
        <v>4</v>
      </c>
      <c r="AX132" s="13" t="s">
        <v>84</v>
      </c>
      <c r="AY132" s="275" t="s">
        <v>213</v>
      </c>
    </row>
    <row r="133" s="2" customFormat="1" ht="21.75" customHeight="1">
      <c r="A133" s="39"/>
      <c r="B133" s="40"/>
      <c r="C133" s="244" t="s">
        <v>312</v>
      </c>
      <c r="D133" s="244" t="s">
        <v>216</v>
      </c>
      <c r="E133" s="245" t="s">
        <v>786</v>
      </c>
      <c r="F133" s="246" t="s">
        <v>787</v>
      </c>
      <c r="G133" s="247" t="s">
        <v>399</v>
      </c>
      <c r="H133" s="248">
        <v>1.6399999999999999</v>
      </c>
      <c r="I133" s="249"/>
      <c r="J133" s="250">
        <f>ROUND(I133*H133,2)</f>
        <v>0</v>
      </c>
      <c r="K133" s="246" t="s">
        <v>394</v>
      </c>
      <c r="L133" s="45"/>
      <c r="M133" s="251" t="s">
        <v>1</v>
      </c>
      <c r="N133" s="252" t="s">
        <v>41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229</v>
      </c>
      <c r="AT133" s="255" t="s">
        <v>216</v>
      </c>
      <c r="AU133" s="255" t="s">
        <v>86</v>
      </c>
      <c r="AY133" s="18" t="s">
        <v>213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84</v>
      </c>
      <c r="BK133" s="256">
        <f>ROUND(I133*H133,2)</f>
        <v>0</v>
      </c>
      <c r="BL133" s="18" t="s">
        <v>229</v>
      </c>
      <c r="BM133" s="255" t="s">
        <v>1216</v>
      </c>
    </row>
    <row r="134" s="2" customFormat="1">
      <c r="A134" s="39"/>
      <c r="B134" s="40"/>
      <c r="C134" s="41"/>
      <c r="D134" s="257" t="s">
        <v>222</v>
      </c>
      <c r="E134" s="41"/>
      <c r="F134" s="258" t="s">
        <v>1159</v>
      </c>
      <c r="G134" s="41"/>
      <c r="H134" s="41"/>
      <c r="I134" s="155"/>
      <c r="J134" s="41"/>
      <c r="K134" s="41"/>
      <c r="L134" s="45"/>
      <c r="M134" s="259"/>
      <c r="N134" s="260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86</v>
      </c>
    </row>
    <row r="135" s="2" customFormat="1" ht="16.5" customHeight="1">
      <c r="A135" s="39"/>
      <c r="B135" s="40"/>
      <c r="C135" s="244" t="s">
        <v>212</v>
      </c>
      <c r="D135" s="244" t="s">
        <v>216</v>
      </c>
      <c r="E135" s="245" t="s">
        <v>1004</v>
      </c>
      <c r="F135" s="246" t="s">
        <v>1005</v>
      </c>
      <c r="G135" s="247" t="s">
        <v>399</v>
      </c>
      <c r="H135" s="248">
        <v>1.6399999999999999</v>
      </c>
      <c r="I135" s="249"/>
      <c r="J135" s="250">
        <f>ROUND(I135*H135,2)</f>
        <v>0</v>
      </c>
      <c r="K135" s="246" t="s">
        <v>394</v>
      </c>
      <c r="L135" s="45"/>
      <c r="M135" s="251" t="s">
        <v>1</v>
      </c>
      <c r="N135" s="252" t="s">
        <v>41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229</v>
      </c>
      <c r="AT135" s="255" t="s">
        <v>216</v>
      </c>
      <c r="AU135" s="255" t="s">
        <v>86</v>
      </c>
      <c r="AY135" s="18" t="s">
        <v>213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84</v>
      </c>
      <c r="BK135" s="256">
        <f>ROUND(I135*H135,2)</f>
        <v>0</v>
      </c>
      <c r="BL135" s="18" t="s">
        <v>229</v>
      </c>
      <c r="BM135" s="255" t="s">
        <v>1217</v>
      </c>
    </row>
    <row r="136" s="2" customFormat="1">
      <c r="A136" s="39"/>
      <c r="B136" s="40"/>
      <c r="C136" s="41"/>
      <c r="D136" s="257" t="s">
        <v>222</v>
      </c>
      <c r="E136" s="41"/>
      <c r="F136" s="258" t="s">
        <v>1159</v>
      </c>
      <c r="G136" s="41"/>
      <c r="H136" s="41"/>
      <c r="I136" s="155"/>
      <c r="J136" s="41"/>
      <c r="K136" s="41"/>
      <c r="L136" s="45"/>
      <c r="M136" s="259"/>
      <c r="N136" s="260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86</v>
      </c>
    </row>
    <row r="137" s="2" customFormat="1" ht="21.75" customHeight="1">
      <c r="A137" s="39"/>
      <c r="B137" s="40"/>
      <c r="C137" s="244" t="s">
        <v>238</v>
      </c>
      <c r="D137" s="244" t="s">
        <v>216</v>
      </c>
      <c r="E137" s="245" t="s">
        <v>1009</v>
      </c>
      <c r="F137" s="246" t="s">
        <v>1010</v>
      </c>
      <c r="G137" s="247" t="s">
        <v>491</v>
      </c>
      <c r="H137" s="248">
        <v>3.1200000000000001</v>
      </c>
      <c r="I137" s="249"/>
      <c r="J137" s="250">
        <f>ROUND(I137*H137,2)</f>
        <v>0</v>
      </c>
      <c r="K137" s="246" t="s">
        <v>1</v>
      </c>
      <c r="L137" s="45"/>
      <c r="M137" s="251" t="s">
        <v>1</v>
      </c>
      <c r="N137" s="252" t="s">
        <v>41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229</v>
      </c>
      <c r="AT137" s="255" t="s">
        <v>216</v>
      </c>
      <c r="AU137" s="255" t="s">
        <v>86</v>
      </c>
      <c r="AY137" s="18" t="s">
        <v>213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84</v>
      </c>
      <c r="BK137" s="256">
        <f>ROUND(I137*H137,2)</f>
        <v>0</v>
      </c>
      <c r="BL137" s="18" t="s">
        <v>229</v>
      </c>
      <c r="BM137" s="255" t="s">
        <v>1218</v>
      </c>
    </row>
    <row r="138" s="2" customFormat="1">
      <c r="A138" s="39"/>
      <c r="B138" s="40"/>
      <c r="C138" s="41"/>
      <c r="D138" s="257" t="s">
        <v>222</v>
      </c>
      <c r="E138" s="41"/>
      <c r="F138" s="258" t="s">
        <v>1219</v>
      </c>
      <c r="G138" s="41"/>
      <c r="H138" s="41"/>
      <c r="I138" s="155"/>
      <c r="J138" s="41"/>
      <c r="K138" s="41"/>
      <c r="L138" s="45"/>
      <c r="M138" s="259"/>
      <c r="N138" s="260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86</v>
      </c>
    </row>
    <row r="139" s="12" customFormat="1" ht="22.8" customHeight="1">
      <c r="A139" s="12"/>
      <c r="B139" s="228"/>
      <c r="C139" s="229"/>
      <c r="D139" s="230" t="s">
        <v>75</v>
      </c>
      <c r="E139" s="242" t="s">
        <v>248</v>
      </c>
      <c r="F139" s="242" t="s">
        <v>579</v>
      </c>
      <c r="G139" s="229"/>
      <c r="H139" s="229"/>
      <c r="I139" s="232"/>
      <c r="J139" s="243">
        <f>BK139</f>
        <v>0</v>
      </c>
      <c r="K139" s="229"/>
      <c r="L139" s="234"/>
      <c r="M139" s="235"/>
      <c r="N139" s="236"/>
      <c r="O139" s="236"/>
      <c r="P139" s="237">
        <f>SUM(P140:P156)</f>
        <v>0</v>
      </c>
      <c r="Q139" s="236"/>
      <c r="R139" s="237">
        <f>SUM(R140:R156)</f>
        <v>3.2265600000000001</v>
      </c>
      <c r="S139" s="236"/>
      <c r="T139" s="238">
        <f>SUM(T140:T156)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84</v>
      </c>
      <c r="AT139" s="240" t="s">
        <v>75</v>
      </c>
      <c r="AU139" s="240" t="s">
        <v>84</v>
      </c>
      <c r="AY139" s="239" t="s">
        <v>213</v>
      </c>
      <c r="BK139" s="241">
        <f>SUM(BK140:BK156)</f>
        <v>0</v>
      </c>
    </row>
    <row r="140" s="2" customFormat="1" ht="21.75" customHeight="1">
      <c r="A140" s="39"/>
      <c r="B140" s="40"/>
      <c r="C140" s="244" t="s">
        <v>243</v>
      </c>
      <c r="D140" s="244" t="s">
        <v>216</v>
      </c>
      <c r="E140" s="245" t="s">
        <v>1220</v>
      </c>
      <c r="F140" s="246" t="s">
        <v>1221</v>
      </c>
      <c r="G140" s="247" t="s">
        <v>310</v>
      </c>
      <c r="H140" s="248">
        <v>14</v>
      </c>
      <c r="I140" s="249"/>
      <c r="J140" s="250">
        <f>ROUND(I140*H140,2)</f>
        <v>0</v>
      </c>
      <c r="K140" s="246" t="s">
        <v>394</v>
      </c>
      <c r="L140" s="45"/>
      <c r="M140" s="251" t="s">
        <v>1</v>
      </c>
      <c r="N140" s="252" t="s">
        <v>41</v>
      </c>
      <c r="O140" s="92"/>
      <c r="P140" s="253">
        <f>O140*H140</f>
        <v>0</v>
      </c>
      <c r="Q140" s="253">
        <v>0.00069999999999999999</v>
      </c>
      <c r="R140" s="253">
        <f>Q140*H140</f>
        <v>0.0097999999999999997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229</v>
      </c>
      <c r="AT140" s="255" t="s">
        <v>216</v>
      </c>
      <c r="AU140" s="255" t="s">
        <v>86</v>
      </c>
      <c r="AY140" s="18" t="s">
        <v>213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84</v>
      </c>
      <c r="BK140" s="256">
        <f>ROUND(I140*H140,2)</f>
        <v>0</v>
      </c>
      <c r="BL140" s="18" t="s">
        <v>229</v>
      </c>
      <c r="BM140" s="255" t="s">
        <v>1222</v>
      </c>
    </row>
    <row r="141" s="2" customFormat="1">
      <c r="A141" s="39"/>
      <c r="B141" s="40"/>
      <c r="C141" s="41"/>
      <c r="D141" s="257" t="s">
        <v>222</v>
      </c>
      <c r="E141" s="41"/>
      <c r="F141" s="258" t="s">
        <v>1180</v>
      </c>
      <c r="G141" s="41"/>
      <c r="H141" s="41"/>
      <c r="I141" s="155"/>
      <c r="J141" s="41"/>
      <c r="K141" s="41"/>
      <c r="L141" s="45"/>
      <c r="M141" s="259"/>
      <c r="N141" s="26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86</v>
      </c>
    </row>
    <row r="142" s="2" customFormat="1" ht="21.75" customHeight="1">
      <c r="A142" s="39"/>
      <c r="B142" s="40"/>
      <c r="C142" s="287" t="s">
        <v>348</v>
      </c>
      <c r="D142" s="287" t="s">
        <v>488</v>
      </c>
      <c r="E142" s="288" t="s">
        <v>1223</v>
      </c>
      <c r="F142" s="289" t="s">
        <v>1224</v>
      </c>
      <c r="G142" s="290" t="s">
        <v>310</v>
      </c>
      <c r="H142" s="291">
        <v>3</v>
      </c>
      <c r="I142" s="292"/>
      <c r="J142" s="293">
        <f>ROUND(I142*H142,2)</f>
        <v>0</v>
      </c>
      <c r="K142" s="289" t="s">
        <v>394</v>
      </c>
      <c r="L142" s="294"/>
      <c r="M142" s="295" t="s">
        <v>1</v>
      </c>
      <c r="N142" s="296" t="s">
        <v>41</v>
      </c>
      <c r="O142" s="92"/>
      <c r="P142" s="253">
        <f>O142*H142</f>
        <v>0</v>
      </c>
      <c r="Q142" s="253">
        <v>0.0023999999999999998</v>
      </c>
      <c r="R142" s="253">
        <f>Q142*H142</f>
        <v>0.0071999999999999998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1225</v>
      </c>
      <c r="AT142" s="255" t="s">
        <v>488</v>
      </c>
      <c r="AU142" s="255" t="s">
        <v>86</v>
      </c>
      <c r="AY142" s="18" t="s">
        <v>213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84</v>
      </c>
      <c r="BK142" s="256">
        <f>ROUND(I142*H142,2)</f>
        <v>0</v>
      </c>
      <c r="BL142" s="18" t="s">
        <v>1225</v>
      </c>
      <c r="BM142" s="255" t="s">
        <v>1226</v>
      </c>
    </row>
    <row r="143" s="2" customFormat="1">
      <c r="A143" s="39"/>
      <c r="B143" s="40"/>
      <c r="C143" s="41"/>
      <c r="D143" s="257" t="s">
        <v>222</v>
      </c>
      <c r="E143" s="41"/>
      <c r="F143" s="258" t="s">
        <v>1227</v>
      </c>
      <c r="G143" s="41"/>
      <c r="H143" s="41"/>
      <c r="I143" s="155"/>
      <c r="J143" s="41"/>
      <c r="K143" s="41"/>
      <c r="L143" s="45"/>
      <c r="M143" s="259"/>
      <c r="N143" s="26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86</v>
      </c>
    </row>
    <row r="144" s="2" customFormat="1" ht="21.75" customHeight="1">
      <c r="A144" s="39"/>
      <c r="B144" s="40"/>
      <c r="C144" s="287" t="s">
        <v>248</v>
      </c>
      <c r="D144" s="287" t="s">
        <v>488</v>
      </c>
      <c r="E144" s="288" t="s">
        <v>1228</v>
      </c>
      <c r="F144" s="289" t="s">
        <v>1229</v>
      </c>
      <c r="G144" s="290" t="s">
        <v>310</v>
      </c>
      <c r="H144" s="291">
        <v>2</v>
      </c>
      <c r="I144" s="292"/>
      <c r="J144" s="293">
        <f>ROUND(I144*H144,2)</f>
        <v>0</v>
      </c>
      <c r="K144" s="289" t="s">
        <v>394</v>
      </c>
      <c r="L144" s="294"/>
      <c r="M144" s="295" t="s">
        <v>1</v>
      </c>
      <c r="N144" s="296" t="s">
        <v>41</v>
      </c>
      <c r="O144" s="92"/>
      <c r="P144" s="253">
        <f>O144*H144</f>
        <v>0</v>
      </c>
      <c r="Q144" s="253">
        <v>0.0015</v>
      </c>
      <c r="R144" s="253">
        <f>Q144*H144</f>
        <v>0.0030000000000000001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1225</v>
      </c>
      <c r="AT144" s="255" t="s">
        <v>488</v>
      </c>
      <c r="AU144" s="255" t="s">
        <v>86</v>
      </c>
      <c r="AY144" s="18" t="s">
        <v>213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84</v>
      </c>
      <c r="BK144" s="256">
        <f>ROUND(I144*H144,2)</f>
        <v>0</v>
      </c>
      <c r="BL144" s="18" t="s">
        <v>1225</v>
      </c>
      <c r="BM144" s="255" t="s">
        <v>1230</v>
      </c>
    </row>
    <row r="145" s="2" customFormat="1">
      <c r="A145" s="39"/>
      <c r="B145" s="40"/>
      <c r="C145" s="41"/>
      <c r="D145" s="257" t="s">
        <v>222</v>
      </c>
      <c r="E145" s="41"/>
      <c r="F145" s="258" t="s">
        <v>1231</v>
      </c>
      <c r="G145" s="41"/>
      <c r="H145" s="41"/>
      <c r="I145" s="155"/>
      <c r="J145" s="41"/>
      <c r="K145" s="41"/>
      <c r="L145" s="45"/>
      <c r="M145" s="259"/>
      <c r="N145" s="26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86</v>
      </c>
    </row>
    <row r="146" s="2" customFormat="1" ht="21.75" customHeight="1">
      <c r="A146" s="39"/>
      <c r="B146" s="40"/>
      <c r="C146" s="287" t="s">
        <v>253</v>
      </c>
      <c r="D146" s="287" t="s">
        <v>488</v>
      </c>
      <c r="E146" s="288" t="s">
        <v>1232</v>
      </c>
      <c r="F146" s="289" t="s">
        <v>1233</v>
      </c>
      <c r="G146" s="290" t="s">
        <v>310</v>
      </c>
      <c r="H146" s="291">
        <v>5</v>
      </c>
      <c r="I146" s="292"/>
      <c r="J146" s="293">
        <f>ROUND(I146*H146,2)</f>
        <v>0</v>
      </c>
      <c r="K146" s="289" t="s">
        <v>394</v>
      </c>
      <c r="L146" s="294"/>
      <c r="M146" s="295" t="s">
        <v>1</v>
      </c>
      <c r="N146" s="296" t="s">
        <v>41</v>
      </c>
      <c r="O146" s="92"/>
      <c r="P146" s="253">
        <f>O146*H146</f>
        <v>0</v>
      </c>
      <c r="Q146" s="253">
        <v>0.0035999999999999999</v>
      </c>
      <c r="R146" s="253">
        <f>Q146*H146</f>
        <v>0.017999999999999999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1225</v>
      </c>
      <c r="AT146" s="255" t="s">
        <v>488</v>
      </c>
      <c r="AU146" s="255" t="s">
        <v>86</v>
      </c>
      <c r="AY146" s="18" t="s">
        <v>213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84</v>
      </c>
      <c r="BK146" s="256">
        <f>ROUND(I146*H146,2)</f>
        <v>0</v>
      </c>
      <c r="BL146" s="18" t="s">
        <v>1225</v>
      </c>
      <c r="BM146" s="255" t="s">
        <v>1234</v>
      </c>
    </row>
    <row r="147" s="2" customFormat="1">
      <c r="A147" s="39"/>
      <c r="B147" s="40"/>
      <c r="C147" s="41"/>
      <c r="D147" s="257" t="s">
        <v>222</v>
      </c>
      <c r="E147" s="41"/>
      <c r="F147" s="258" t="s">
        <v>1235</v>
      </c>
      <c r="G147" s="41"/>
      <c r="H147" s="41"/>
      <c r="I147" s="155"/>
      <c r="J147" s="41"/>
      <c r="K147" s="41"/>
      <c r="L147" s="45"/>
      <c r="M147" s="259"/>
      <c r="N147" s="26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86</v>
      </c>
    </row>
    <row r="148" s="2" customFormat="1" ht="21.75" customHeight="1">
      <c r="A148" s="39"/>
      <c r="B148" s="40"/>
      <c r="C148" s="287" t="s">
        <v>257</v>
      </c>
      <c r="D148" s="287" t="s">
        <v>488</v>
      </c>
      <c r="E148" s="288" t="s">
        <v>1236</v>
      </c>
      <c r="F148" s="289" t="s">
        <v>1237</v>
      </c>
      <c r="G148" s="290" t="s">
        <v>310</v>
      </c>
      <c r="H148" s="291">
        <v>4</v>
      </c>
      <c r="I148" s="292"/>
      <c r="J148" s="293">
        <f>ROUND(I148*H148,2)</f>
        <v>0</v>
      </c>
      <c r="K148" s="289" t="s">
        <v>394</v>
      </c>
      <c r="L148" s="294"/>
      <c r="M148" s="295" t="s">
        <v>1</v>
      </c>
      <c r="N148" s="296" t="s">
        <v>41</v>
      </c>
      <c r="O148" s="92"/>
      <c r="P148" s="253">
        <f>O148*H148</f>
        <v>0</v>
      </c>
      <c r="Q148" s="253">
        <v>0.0041999999999999997</v>
      </c>
      <c r="R148" s="253">
        <f>Q148*H148</f>
        <v>0.016799999999999999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1225</v>
      </c>
      <c r="AT148" s="255" t="s">
        <v>488</v>
      </c>
      <c r="AU148" s="255" t="s">
        <v>86</v>
      </c>
      <c r="AY148" s="18" t="s">
        <v>213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84</v>
      </c>
      <c r="BK148" s="256">
        <f>ROUND(I148*H148,2)</f>
        <v>0</v>
      </c>
      <c r="BL148" s="18" t="s">
        <v>1225</v>
      </c>
      <c r="BM148" s="255" t="s">
        <v>1238</v>
      </c>
    </row>
    <row r="149" s="2" customFormat="1">
      <c r="A149" s="39"/>
      <c r="B149" s="40"/>
      <c r="C149" s="41"/>
      <c r="D149" s="257" t="s">
        <v>222</v>
      </c>
      <c r="E149" s="41"/>
      <c r="F149" s="258" t="s">
        <v>1239</v>
      </c>
      <c r="G149" s="41"/>
      <c r="H149" s="41"/>
      <c r="I149" s="155"/>
      <c r="J149" s="41"/>
      <c r="K149" s="41"/>
      <c r="L149" s="45"/>
      <c r="M149" s="259"/>
      <c r="N149" s="26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86</v>
      </c>
    </row>
    <row r="150" s="2" customFormat="1" ht="21.75" customHeight="1">
      <c r="A150" s="39"/>
      <c r="B150" s="40"/>
      <c r="C150" s="244" t="s">
        <v>322</v>
      </c>
      <c r="D150" s="244" t="s">
        <v>216</v>
      </c>
      <c r="E150" s="245" t="s">
        <v>1240</v>
      </c>
      <c r="F150" s="246" t="s">
        <v>1241</v>
      </c>
      <c r="G150" s="247" t="s">
        <v>310</v>
      </c>
      <c r="H150" s="248">
        <v>10</v>
      </c>
      <c r="I150" s="249"/>
      <c r="J150" s="250">
        <f>ROUND(I150*H150,2)</f>
        <v>0</v>
      </c>
      <c r="K150" s="246" t="s">
        <v>394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0.0010499999999999999</v>
      </c>
      <c r="R150" s="253">
        <f>Q150*H150</f>
        <v>0.010499999999999999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229</v>
      </c>
      <c r="AT150" s="255" t="s">
        <v>216</v>
      </c>
      <c r="AU150" s="255" t="s">
        <v>86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229</v>
      </c>
      <c r="BM150" s="255" t="s">
        <v>1242</v>
      </c>
    </row>
    <row r="151" s="2" customFormat="1" ht="16.5" customHeight="1">
      <c r="A151" s="39"/>
      <c r="B151" s="40"/>
      <c r="C151" s="287" t="s">
        <v>7</v>
      </c>
      <c r="D151" s="287" t="s">
        <v>488</v>
      </c>
      <c r="E151" s="288" t="s">
        <v>1243</v>
      </c>
      <c r="F151" s="289" t="s">
        <v>1244</v>
      </c>
      <c r="G151" s="290" t="s">
        <v>310</v>
      </c>
      <c r="H151" s="291">
        <v>10</v>
      </c>
      <c r="I151" s="292"/>
      <c r="J151" s="293">
        <f>ROUND(I151*H151,2)</f>
        <v>0</v>
      </c>
      <c r="K151" s="289" t="s">
        <v>394</v>
      </c>
      <c r="L151" s="294"/>
      <c r="M151" s="295" t="s">
        <v>1</v>
      </c>
      <c r="N151" s="296" t="s">
        <v>41</v>
      </c>
      <c r="O151" s="92"/>
      <c r="P151" s="253">
        <f>O151*H151</f>
        <v>0</v>
      </c>
      <c r="Q151" s="253">
        <v>0.0080000000000000002</v>
      </c>
      <c r="R151" s="253">
        <f>Q151*H151</f>
        <v>0.080000000000000002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420</v>
      </c>
      <c r="AT151" s="255" t="s">
        <v>488</v>
      </c>
      <c r="AU151" s="255" t="s">
        <v>86</v>
      </c>
      <c r="AY151" s="18" t="s">
        <v>213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84</v>
      </c>
      <c r="BK151" s="256">
        <f>ROUND(I151*H151,2)</f>
        <v>0</v>
      </c>
      <c r="BL151" s="18" t="s">
        <v>229</v>
      </c>
      <c r="BM151" s="255" t="s">
        <v>1245</v>
      </c>
    </row>
    <row r="152" s="2" customFormat="1">
      <c r="A152" s="39"/>
      <c r="B152" s="40"/>
      <c r="C152" s="41"/>
      <c r="D152" s="257" t="s">
        <v>222</v>
      </c>
      <c r="E152" s="41"/>
      <c r="F152" s="258" t="s">
        <v>1246</v>
      </c>
      <c r="G152" s="41"/>
      <c r="H152" s="41"/>
      <c r="I152" s="155"/>
      <c r="J152" s="41"/>
      <c r="K152" s="41"/>
      <c r="L152" s="45"/>
      <c r="M152" s="259"/>
      <c r="N152" s="260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222</v>
      </c>
      <c r="AU152" s="18" t="s">
        <v>86</v>
      </c>
    </row>
    <row r="153" s="2" customFormat="1" ht="21.75" customHeight="1">
      <c r="A153" s="39"/>
      <c r="B153" s="40"/>
      <c r="C153" s="244" t="s">
        <v>333</v>
      </c>
      <c r="D153" s="244" t="s">
        <v>216</v>
      </c>
      <c r="E153" s="245" t="s">
        <v>1247</v>
      </c>
      <c r="F153" s="246" t="s">
        <v>1248</v>
      </c>
      <c r="G153" s="247" t="s">
        <v>310</v>
      </c>
      <c r="H153" s="248">
        <v>26</v>
      </c>
      <c r="I153" s="249"/>
      <c r="J153" s="250">
        <f>ROUND(I153*H153,2)</f>
        <v>0</v>
      </c>
      <c r="K153" s="246" t="s">
        <v>394</v>
      </c>
      <c r="L153" s="45"/>
      <c r="M153" s="251" t="s">
        <v>1</v>
      </c>
      <c r="N153" s="252" t="s">
        <v>41</v>
      </c>
      <c r="O153" s="92"/>
      <c r="P153" s="253">
        <f>O153*H153</f>
        <v>0</v>
      </c>
      <c r="Q153" s="253">
        <v>0.11241</v>
      </c>
      <c r="R153" s="253">
        <f>Q153*H153</f>
        <v>2.92266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229</v>
      </c>
      <c r="AT153" s="255" t="s">
        <v>216</v>
      </c>
      <c r="AU153" s="255" t="s">
        <v>86</v>
      </c>
      <c r="AY153" s="18" t="s">
        <v>213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84</v>
      </c>
      <c r="BK153" s="256">
        <f>ROUND(I153*H153,2)</f>
        <v>0</v>
      </c>
      <c r="BL153" s="18" t="s">
        <v>229</v>
      </c>
      <c r="BM153" s="255" t="s">
        <v>1249</v>
      </c>
    </row>
    <row r="154" s="2" customFormat="1">
      <c r="A154" s="39"/>
      <c r="B154" s="40"/>
      <c r="C154" s="41"/>
      <c r="D154" s="257" t="s">
        <v>222</v>
      </c>
      <c r="E154" s="41"/>
      <c r="F154" s="258" t="s">
        <v>1180</v>
      </c>
      <c r="G154" s="41"/>
      <c r="H154" s="41"/>
      <c r="I154" s="155"/>
      <c r="J154" s="41"/>
      <c r="K154" s="41"/>
      <c r="L154" s="45"/>
      <c r="M154" s="259"/>
      <c r="N154" s="260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222</v>
      </c>
      <c r="AU154" s="18" t="s">
        <v>86</v>
      </c>
    </row>
    <row r="155" s="2" customFormat="1" ht="16.5" customHeight="1">
      <c r="A155" s="39"/>
      <c r="B155" s="40"/>
      <c r="C155" s="287" t="s">
        <v>338</v>
      </c>
      <c r="D155" s="287" t="s">
        <v>488</v>
      </c>
      <c r="E155" s="288" t="s">
        <v>1250</v>
      </c>
      <c r="F155" s="289" t="s">
        <v>1251</v>
      </c>
      <c r="G155" s="290" t="s">
        <v>310</v>
      </c>
      <c r="H155" s="291">
        <v>26</v>
      </c>
      <c r="I155" s="292"/>
      <c r="J155" s="293">
        <f>ROUND(I155*H155,2)</f>
        <v>0</v>
      </c>
      <c r="K155" s="289" t="s">
        <v>394</v>
      </c>
      <c r="L155" s="294"/>
      <c r="M155" s="295" t="s">
        <v>1</v>
      </c>
      <c r="N155" s="296" t="s">
        <v>41</v>
      </c>
      <c r="O155" s="92"/>
      <c r="P155" s="253">
        <f>O155*H155</f>
        <v>0</v>
      </c>
      <c r="Q155" s="253">
        <v>0.0061000000000000004</v>
      </c>
      <c r="R155" s="253">
        <f>Q155*H155</f>
        <v>0.15860000000000002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420</v>
      </c>
      <c r="AT155" s="255" t="s">
        <v>488</v>
      </c>
      <c r="AU155" s="255" t="s">
        <v>86</v>
      </c>
      <c r="AY155" s="18" t="s">
        <v>213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84</v>
      </c>
      <c r="BK155" s="256">
        <f>ROUND(I155*H155,2)</f>
        <v>0</v>
      </c>
      <c r="BL155" s="18" t="s">
        <v>229</v>
      </c>
      <c r="BM155" s="255" t="s">
        <v>1252</v>
      </c>
    </row>
    <row r="156" s="2" customFormat="1">
      <c r="A156" s="39"/>
      <c r="B156" s="40"/>
      <c r="C156" s="41"/>
      <c r="D156" s="257" t="s">
        <v>222</v>
      </c>
      <c r="E156" s="41"/>
      <c r="F156" s="258" t="s">
        <v>1253</v>
      </c>
      <c r="G156" s="41"/>
      <c r="H156" s="41"/>
      <c r="I156" s="155"/>
      <c r="J156" s="41"/>
      <c r="K156" s="41"/>
      <c r="L156" s="45"/>
      <c r="M156" s="259"/>
      <c r="N156" s="260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222</v>
      </c>
      <c r="AU156" s="18" t="s">
        <v>86</v>
      </c>
    </row>
    <row r="157" s="12" customFormat="1" ht="22.8" customHeight="1">
      <c r="A157" s="12"/>
      <c r="B157" s="228"/>
      <c r="C157" s="229"/>
      <c r="D157" s="230" t="s">
        <v>75</v>
      </c>
      <c r="E157" s="242" t="s">
        <v>646</v>
      </c>
      <c r="F157" s="242" t="s">
        <v>647</v>
      </c>
      <c r="G157" s="229"/>
      <c r="H157" s="229"/>
      <c r="I157" s="232"/>
      <c r="J157" s="243">
        <f>BK157</f>
        <v>0</v>
      </c>
      <c r="K157" s="229"/>
      <c r="L157" s="234"/>
      <c r="M157" s="235"/>
      <c r="N157" s="236"/>
      <c r="O157" s="236"/>
      <c r="P157" s="237">
        <v>0</v>
      </c>
      <c r="Q157" s="236"/>
      <c r="R157" s="237">
        <v>0</v>
      </c>
      <c r="S157" s="236"/>
      <c r="T157" s="238"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9" t="s">
        <v>84</v>
      </c>
      <c r="AT157" s="240" t="s">
        <v>75</v>
      </c>
      <c r="AU157" s="240" t="s">
        <v>84</v>
      </c>
      <c r="AY157" s="239" t="s">
        <v>213</v>
      </c>
      <c r="BK157" s="241">
        <v>0</v>
      </c>
    </row>
    <row r="158" s="12" customFormat="1" ht="22.8" customHeight="1">
      <c r="A158" s="12"/>
      <c r="B158" s="228"/>
      <c r="C158" s="229"/>
      <c r="D158" s="230" t="s">
        <v>75</v>
      </c>
      <c r="E158" s="242" t="s">
        <v>1133</v>
      </c>
      <c r="F158" s="242" t="s">
        <v>1134</v>
      </c>
      <c r="G158" s="229"/>
      <c r="H158" s="229"/>
      <c r="I158" s="232"/>
      <c r="J158" s="243">
        <f>BK158</f>
        <v>0</v>
      </c>
      <c r="K158" s="229"/>
      <c r="L158" s="234"/>
      <c r="M158" s="235"/>
      <c r="N158" s="236"/>
      <c r="O158" s="236"/>
      <c r="P158" s="237">
        <f>P159</f>
        <v>0</v>
      </c>
      <c r="Q158" s="236"/>
      <c r="R158" s="237">
        <f>R159</f>
        <v>0</v>
      </c>
      <c r="S158" s="236"/>
      <c r="T158" s="238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9" t="s">
        <v>84</v>
      </c>
      <c r="AT158" s="240" t="s">
        <v>75</v>
      </c>
      <c r="AU158" s="240" t="s">
        <v>84</v>
      </c>
      <c r="AY158" s="239" t="s">
        <v>213</v>
      </c>
      <c r="BK158" s="241">
        <f>BK159</f>
        <v>0</v>
      </c>
    </row>
    <row r="159" s="2" customFormat="1" ht="21.75" customHeight="1">
      <c r="A159" s="39"/>
      <c r="B159" s="40"/>
      <c r="C159" s="244" t="s">
        <v>343</v>
      </c>
      <c r="D159" s="244" t="s">
        <v>216</v>
      </c>
      <c r="E159" s="245" t="s">
        <v>1135</v>
      </c>
      <c r="F159" s="246" t="s">
        <v>1136</v>
      </c>
      <c r="G159" s="247" t="s">
        <v>491</v>
      </c>
      <c r="H159" s="248">
        <v>3.1819999999999999</v>
      </c>
      <c r="I159" s="249"/>
      <c r="J159" s="250">
        <f>ROUND(I159*H159,2)</f>
        <v>0</v>
      </c>
      <c r="K159" s="246" t="s">
        <v>394</v>
      </c>
      <c r="L159" s="45"/>
      <c r="M159" s="314" t="s">
        <v>1</v>
      </c>
      <c r="N159" s="315" t="s">
        <v>41</v>
      </c>
      <c r="O159" s="263"/>
      <c r="P159" s="316">
        <f>O159*H159</f>
        <v>0</v>
      </c>
      <c r="Q159" s="316">
        <v>0</v>
      </c>
      <c r="R159" s="316">
        <f>Q159*H159</f>
        <v>0</v>
      </c>
      <c r="S159" s="316">
        <v>0</v>
      </c>
      <c r="T159" s="31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229</v>
      </c>
      <c r="AT159" s="255" t="s">
        <v>216</v>
      </c>
      <c r="AU159" s="255" t="s">
        <v>86</v>
      </c>
      <c r="AY159" s="18" t="s">
        <v>213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84</v>
      </c>
      <c r="BK159" s="256">
        <f>ROUND(I159*H159,2)</f>
        <v>0</v>
      </c>
      <c r="BL159" s="18" t="s">
        <v>229</v>
      </c>
      <c r="BM159" s="255" t="s">
        <v>1254</v>
      </c>
    </row>
    <row r="160" s="2" customFormat="1" ht="6.96" customHeight="1">
      <c r="A160" s="39"/>
      <c r="B160" s="67"/>
      <c r="C160" s="68"/>
      <c r="D160" s="68"/>
      <c r="E160" s="68"/>
      <c r="F160" s="68"/>
      <c r="G160" s="68"/>
      <c r="H160" s="68"/>
      <c r="I160" s="193"/>
      <c r="J160" s="68"/>
      <c r="K160" s="68"/>
      <c r="L160" s="45"/>
      <c r="M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</row>
  </sheetData>
  <sheetProtection sheet="1" autoFilter="0" formatColumns="0" formatRows="0" objects="1" scenarios="1" spinCount="100000" saltValue="qGFD0KzPpHcZWUMUPX474otIOTWqSIygZ2KqPJT1uDmkDg0iFyQVcDFP9fFW/bZwbZoIanhyAtbmryggiU7AZA==" hashValue="FaRQHUtkmfcHIUbpZx1S1NedvS5HlnyVQ3bP9TMeNcUYczMZ7gC+9oD+0iyd39Jxs8OrQ0TC7Mt1WhUkEHMMEQ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1255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7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7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ROUND(J134,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ROUND((SUM(BE134:BE804)),  2)</f>
        <v>0</v>
      </c>
      <c r="G33" s="39"/>
      <c r="H33" s="39"/>
      <c r="I33" s="172">
        <v>0.20999999999999999</v>
      </c>
      <c r="J33" s="171">
        <f>ROUND(((SUM(BE134:BE804))*I33),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ROUND((SUM(BF134:BF804)),  2)</f>
        <v>0</v>
      </c>
      <c r="G34" s="39"/>
      <c r="H34" s="39"/>
      <c r="I34" s="172">
        <v>0.14999999999999999</v>
      </c>
      <c r="J34" s="171">
        <f>ROUND(((SUM(BF134:BF804))*I34),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ROUND((SUM(BG134:BG804)),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ROUND((SUM(BH134:BH804)),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ROUND((SUM(BI134:BI804)),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102 - Zpevněné plochy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J135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J136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383</v>
      </c>
      <c r="E99" s="212"/>
      <c r="F99" s="212"/>
      <c r="G99" s="212"/>
      <c r="H99" s="212"/>
      <c r="I99" s="213"/>
      <c r="J99" s="214">
        <f>J242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1139</v>
      </c>
      <c r="E100" s="212"/>
      <c r="F100" s="212"/>
      <c r="G100" s="212"/>
      <c r="H100" s="212"/>
      <c r="I100" s="213"/>
      <c r="J100" s="214">
        <f>J346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1256</v>
      </c>
      <c r="E101" s="212"/>
      <c r="F101" s="212"/>
      <c r="G101" s="212"/>
      <c r="H101" s="212"/>
      <c r="I101" s="213"/>
      <c r="J101" s="214">
        <f>J400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958</v>
      </c>
      <c r="E102" s="212"/>
      <c r="F102" s="212"/>
      <c r="G102" s="212"/>
      <c r="H102" s="212"/>
      <c r="I102" s="213"/>
      <c r="J102" s="214">
        <f>J434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1257</v>
      </c>
      <c r="E103" s="212"/>
      <c r="F103" s="212"/>
      <c r="G103" s="212"/>
      <c r="H103" s="212"/>
      <c r="I103" s="213"/>
      <c r="J103" s="214">
        <f>J523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866</v>
      </c>
      <c r="E104" s="212"/>
      <c r="F104" s="212"/>
      <c r="G104" s="212"/>
      <c r="H104" s="212"/>
      <c r="I104" s="213"/>
      <c r="J104" s="214">
        <f>J528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384</v>
      </c>
      <c r="E105" s="212"/>
      <c r="F105" s="212"/>
      <c r="G105" s="212"/>
      <c r="H105" s="212"/>
      <c r="I105" s="213"/>
      <c r="J105" s="214">
        <f>J537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4"/>
      <c r="D106" s="211" t="s">
        <v>385</v>
      </c>
      <c r="E106" s="212"/>
      <c r="F106" s="212"/>
      <c r="G106" s="212"/>
      <c r="H106" s="212"/>
      <c r="I106" s="213"/>
      <c r="J106" s="214">
        <f>J662</f>
        <v>0</v>
      </c>
      <c r="K106" s="134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4"/>
      <c r="D107" s="211" t="s">
        <v>959</v>
      </c>
      <c r="E107" s="212"/>
      <c r="F107" s="212"/>
      <c r="G107" s="212"/>
      <c r="H107" s="212"/>
      <c r="I107" s="213"/>
      <c r="J107" s="214">
        <f>J670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3"/>
      <c r="C108" s="204"/>
      <c r="D108" s="205" t="s">
        <v>867</v>
      </c>
      <c r="E108" s="206"/>
      <c r="F108" s="206"/>
      <c r="G108" s="206"/>
      <c r="H108" s="206"/>
      <c r="I108" s="207"/>
      <c r="J108" s="208">
        <f>J673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10"/>
      <c r="C109" s="134"/>
      <c r="D109" s="211" t="s">
        <v>1258</v>
      </c>
      <c r="E109" s="212"/>
      <c r="F109" s="212"/>
      <c r="G109" s="212"/>
      <c r="H109" s="212"/>
      <c r="I109" s="213"/>
      <c r="J109" s="214">
        <f>J674</f>
        <v>0</v>
      </c>
      <c r="K109" s="134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4"/>
      <c r="D110" s="211" t="s">
        <v>1259</v>
      </c>
      <c r="E110" s="212"/>
      <c r="F110" s="212"/>
      <c r="G110" s="212"/>
      <c r="H110" s="212"/>
      <c r="I110" s="213"/>
      <c r="J110" s="214">
        <f>J722</f>
        <v>0</v>
      </c>
      <c r="K110" s="134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4"/>
      <c r="D111" s="211" t="s">
        <v>1260</v>
      </c>
      <c r="E111" s="212"/>
      <c r="F111" s="212"/>
      <c r="G111" s="212"/>
      <c r="H111" s="212"/>
      <c r="I111" s="213"/>
      <c r="J111" s="214">
        <f>J731</f>
        <v>0</v>
      </c>
      <c r="K111" s="134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4"/>
      <c r="D112" s="211" t="s">
        <v>1261</v>
      </c>
      <c r="E112" s="212"/>
      <c r="F112" s="212"/>
      <c r="G112" s="212"/>
      <c r="H112" s="212"/>
      <c r="I112" s="213"/>
      <c r="J112" s="214">
        <f>J780</f>
        <v>0</v>
      </c>
      <c r="K112" s="134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203"/>
      <c r="C113" s="204"/>
      <c r="D113" s="205" t="s">
        <v>869</v>
      </c>
      <c r="E113" s="206"/>
      <c r="F113" s="206"/>
      <c r="G113" s="206"/>
      <c r="H113" s="206"/>
      <c r="I113" s="207"/>
      <c r="J113" s="208">
        <f>J793</f>
        <v>0</v>
      </c>
      <c r="K113" s="204"/>
      <c r="L113" s="20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210"/>
      <c r="C114" s="134"/>
      <c r="D114" s="211" t="s">
        <v>1262</v>
      </c>
      <c r="E114" s="212"/>
      <c r="F114" s="212"/>
      <c r="G114" s="212"/>
      <c r="H114" s="212"/>
      <c r="I114" s="213"/>
      <c r="J114" s="214">
        <f>J794</f>
        <v>0</v>
      </c>
      <c r="K114" s="134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193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196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198</v>
      </c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97" t="str">
        <f>E7</f>
        <v>Revitalizace centra města Kopřivnice - aktualizace 08.2020</v>
      </c>
      <c r="F124" s="33"/>
      <c r="G124" s="33"/>
      <c r="H124" s="33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185</v>
      </c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SO 102 - Zpevněné plochy</v>
      </c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F12</f>
        <v xml:space="preserve"> </v>
      </c>
      <c r="G128" s="41"/>
      <c r="H128" s="41"/>
      <c r="I128" s="157" t="s">
        <v>22</v>
      </c>
      <c r="J128" s="80" t="str">
        <f>IF(J12="","",J12)</f>
        <v>7. 8. 2020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155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25.65" customHeight="1">
      <c r="A130" s="39"/>
      <c r="B130" s="40"/>
      <c r="C130" s="33" t="s">
        <v>24</v>
      </c>
      <c r="D130" s="41"/>
      <c r="E130" s="41"/>
      <c r="F130" s="28" t="str">
        <f>E15</f>
        <v>Město Kopřivnice</v>
      </c>
      <c r="G130" s="41"/>
      <c r="H130" s="41"/>
      <c r="I130" s="157" t="s">
        <v>30</v>
      </c>
      <c r="J130" s="37" t="str">
        <f>E21</f>
        <v>Dopravoprojekt Ostrava a.s.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IF(E18="","",E18)</f>
        <v>Vyplň údaj</v>
      </c>
      <c r="G131" s="41"/>
      <c r="H131" s="41"/>
      <c r="I131" s="157" t="s">
        <v>33</v>
      </c>
      <c r="J131" s="37" t="str">
        <f>E24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155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16"/>
      <c r="B133" s="217"/>
      <c r="C133" s="218" t="s">
        <v>199</v>
      </c>
      <c r="D133" s="219" t="s">
        <v>61</v>
      </c>
      <c r="E133" s="219" t="s">
        <v>57</v>
      </c>
      <c r="F133" s="219" t="s">
        <v>58</v>
      </c>
      <c r="G133" s="219" t="s">
        <v>200</v>
      </c>
      <c r="H133" s="219" t="s">
        <v>201</v>
      </c>
      <c r="I133" s="220" t="s">
        <v>202</v>
      </c>
      <c r="J133" s="219" t="s">
        <v>190</v>
      </c>
      <c r="K133" s="221" t="s">
        <v>203</v>
      </c>
      <c r="L133" s="222"/>
      <c r="M133" s="101" t="s">
        <v>1</v>
      </c>
      <c r="N133" s="102" t="s">
        <v>40</v>
      </c>
      <c r="O133" s="102" t="s">
        <v>204</v>
      </c>
      <c r="P133" s="102" t="s">
        <v>205</v>
      </c>
      <c r="Q133" s="102" t="s">
        <v>206</v>
      </c>
      <c r="R133" s="102" t="s">
        <v>207</v>
      </c>
      <c r="S133" s="102" t="s">
        <v>208</v>
      </c>
      <c r="T133" s="103" t="s">
        <v>209</v>
      </c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</row>
    <row r="134" s="2" customFormat="1" ht="22.8" customHeight="1">
      <c r="A134" s="39"/>
      <c r="B134" s="40"/>
      <c r="C134" s="108" t="s">
        <v>210</v>
      </c>
      <c r="D134" s="41"/>
      <c r="E134" s="41"/>
      <c r="F134" s="41"/>
      <c r="G134" s="41"/>
      <c r="H134" s="41"/>
      <c r="I134" s="155"/>
      <c r="J134" s="223">
        <f>BK134</f>
        <v>0</v>
      </c>
      <c r="K134" s="41"/>
      <c r="L134" s="45"/>
      <c r="M134" s="104"/>
      <c r="N134" s="224"/>
      <c r="O134" s="105"/>
      <c r="P134" s="225">
        <f>P135+P673+P793</f>
        <v>0</v>
      </c>
      <c r="Q134" s="105"/>
      <c r="R134" s="225">
        <f>R135+R673+R793</f>
        <v>20808.053518179997</v>
      </c>
      <c r="S134" s="105"/>
      <c r="T134" s="226">
        <f>T135+T673+T793</f>
        <v>13.9308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75</v>
      </c>
      <c r="AU134" s="18" t="s">
        <v>192</v>
      </c>
      <c r="BK134" s="227">
        <f>BK135+BK673+BK793</f>
        <v>0</v>
      </c>
    </row>
    <row r="135" s="12" customFormat="1" ht="25.92" customHeight="1">
      <c r="A135" s="12"/>
      <c r="B135" s="228"/>
      <c r="C135" s="229"/>
      <c r="D135" s="230" t="s">
        <v>75</v>
      </c>
      <c r="E135" s="231" t="s">
        <v>388</v>
      </c>
      <c r="F135" s="231" t="s">
        <v>389</v>
      </c>
      <c r="G135" s="229"/>
      <c r="H135" s="229"/>
      <c r="I135" s="232"/>
      <c r="J135" s="233">
        <f>BK135</f>
        <v>0</v>
      </c>
      <c r="K135" s="229"/>
      <c r="L135" s="234"/>
      <c r="M135" s="235"/>
      <c r="N135" s="236"/>
      <c r="O135" s="236"/>
      <c r="P135" s="237">
        <f>P136+P242+P346+P400+P434+P523+P528+P537+P662+P670</f>
        <v>0</v>
      </c>
      <c r="Q135" s="236"/>
      <c r="R135" s="237">
        <f>R136+R242+R346+R400+R434+R523+R528+R537+R662+R670</f>
        <v>20682.803929079997</v>
      </c>
      <c r="S135" s="236"/>
      <c r="T135" s="238">
        <f>T136+T242+T346+T400+T434+T523+T528+T537+T662+T670</f>
        <v>13.9308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9" t="s">
        <v>84</v>
      </c>
      <c r="AT135" s="240" t="s">
        <v>75</v>
      </c>
      <c r="AU135" s="240" t="s">
        <v>76</v>
      </c>
      <c r="AY135" s="239" t="s">
        <v>213</v>
      </c>
      <c r="BK135" s="241">
        <f>BK136+BK242+BK346+BK400+BK434+BK523+BK528+BK537+BK662+BK670</f>
        <v>0</v>
      </c>
    </row>
    <row r="136" s="12" customFormat="1" ht="22.8" customHeight="1">
      <c r="A136" s="12"/>
      <c r="B136" s="228"/>
      <c r="C136" s="229"/>
      <c r="D136" s="230" t="s">
        <v>75</v>
      </c>
      <c r="E136" s="242" t="s">
        <v>84</v>
      </c>
      <c r="F136" s="242" t="s">
        <v>390</v>
      </c>
      <c r="G136" s="229"/>
      <c r="H136" s="229"/>
      <c r="I136" s="232"/>
      <c r="J136" s="243">
        <f>BK136</f>
        <v>0</v>
      </c>
      <c r="K136" s="229"/>
      <c r="L136" s="234"/>
      <c r="M136" s="235"/>
      <c r="N136" s="236"/>
      <c r="O136" s="236"/>
      <c r="P136" s="237">
        <f>SUM(P137:P241)</f>
        <v>0</v>
      </c>
      <c r="Q136" s="236"/>
      <c r="R136" s="237">
        <f>SUM(R137:R241)</f>
        <v>11340.965429999998</v>
      </c>
      <c r="S136" s="236"/>
      <c r="T136" s="238">
        <f>SUM(T137:T241)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9" t="s">
        <v>84</v>
      </c>
      <c r="AT136" s="240" t="s">
        <v>75</v>
      </c>
      <c r="AU136" s="240" t="s">
        <v>84</v>
      </c>
      <c r="AY136" s="239" t="s">
        <v>213</v>
      </c>
      <c r="BK136" s="241">
        <f>SUM(BK137:BK241)</f>
        <v>0</v>
      </c>
    </row>
    <row r="137" s="2" customFormat="1" ht="21.75" customHeight="1">
      <c r="A137" s="39"/>
      <c r="B137" s="40"/>
      <c r="C137" s="244" t="s">
        <v>84</v>
      </c>
      <c r="D137" s="244" t="s">
        <v>216</v>
      </c>
      <c r="E137" s="245" t="s">
        <v>1263</v>
      </c>
      <c r="F137" s="246" t="s">
        <v>1264</v>
      </c>
      <c r="G137" s="247" t="s">
        <v>399</v>
      </c>
      <c r="H137" s="248">
        <v>3.6909999999999998</v>
      </c>
      <c r="I137" s="249"/>
      <c r="J137" s="250">
        <f>ROUND(I137*H137,2)</f>
        <v>0</v>
      </c>
      <c r="K137" s="246" t="s">
        <v>394</v>
      </c>
      <c r="L137" s="45"/>
      <c r="M137" s="251" t="s">
        <v>1</v>
      </c>
      <c r="N137" s="252" t="s">
        <v>41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229</v>
      </c>
      <c r="AT137" s="255" t="s">
        <v>216</v>
      </c>
      <c r="AU137" s="255" t="s">
        <v>86</v>
      </c>
      <c r="AY137" s="18" t="s">
        <v>213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84</v>
      </c>
      <c r="BK137" s="256">
        <f>ROUND(I137*H137,2)</f>
        <v>0</v>
      </c>
      <c r="BL137" s="18" t="s">
        <v>229</v>
      </c>
      <c r="BM137" s="255" t="s">
        <v>1265</v>
      </c>
    </row>
    <row r="138" s="2" customFormat="1">
      <c r="A138" s="39"/>
      <c r="B138" s="40"/>
      <c r="C138" s="41"/>
      <c r="D138" s="257" t="s">
        <v>222</v>
      </c>
      <c r="E138" s="41"/>
      <c r="F138" s="258" t="s">
        <v>1266</v>
      </c>
      <c r="G138" s="41"/>
      <c r="H138" s="41"/>
      <c r="I138" s="155"/>
      <c r="J138" s="41"/>
      <c r="K138" s="41"/>
      <c r="L138" s="45"/>
      <c r="M138" s="259"/>
      <c r="N138" s="260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86</v>
      </c>
    </row>
    <row r="139" s="13" customFormat="1">
      <c r="A139" s="13"/>
      <c r="B139" s="265"/>
      <c r="C139" s="266"/>
      <c r="D139" s="257" t="s">
        <v>436</v>
      </c>
      <c r="E139" s="267" t="s">
        <v>1</v>
      </c>
      <c r="F139" s="268" t="s">
        <v>1267</v>
      </c>
      <c r="G139" s="266"/>
      <c r="H139" s="269">
        <v>3.6909999999999998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5" t="s">
        <v>436</v>
      </c>
      <c r="AU139" s="275" t="s">
        <v>86</v>
      </c>
      <c r="AV139" s="13" t="s">
        <v>86</v>
      </c>
      <c r="AW139" s="13" t="s">
        <v>32</v>
      </c>
      <c r="AX139" s="13" t="s">
        <v>84</v>
      </c>
      <c r="AY139" s="275" t="s">
        <v>213</v>
      </c>
    </row>
    <row r="140" s="2" customFormat="1" ht="21.75" customHeight="1">
      <c r="A140" s="39"/>
      <c r="B140" s="40"/>
      <c r="C140" s="244" t="s">
        <v>86</v>
      </c>
      <c r="D140" s="244" t="s">
        <v>216</v>
      </c>
      <c r="E140" s="245" t="s">
        <v>1268</v>
      </c>
      <c r="F140" s="246" t="s">
        <v>1269</v>
      </c>
      <c r="G140" s="247" t="s">
        <v>399</v>
      </c>
      <c r="H140" s="248">
        <v>6060</v>
      </c>
      <c r="I140" s="249"/>
      <c r="J140" s="250">
        <f>ROUND(I140*H140,2)</f>
        <v>0</v>
      </c>
      <c r="K140" s="246" t="s">
        <v>394</v>
      </c>
      <c r="L140" s="45"/>
      <c r="M140" s="251" t="s">
        <v>1</v>
      </c>
      <c r="N140" s="252" t="s">
        <v>41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229</v>
      </c>
      <c r="AT140" s="255" t="s">
        <v>216</v>
      </c>
      <c r="AU140" s="255" t="s">
        <v>86</v>
      </c>
      <c r="AY140" s="18" t="s">
        <v>213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84</v>
      </c>
      <c r="BK140" s="256">
        <f>ROUND(I140*H140,2)</f>
        <v>0</v>
      </c>
      <c r="BL140" s="18" t="s">
        <v>229</v>
      </c>
      <c r="BM140" s="255" t="s">
        <v>1270</v>
      </c>
    </row>
    <row r="141" s="2" customFormat="1">
      <c r="A141" s="39"/>
      <c r="B141" s="40"/>
      <c r="C141" s="41"/>
      <c r="D141" s="257" t="s">
        <v>222</v>
      </c>
      <c r="E141" s="41"/>
      <c r="F141" s="258" t="s">
        <v>1271</v>
      </c>
      <c r="G141" s="41"/>
      <c r="H141" s="41"/>
      <c r="I141" s="155"/>
      <c r="J141" s="41"/>
      <c r="K141" s="41"/>
      <c r="L141" s="45"/>
      <c r="M141" s="259"/>
      <c r="N141" s="26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86</v>
      </c>
    </row>
    <row r="142" s="2" customFormat="1" ht="16.5" customHeight="1">
      <c r="A142" s="39"/>
      <c r="B142" s="40"/>
      <c r="C142" s="244" t="s">
        <v>224</v>
      </c>
      <c r="D142" s="244" t="s">
        <v>216</v>
      </c>
      <c r="E142" s="245" t="s">
        <v>479</v>
      </c>
      <c r="F142" s="246" t="s">
        <v>480</v>
      </c>
      <c r="G142" s="247" t="s">
        <v>399</v>
      </c>
      <c r="H142" s="248">
        <v>3030</v>
      </c>
      <c r="I142" s="249"/>
      <c r="J142" s="250">
        <f>ROUND(I142*H142,2)</f>
        <v>0</v>
      </c>
      <c r="K142" s="246" t="s">
        <v>394</v>
      </c>
      <c r="L142" s="45"/>
      <c r="M142" s="251" t="s">
        <v>1</v>
      </c>
      <c r="N142" s="252" t="s">
        <v>41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229</v>
      </c>
      <c r="AT142" s="255" t="s">
        <v>216</v>
      </c>
      <c r="AU142" s="255" t="s">
        <v>86</v>
      </c>
      <c r="AY142" s="18" t="s">
        <v>213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84</v>
      </c>
      <c r="BK142" s="256">
        <f>ROUND(I142*H142,2)</f>
        <v>0</v>
      </c>
      <c r="BL142" s="18" t="s">
        <v>229</v>
      </c>
      <c r="BM142" s="255" t="s">
        <v>1272</v>
      </c>
    </row>
    <row r="143" s="2" customFormat="1">
      <c r="A143" s="39"/>
      <c r="B143" s="40"/>
      <c r="C143" s="41"/>
      <c r="D143" s="257" t="s">
        <v>222</v>
      </c>
      <c r="E143" s="41"/>
      <c r="F143" s="258" t="s">
        <v>1273</v>
      </c>
      <c r="G143" s="41"/>
      <c r="H143" s="41"/>
      <c r="I143" s="155"/>
      <c r="J143" s="41"/>
      <c r="K143" s="41"/>
      <c r="L143" s="45"/>
      <c r="M143" s="259"/>
      <c r="N143" s="26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86</v>
      </c>
    </row>
    <row r="144" s="13" customFormat="1">
      <c r="A144" s="13"/>
      <c r="B144" s="265"/>
      <c r="C144" s="266"/>
      <c r="D144" s="257" t="s">
        <v>436</v>
      </c>
      <c r="E144" s="266"/>
      <c r="F144" s="268" t="s">
        <v>1274</v>
      </c>
      <c r="G144" s="266"/>
      <c r="H144" s="269">
        <v>3030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5" t="s">
        <v>436</v>
      </c>
      <c r="AU144" s="275" t="s">
        <v>86</v>
      </c>
      <c r="AV144" s="13" t="s">
        <v>86</v>
      </c>
      <c r="AW144" s="13" t="s">
        <v>4</v>
      </c>
      <c r="AX144" s="13" t="s">
        <v>84</v>
      </c>
      <c r="AY144" s="275" t="s">
        <v>213</v>
      </c>
    </row>
    <row r="145" s="2" customFormat="1" ht="21.75" customHeight="1">
      <c r="A145" s="39"/>
      <c r="B145" s="40"/>
      <c r="C145" s="244" t="s">
        <v>229</v>
      </c>
      <c r="D145" s="244" t="s">
        <v>216</v>
      </c>
      <c r="E145" s="245" t="s">
        <v>1275</v>
      </c>
      <c r="F145" s="246" t="s">
        <v>1276</v>
      </c>
      <c r="G145" s="247" t="s">
        <v>399</v>
      </c>
      <c r="H145" s="248">
        <v>5700</v>
      </c>
      <c r="I145" s="249"/>
      <c r="J145" s="250">
        <f>ROUND(I145*H145,2)</f>
        <v>0</v>
      </c>
      <c r="K145" s="246" t="s">
        <v>394</v>
      </c>
      <c r="L145" s="45"/>
      <c r="M145" s="251" t="s">
        <v>1</v>
      </c>
      <c r="N145" s="252" t="s">
        <v>41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229</v>
      </c>
      <c r="AT145" s="255" t="s">
        <v>216</v>
      </c>
      <c r="AU145" s="255" t="s">
        <v>86</v>
      </c>
      <c r="AY145" s="18" t="s">
        <v>213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84</v>
      </c>
      <c r="BK145" s="256">
        <f>ROUND(I145*H145,2)</f>
        <v>0</v>
      </c>
      <c r="BL145" s="18" t="s">
        <v>229</v>
      </c>
      <c r="BM145" s="255" t="s">
        <v>1277</v>
      </c>
    </row>
    <row r="146" s="2" customFormat="1">
      <c r="A146" s="39"/>
      <c r="B146" s="40"/>
      <c r="C146" s="41"/>
      <c r="D146" s="257" t="s">
        <v>222</v>
      </c>
      <c r="E146" s="41"/>
      <c r="F146" s="258" t="s">
        <v>1278</v>
      </c>
      <c r="G146" s="41"/>
      <c r="H146" s="41"/>
      <c r="I146" s="155"/>
      <c r="J146" s="41"/>
      <c r="K146" s="41"/>
      <c r="L146" s="45"/>
      <c r="M146" s="259"/>
      <c r="N146" s="260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222</v>
      </c>
      <c r="AU146" s="18" t="s">
        <v>86</v>
      </c>
    </row>
    <row r="147" s="2" customFormat="1" ht="21.75" customHeight="1">
      <c r="A147" s="39"/>
      <c r="B147" s="40"/>
      <c r="C147" s="244" t="s">
        <v>212</v>
      </c>
      <c r="D147" s="244" t="s">
        <v>216</v>
      </c>
      <c r="E147" s="245" t="s">
        <v>984</v>
      </c>
      <c r="F147" s="246" t="s">
        <v>985</v>
      </c>
      <c r="G147" s="247" t="s">
        <v>399</v>
      </c>
      <c r="H147" s="248">
        <v>2850</v>
      </c>
      <c r="I147" s="249"/>
      <c r="J147" s="250">
        <f>ROUND(I147*H147,2)</f>
        <v>0</v>
      </c>
      <c r="K147" s="246" t="s">
        <v>394</v>
      </c>
      <c r="L147" s="45"/>
      <c r="M147" s="251" t="s">
        <v>1</v>
      </c>
      <c r="N147" s="252" t="s">
        <v>41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229</v>
      </c>
      <c r="AT147" s="255" t="s">
        <v>216</v>
      </c>
      <c r="AU147" s="255" t="s">
        <v>86</v>
      </c>
      <c r="AY147" s="18" t="s">
        <v>213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84</v>
      </c>
      <c r="BK147" s="256">
        <f>ROUND(I147*H147,2)</f>
        <v>0</v>
      </c>
      <c r="BL147" s="18" t="s">
        <v>229</v>
      </c>
      <c r="BM147" s="255" t="s">
        <v>1279</v>
      </c>
    </row>
    <row r="148" s="2" customFormat="1">
      <c r="A148" s="39"/>
      <c r="B148" s="40"/>
      <c r="C148" s="41"/>
      <c r="D148" s="257" t="s">
        <v>222</v>
      </c>
      <c r="E148" s="41"/>
      <c r="F148" s="258" t="s">
        <v>1280</v>
      </c>
      <c r="G148" s="41"/>
      <c r="H148" s="41"/>
      <c r="I148" s="155"/>
      <c r="J148" s="41"/>
      <c r="K148" s="41"/>
      <c r="L148" s="45"/>
      <c r="M148" s="259"/>
      <c r="N148" s="260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222</v>
      </c>
      <c r="AU148" s="18" t="s">
        <v>86</v>
      </c>
    </row>
    <row r="149" s="13" customFormat="1">
      <c r="A149" s="13"/>
      <c r="B149" s="265"/>
      <c r="C149" s="266"/>
      <c r="D149" s="257" t="s">
        <v>436</v>
      </c>
      <c r="E149" s="266"/>
      <c r="F149" s="268" t="s">
        <v>1281</v>
      </c>
      <c r="G149" s="266"/>
      <c r="H149" s="269">
        <v>2850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5" t="s">
        <v>436</v>
      </c>
      <c r="AU149" s="275" t="s">
        <v>86</v>
      </c>
      <c r="AV149" s="13" t="s">
        <v>86</v>
      </c>
      <c r="AW149" s="13" t="s">
        <v>4</v>
      </c>
      <c r="AX149" s="13" t="s">
        <v>84</v>
      </c>
      <c r="AY149" s="275" t="s">
        <v>213</v>
      </c>
    </row>
    <row r="150" s="2" customFormat="1" ht="21.75" customHeight="1">
      <c r="A150" s="39"/>
      <c r="B150" s="40"/>
      <c r="C150" s="244" t="s">
        <v>238</v>
      </c>
      <c r="D150" s="244" t="s">
        <v>216</v>
      </c>
      <c r="E150" s="245" t="s">
        <v>1282</v>
      </c>
      <c r="F150" s="246" t="s">
        <v>1283</v>
      </c>
      <c r="G150" s="247" t="s">
        <v>399</v>
      </c>
      <c r="H150" s="248">
        <v>111.40000000000001</v>
      </c>
      <c r="I150" s="249"/>
      <c r="J150" s="250">
        <f>ROUND(I150*H150,2)</f>
        <v>0</v>
      </c>
      <c r="K150" s="246" t="s">
        <v>394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229</v>
      </c>
      <c r="AT150" s="255" t="s">
        <v>216</v>
      </c>
      <c r="AU150" s="255" t="s">
        <v>86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229</v>
      </c>
      <c r="BM150" s="255" t="s">
        <v>1284</v>
      </c>
    </row>
    <row r="151" s="2" customFormat="1">
      <c r="A151" s="39"/>
      <c r="B151" s="40"/>
      <c r="C151" s="41"/>
      <c r="D151" s="257" t="s">
        <v>222</v>
      </c>
      <c r="E151" s="41"/>
      <c r="F151" s="258" t="s">
        <v>1285</v>
      </c>
      <c r="G151" s="41"/>
      <c r="H151" s="41"/>
      <c r="I151" s="155"/>
      <c r="J151" s="41"/>
      <c r="K151" s="41"/>
      <c r="L151" s="45"/>
      <c r="M151" s="259"/>
      <c r="N151" s="26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86</v>
      </c>
    </row>
    <row r="152" s="13" customFormat="1">
      <c r="A152" s="13"/>
      <c r="B152" s="265"/>
      <c r="C152" s="266"/>
      <c r="D152" s="257" t="s">
        <v>436</v>
      </c>
      <c r="E152" s="267" t="s">
        <v>1</v>
      </c>
      <c r="F152" s="268" t="s">
        <v>1286</v>
      </c>
      <c r="G152" s="266"/>
      <c r="H152" s="269">
        <v>6.5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5" t="s">
        <v>436</v>
      </c>
      <c r="AU152" s="275" t="s">
        <v>86</v>
      </c>
      <c r="AV152" s="13" t="s">
        <v>86</v>
      </c>
      <c r="AW152" s="13" t="s">
        <v>32</v>
      </c>
      <c r="AX152" s="13" t="s">
        <v>76</v>
      </c>
      <c r="AY152" s="275" t="s">
        <v>213</v>
      </c>
    </row>
    <row r="153" s="13" customFormat="1">
      <c r="A153" s="13"/>
      <c r="B153" s="265"/>
      <c r="C153" s="266"/>
      <c r="D153" s="257" t="s">
        <v>436</v>
      </c>
      <c r="E153" s="267" t="s">
        <v>1</v>
      </c>
      <c r="F153" s="268" t="s">
        <v>1287</v>
      </c>
      <c r="G153" s="266"/>
      <c r="H153" s="269">
        <v>34.5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5" t="s">
        <v>436</v>
      </c>
      <c r="AU153" s="275" t="s">
        <v>86</v>
      </c>
      <c r="AV153" s="13" t="s">
        <v>86</v>
      </c>
      <c r="AW153" s="13" t="s">
        <v>32</v>
      </c>
      <c r="AX153" s="13" t="s">
        <v>76</v>
      </c>
      <c r="AY153" s="275" t="s">
        <v>213</v>
      </c>
    </row>
    <row r="154" s="13" customFormat="1">
      <c r="A154" s="13"/>
      <c r="B154" s="265"/>
      <c r="C154" s="266"/>
      <c r="D154" s="257" t="s">
        <v>436</v>
      </c>
      <c r="E154" s="267" t="s">
        <v>1</v>
      </c>
      <c r="F154" s="268" t="s">
        <v>1288</v>
      </c>
      <c r="G154" s="266"/>
      <c r="H154" s="269">
        <v>54.100000000000001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5" t="s">
        <v>436</v>
      </c>
      <c r="AU154" s="275" t="s">
        <v>86</v>
      </c>
      <c r="AV154" s="13" t="s">
        <v>86</v>
      </c>
      <c r="AW154" s="13" t="s">
        <v>32</v>
      </c>
      <c r="AX154" s="13" t="s">
        <v>76</v>
      </c>
      <c r="AY154" s="275" t="s">
        <v>213</v>
      </c>
    </row>
    <row r="155" s="13" customFormat="1">
      <c r="A155" s="13"/>
      <c r="B155" s="265"/>
      <c r="C155" s="266"/>
      <c r="D155" s="257" t="s">
        <v>436</v>
      </c>
      <c r="E155" s="267" t="s">
        <v>1</v>
      </c>
      <c r="F155" s="268" t="s">
        <v>1289</v>
      </c>
      <c r="G155" s="266"/>
      <c r="H155" s="269">
        <v>7.5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5" t="s">
        <v>436</v>
      </c>
      <c r="AU155" s="275" t="s">
        <v>86</v>
      </c>
      <c r="AV155" s="13" t="s">
        <v>86</v>
      </c>
      <c r="AW155" s="13" t="s">
        <v>32</v>
      </c>
      <c r="AX155" s="13" t="s">
        <v>76</v>
      </c>
      <c r="AY155" s="275" t="s">
        <v>213</v>
      </c>
    </row>
    <row r="156" s="13" customFormat="1">
      <c r="A156" s="13"/>
      <c r="B156" s="265"/>
      <c r="C156" s="266"/>
      <c r="D156" s="257" t="s">
        <v>436</v>
      </c>
      <c r="E156" s="267" t="s">
        <v>1</v>
      </c>
      <c r="F156" s="268" t="s">
        <v>1290</v>
      </c>
      <c r="G156" s="266"/>
      <c r="H156" s="269">
        <v>8.8000000000000007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5" t="s">
        <v>436</v>
      </c>
      <c r="AU156" s="275" t="s">
        <v>86</v>
      </c>
      <c r="AV156" s="13" t="s">
        <v>86</v>
      </c>
      <c r="AW156" s="13" t="s">
        <v>32</v>
      </c>
      <c r="AX156" s="13" t="s">
        <v>76</v>
      </c>
      <c r="AY156" s="275" t="s">
        <v>213</v>
      </c>
    </row>
    <row r="157" s="14" customFormat="1">
      <c r="A157" s="14"/>
      <c r="B157" s="276"/>
      <c r="C157" s="277"/>
      <c r="D157" s="257" t="s">
        <v>436</v>
      </c>
      <c r="E157" s="278" t="s">
        <v>1</v>
      </c>
      <c r="F157" s="279" t="s">
        <v>453</v>
      </c>
      <c r="G157" s="277"/>
      <c r="H157" s="280">
        <v>111.40000000000001</v>
      </c>
      <c r="I157" s="281"/>
      <c r="J157" s="277"/>
      <c r="K157" s="277"/>
      <c r="L157" s="282"/>
      <c r="M157" s="283"/>
      <c r="N157" s="284"/>
      <c r="O157" s="284"/>
      <c r="P157" s="284"/>
      <c r="Q157" s="284"/>
      <c r="R157" s="284"/>
      <c r="S157" s="284"/>
      <c r="T157" s="28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6" t="s">
        <v>436</v>
      </c>
      <c r="AU157" s="286" t="s">
        <v>86</v>
      </c>
      <c r="AV157" s="14" t="s">
        <v>229</v>
      </c>
      <c r="AW157" s="14" t="s">
        <v>32</v>
      </c>
      <c r="AX157" s="14" t="s">
        <v>84</v>
      </c>
      <c r="AY157" s="286" t="s">
        <v>213</v>
      </c>
    </row>
    <row r="158" s="2" customFormat="1" ht="21.75" customHeight="1">
      <c r="A158" s="39"/>
      <c r="B158" s="40"/>
      <c r="C158" s="244" t="s">
        <v>1291</v>
      </c>
      <c r="D158" s="244" t="s">
        <v>216</v>
      </c>
      <c r="E158" s="245" t="s">
        <v>776</v>
      </c>
      <c r="F158" s="246" t="s">
        <v>777</v>
      </c>
      <c r="G158" s="247" t="s">
        <v>399</v>
      </c>
      <c r="H158" s="248">
        <v>55.700000000000003</v>
      </c>
      <c r="I158" s="249"/>
      <c r="J158" s="250">
        <f>ROUND(I158*H158,2)</f>
        <v>0</v>
      </c>
      <c r="K158" s="246" t="s">
        <v>394</v>
      </c>
      <c r="L158" s="45"/>
      <c r="M158" s="251" t="s">
        <v>1</v>
      </c>
      <c r="N158" s="252" t="s">
        <v>41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229</v>
      </c>
      <c r="AT158" s="255" t="s">
        <v>216</v>
      </c>
      <c r="AU158" s="255" t="s">
        <v>86</v>
      </c>
      <c r="AY158" s="18" t="s">
        <v>213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84</v>
      </c>
      <c r="BK158" s="256">
        <f>ROUND(I158*H158,2)</f>
        <v>0</v>
      </c>
      <c r="BL158" s="18" t="s">
        <v>229</v>
      </c>
      <c r="BM158" s="255" t="s">
        <v>1292</v>
      </c>
    </row>
    <row r="159" s="2" customFormat="1" ht="21.75" customHeight="1">
      <c r="A159" s="39"/>
      <c r="B159" s="40"/>
      <c r="C159" s="244" t="s">
        <v>243</v>
      </c>
      <c r="D159" s="244" t="s">
        <v>216</v>
      </c>
      <c r="E159" s="245" t="s">
        <v>1293</v>
      </c>
      <c r="F159" s="246" t="s">
        <v>1294</v>
      </c>
      <c r="G159" s="247" t="s">
        <v>399</v>
      </c>
      <c r="H159" s="248">
        <v>760.79999999999995</v>
      </c>
      <c r="I159" s="249"/>
      <c r="J159" s="250">
        <f>ROUND(I159*H159,2)</f>
        <v>0</v>
      </c>
      <c r="K159" s="246" t="s">
        <v>394</v>
      </c>
      <c r="L159" s="45"/>
      <c r="M159" s="251" t="s">
        <v>1</v>
      </c>
      <c r="N159" s="252" t="s">
        <v>41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229</v>
      </c>
      <c r="AT159" s="255" t="s">
        <v>216</v>
      </c>
      <c r="AU159" s="255" t="s">
        <v>86</v>
      </c>
      <c r="AY159" s="18" t="s">
        <v>213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84</v>
      </c>
      <c r="BK159" s="256">
        <f>ROUND(I159*H159,2)</f>
        <v>0</v>
      </c>
      <c r="BL159" s="18" t="s">
        <v>229</v>
      </c>
      <c r="BM159" s="255" t="s">
        <v>1295</v>
      </c>
    </row>
    <row r="160" s="2" customFormat="1">
      <c r="A160" s="39"/>
      <c r="B160" s="40"/>
      <c r="C160" s="41"/>
      <c r="D160" s="257" t="s">
        <v>222</v>
      </c>
      <c r="E160" s="41"/>
      <c r="F160" s="258" t="s">
        <v>1285</v>
      </c>
      <c r="G160" s="41"/>
      <c r="H160" s="41"/>
      <c r="I160" s="155"/>
      <c r="J160" s="41"/>
      <c r="K160" s="41"/>
      <c r="L160" s="45"/>
      <c r="M160" s="259"/>
      <c r="N160" s="260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222</v>
      </c>
      <c r="AU160" s="18" t="s">
        <v>86</v>
      </c>
    </row>
    <row r="161" s="13" customFormat="1">
      <c r="A161" s="13"/>
      <c r="B161" s="265"/>
      <c r="C161" s="266"/>
      <c r="D161" s="257" t="s">
        <v>436</v>
      </c>
      <c r="E161" s="267" t="s">
        <v>1</v>
      </c>
      <c r="F161" s="268" t="s">
        <v>1296</v>
      </c>
      <c r="G161" s="266"/>
      <c r="H161" s="269">
        <v>53.700000000000003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5" t="s">
        <v>436</v>
      </c>
      <c r="AU161" s="275" t="s">
        <v>86</v>
      </c>
      <c r="AV161" s="13" t="s">
        <v>86</v>
      </c>
      <c r="AW161" s="13" t="s">
        <v>32</v>
      </c>
      <c r="AX161" s="13" t="s">
        <v>76</v>
      </c>
      <c r="AY161" s="275" t="s">
        <v>213</v>
      </c>
    </row>
    <row r="162" s="13" customFormat="1">
      <c r="A162" s="13"/>
      <c r="B162" s="265"/>
      <c r="C162" s="266"/>
      <c r="D162" s="257" t="s">
        <v>436</v>
      </c>
      <c r="E162" s="267" t="s">
        <v>1</v>
      </c>
      <c r="F162" s="268" t="s">
        <v>1297</v>
      </c>
      <c r="G162" s="266"/>
      <c r="H162" s="269">
        <v>126.40000000000001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5" t="s">
        <v>436</v>
      </c>
      <c r="AU162" s="275" t="s">
        <v>86</v>
      </c>
      <c r="AV162" s="13" t="s">
        <v>86</v>
      </c>
      <c r="AW162" s="13" t="s">
        <v>32</v>
      </c>
      <c r="AX162" s="13" t="s">
        <v>76</v>
      </c>
      <c r="AY162" s="275" t="s">
        <v>213</v>
      </c>
    </row>
    <row r="163" s="13" customFormat="1">
      <c r="A163" s="13"/>
      <c r="B163" s="265"/>
      <c r="C163" s="266"/>
      <c r="D163" s="257" t="s">
        <v>436</v>
      </c>
      <c r="E163" s="267" t="s">
        <v>1</v>
      </c>
      <c r="F163" s="268" t="s">
        <v>1298</v>
      </c>
      <c r="G163" s="266"/>
      <c r="H163" s="269">
        <v>10.800000000000001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5" t="s">
        <v>436</v>
      </c>
      <c r="AU163" s="275" t="s">
        <v>86</v>
      </c>
      <c r="AV163" s="13" t="s">
        <v>86</v>
      </c>
      <c r="AW163" s="13" t="s">
        <v>32</v>
      </c>
      <c r="AX163" s="13" t="s">
        <v>76</v>
      </c>
      <c r="AY163" s="275" t="s">
        <v>213</v>
      </c>
    </row>
    <row r="164" s="13" customFormat="1">
      <c r="A164" s="13"/>
      <c r="B164" s="265"/>
      <c r="C164" s="266"/>
      <c r="D164" s="257" t="s">
        <v>436</v>
      </c>
      <c r="E164" s="267" t="s">
        <v>1</v>
      </c>
      <c r="F164" s="268" t="s">
        <v>1299</v>
      </c>
      <c r="G164" s="266"/>
      <c r="H164" s="269">
        <v>21.899999999999999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5" t="s">
        <v>436</v>
      </c>
      <c r="AU164" s="275" t="s">
        <v>86</v>
      </c>
      <c r="AV164" s="13" t="s">
        <v>86</v>
      </c>
      <c r="AW164" s="13" t="s">
        <v>32</v>
      </c>
      <c r="AX164" s="13" t="s">
        <v>76</v>
      </c>
      <c r="AY164" s="275" t="s">
        <v>213</v>
      </c>
    </row>
    <row r="165" s="13" customFormat="1">
      <c r="A165" s="13"/>
      <c r="B165" s="265"/>
      <c r="C165" s="266"/>
      <c r="D165" s="257" t="s">
        <v>436</v>
      </c>
      <c r="E165" s="267" t="s">
        <v>1</v>
      </c>
      <c r="F165" s="268" t="s">
        <v>1300</v>
      </c>
      <c r="G165" s="266"/>
      <c r="H165" s="269">
        <v>15.199999999999999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5" t="s">
        <v>436</v>
      </c>
      <c r="AU165" s="275" t="s">
        <v>86</v>
      </c>
      <c r="AV165" s="13" t="s">
        <v>86</v>
      </c>
      <c r="AW165" s="13" t="s">
        <v>32</v>
      </c>
      <c r="AX165" s="13" t="s">
        <v>76</v>
      </c>
      <c r="AY165" s="275" t="s">
        <v>213</v>
      </c>
    </row>
    <row r="166" s="13" customFormat="1">
      <c r="A166" s="13"/>
      <c r="B166" s="265"/>
      <c r="C166" s="266"/>
      <c r="D166" s="257" t="s">
        <v>436</v>
      </c>
      <c r="E166" s="267" t="s">
        <v>1</v>
      </c>
      <c r="F166" s="268" t="s">
        <v>1301</v>
      </c>
      <c r="G166" s="266"/>
      <c r="H166" s="269">
        <v>7.7999999999999998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5" t="s">
        <v>436</v>
      </c>
      <c r="AU166" s="275" t="s">
        <v>86</v>
      </c>
      <c r="AV166" s="13" t="s">
        <v>86</v>
      </c>
      <c r="AW166" s="13" t="s">
        <v>32</v>
      </c>
      <c r="AX166" s="13" t="s">
        <v>76</v>
      </c>
      <c r="AY166" s="275" t="s">
        <v>213</v>
      </c>
    </row>
    <row r="167" s="13" customFormat="1">
      <c r="A167" s="13"/>
      <c r="B167" s="265"/>
      <c r="C167" s="266"/>
      <c r="D167" s="257" t="s">
        <v>436</v>
      </c>
      <c r="E167" s="267" t="s">
        <v>1</v>
      </c>
      <c r="F167" s="268" t="s">
        <v>1302</v>
      </c>
      <c r="G167" s="266"/>
      <c r="H167" s="269">
        <v>51.200000000000003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5" t="s">
        <v>436</v>
      </c>
      <c r="AU167" s="275" t="s">
        <v>86</v>
      </c>
      <c r="AV167" s="13" t="s">
        <v>86</v>
      </c>
      <c r="AW167" s="13" t="s">
        <v>32</v>
      </c>
      <c r="AX167" s="13" t="s">
        <v>76</v>
      </c>
      <c r="AY167" s="275" t="s">
        <v>213</v>
      </c>
    </row>
    <row r="168" s="13" customFormat="1">
      <c r="A168" s="13"/>
      <c r="B168" s="265"/>
      <c r="C168" s="266"/>
      <c r="D168" s="257" t="s">
        <v>436</v>
      </c>
      <c r="E168" s="267" t="s">
        <v>1</v>
      </c>
      <c r="F168" s="268" t="s">
        <v>1303</v>
      </c>
      <c r="G168" s="266"/>
      <c r="H168" s="269">
        <v>9.8000000000000007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5" t="s">
        <v>436</v>
      </c>
      <c r="AU168" s="275" t="s">
        <v>86</v>
      </c>
      <c r="AV168" s="13" t="s">
        <v>86</v>
      </c>
      <c r="AW168" s="13" t="s">
        <v>32</v>
      </c>
      <c r="AX168" s="13" t="s">
        <v>76</v>
      </c>
      <c r="AY168" s="275" t="s">
        <v>213</v>
      </c>
    </row>
    <row r="169" s="13" customFormat="1">
      <c r="A169" s="13"/>
      <c r="B169" s="265"/>
      <c r="C169" s="266"/>
      <c r="D169" s="257" t="s">
        <v>436</v>
      </c>
      <c r="E169" s="267" t="s">
        <v>1</v>
      </c>
      <c r="F169" s="268" t="s">
        <v>1304</v>
      </c>
      <c r="G169" s="266"/>
      <c r="H169" s="269">
        <v>464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5" t="s">
        <v>436</v>
      </c>
      <c r="AU169" s="275" t="s">
        <v>86</v>
      </c>
      <c r="AV169" s="13" t="s">
        <v>86</v>
      </c>
      <c r="AW169" s="13" t="s">
        <v>32</v>
      </c>
      <c r="AX169" s="13" t="s">
        <v>76</v>
      </c>
      <c r="AY169" s="275" t="s">
        <v>213</v>
      </c>
    </row>
    <row r="170" s="14" customFormat="1">
      <c r="A170" s="14"/>
      <c r="B170" s="276"/>
      <c r="C170" s="277"/>
      <c r="D170" s="257" t="s">
        <v>436</v>
      </c>
      <c r="E170" s="278" t="s">
        <v>1</v>
      </c>
      <c r="F170" s="279" t="s">
        <v>453</v>
      </c>
      <c r="G170" s="277"/>
      <c r="H170" s="280">
        <v>760.79999999999995</v>
      </c>
      <c r="I170" s="281"/>
      <c r="J170" s="277"/>
      <c r="K170" s="277"/>
      <c r="L170" s="282"/>
      <c r="M170" s="283"/>
      <c r="N170" s="284"/>
      <c r="O170" s="284"/>
      <c r="P170" s="284"/>
      <c r="Q170" s="284"/>
      <c r="R170" s="284"/>
      <c r="S170" s="284"/>
      <c r="T170" s="28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6" t="s">
        <v>436</v>
      </c>
      <c r="AU170" s="286" t="s">
        <v>86</v>
      </c>
      <c r="AV170" s="14" t="s">
        <v>229</v>
      </c>
      <c r="AW170" s="14" t="s">
        <v>32</v>
      </c>
      <c r="AX170" s="14" t="s">
        <v>84</v>
      </c>
      <c r="AY170" s="286" t="s">
        <v>213</v>
      </c>
    </row>
    <row r="171" s="2" customFormat="1" ht="21.75" customHeight="1">
      <c r="A171" s="39"/>
      <c r="B171" s="40"/>
      <c r="C171" s="244" t="s">
        <v>420</v>
      </c>
      <c r="D171" s="244" t="s">
        <v>216</v>
      </c>
      <c r="E171" s="245" t="s">
        <v>993</v>
      </c>
      <c r="F171" s="246" t="s">
        <v>994</v>
      </c>
      <c r="G171" s="247" t="s">
        <v>399</v>
      </c>
      <c r="H171" s="248">
        <v>380.39999999999998</v>
      </c>
      <c r="I171" s="249"/>
      <c r="J171" s="250">
        <f>ROUND(I171*H171,2)</f>
        <v>0</v>
      </c>
      <c r="K171" s="246" t="s">
        <v>394</v>
      </c>
      <c r="L171" s="45"/>
      <c r="M171" s="251" t="s">
        <v>1</v>
      </c>
      <c r="N171" s="252" t="s">
        <v>41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229</v>
      </c>
      <c r="AT171" s="255" t="s">
        <v>216</v>
      </c>
      <c r="AU171" s="255" t="s">
        <v>86</v>
      </c>
      <c r="AY171" s="18" t="s">
        <v>213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84</v>
      </c>
      <c r="BK171" s="256">
        <f>ROUND(I171*H171,2)</f>
        <v>0</v>
      </c>
      <c r="BL171" s="18" t="s">
        <v>229</v>
      </c>
      <c r="BM171" s="255" t="s">
        <v>1305</v>
      </c>
    </row>
    <row r="172" s="2" customFormat="1">
      <c r="A172" s="39"/>
      <c r="B172" s="40"/>
      <c r="C172" s="41"/>
      <c r="D172" s="257" t="s">
        <v>222</v>
      </c>
      <c r="E172" s="41"/>
      <c r="F172" s="258" t="s">
        <v>1306</v>
      </c>
      <c r="G172" s="41"/>
      <c r="H172" s="41"/>
      <c r="I172" s="155"/>
      <c r="J172" s="41"/>
      <c r="K172" s="41"/>
      <c r="L172" s="45"/>
      <c r="M172" s="259"/>
      <c r="N172" s="260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222</v>
      </c>
      <c r="AU172" s="18" t="s">
        <v>86</v>
      </c>
    </row>
    <row r="173" s="13" customFormat="1">
      <c r="A173" s="13"/>
      <c r="B173" s="265"/>
      <c r="C173" s="266"/>
      <c r="D173" s="257" t="s">
        <v>436</v>
      </c>
      <c r="E173" s="266"/>
      <c r="F173" s="268" t="s">
        <v>1307</v>
      </c>
      <c r="G173" s="266"/>
      <c r="H173" s="269">
        <v>380.39999999999998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5" t="s">
        <v>436</v>
      </c>
      <c r="AU173" s="275" t="s">
        <v>86</v>
      </c>
      <c r="AV173" s="13" t="s">
        <v>86</v>
      </c>
      <c r="AW173" s="13" t="s">
        <v>4</v>
      </c>
      <c r="AX173" s="13" t="s">
        <v>84</v>
      </c>
      <c r="AY173" s="275" t="s">
        <v>213</v>
      </c>
    </row>
    <row r="174" s="2" customFormat="1" ht="21.75" customHeight="1">
      <c r="A174" s="39"/>
      <c r="B174" s="40"/>
      <c r="C174" s="244" t="s">
        <v>248</v>
      </c>
      <c r="D174" s="244" t="s">
        <v>216</v>
      </c>
      <c r="E174" s="245" t="s">
        <v>1308</v>
      </c>
      <c r="F174" s="246" t="s">
        <v>1309</v>
      </c>
      <c r="G174" s="247" t="s">
        <v>399</v>
      </c>
      <c r="H174" s="248">
        <v>24</v>
      </c>
      <c r="I174" s="249"/>
      <c r="J174" s="250">
        <f>ROUND(I174*H174,2)</f>
        <v>0</v>
      </c>
      <c r="K174" s="246" t="s">
        <v>394</v>
      </c>
      <c r="L174" s="45"/>
      <c r="M174" s="251" t="s">
        <v>1</v>
      </c>
      <c r="N174" s="252" t="s">
        <v>41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229</v>
      </c>
      <c r="AT174" s="255" t="s">
        <v>216</v>
      </c>
      <c r="AU174" s="255" t="s">
        <v>86</v>
      </c>
      <c r="AY174" s="18" t="s">
        <v>213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84</v>
      </c>
      <c r="BK174" s="256">
        <f>ROUND(I174*H174,2)</f>
        <v>0</v>
      </c>
      <c r="BL174" s="18" t="s">
        <v>229</v>
      </c>
      <c r="BM174" s="255" t="s">
        <v>1310</v>
      </c>
    </row>
    <row r="175" s="2" customFormat="1">
      <c r="A175" s="39"/>
      <c r="B175" s="40"/>
      <c r="C175" s="41"/>
      <c r="D175" s="257" t="s">
        <v>222</v>
      </c>
      <c r="E175" s="41"/>
      <c r="F175" s="258" t="s">
        <v>1285</v>
      </c>
      <c r="G175" s="41"/>
      <c r="H175" s="41"/>
      <c r="I175" s="155"/>
      <c r="J175" s="41"/>
      <c r="K175" s="41"/>
      <c r="L175" s="45"/>
      <c r="M175" s="259"/>
      <c r="N175" s="260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222</v>
      </c>
      <c r="AU175" s="18" t="s">
        <v>86</v>
      </c>
    </row>
    <row r="176" s="13" customFormat="1">
      <c r="A176" s="13"/>
      <c r="B176" s="265"/>
      <c r="C176" s="266"/>
      <c r="D176" s="257" t="s">
        <v>436</v>
      </c>
      <c r="E176" s="267" t="s">
        <v>1</v>
      </c>
      <c r="F176" s="268" t="s">
        <v>1311</v>
      </c>
      <c r="G176" s="266"/>
      <c r="H176" s="269">
        <v>24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5" t="s">
        <v>436</v>
      </c>
      <c r="AU176" s="275" t="s">
        <v>86</v>
      </c>
      <c r="AV176" s="13" t="s">
        <v>86</v>
      </c>
      <c r="AW176" s="13" t="s">
        <v>32</v>
      </c>
      <c r="AX176" s="13" t="s">
        <v>84</v>
      </c>
      <c r="AY176" s="275" t="s">
        <v>213</v>
      </c>
    </row>
    <row r="177" s="2" customFormat="1" ht="21.75" customHeight="1">
      <c r="A177" s="39"/>
      <c r="B177" s="40"/>
      <c r="C177" s="244" t="s">
        <v>253</v>
      </c>
      <c r="D177" s="244" t="s">
        <v>216</v>
      </c>
      <c r="E177" s="245" t="s">
        <v>1312</v>
      </c>
      <c r="F177" s="246" t="s">
        <v>1313</v>
      </c>
      <c r="G177" s="247" t="s">
        <v>399</v>
      </c>
      <c r="H177" s="248">
        <v>12</v>
      </c>
      <c r="I177" s="249"/>
      <c r="J177" s="250">
        <f>ROUND(I177*H177,2)</f>
        <v>0</v>
      </c>
      <c r="K177" s="246" t="s">
        <v>394</v>
      </c>
      <c r="L177" s="45"/>
      <c r="M177" s="251" t="s">
        <v>1</v>
      </c>
      <c r="N177" s="252" t="s">
        <v>41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229</v>
      </c>
      <c r="AT177" s="255" t="s">
        <v>216</v>
      </c>
      <c r="AU177" s="255" t="s">
        <v>86</v>
      </c>
      <c r="AY177" s="18" t="s">
        <v>213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84</v>
      </c>
      <c r="BK177" s="256">
        <f>ROUND(I177*H177,2)</f>
        <v>0</v>
      </c>
      <c r="BL177" s="18" t="s">
        <v>229</v>
      </c>
      <c r="BM177" s="255" t="s">
        <v>1314</v>
      </c>
    </row>
    <row r="178" s="2" customFormat="1">
      <c r="A178" s="39"/>
      <c r="B178" s="40"/>
      <c r="C178" s="41"/>
      <c r="D178" s="257" t="s">
        <v>222</v>
      </c>
      <c r="E178" s="41"/>
      <c r="F178" s="258" t="s">
        <v>1315</v>
      </c>
      <c r="G178" s="41"/>
      <c r="H178" s="41"/>
      <c r="I178" s="155"/>
      <c r="J178" s="41"/>
      <c r="K178" s="41"/>
      <c r="L178" s="45"/>
      <c r="M178" s="259"/>
      <c r="N178" s="260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222</v>
      </c>
      <c r="AU178" s="18" t="s">
        <v>86</v>
      </c>
    </row>
    <row r="179" s="13" customFormat="1">
      <c r="A179" s="13"/>
      <c r="B179" s="265"/>
      <c r="C179" s="266"/>
      <c r="D179" s="257" t="s">
        <v>436</v>
      </c>
      <c r="E179" s="266"/>
      <c r="F179" s="268" t="s">
        <v>1316</v>
      </c>
      <c r="G179" s="266"/>
      <c r="H179" s="269">
        <v>12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5" t="s">
        <v>436</v>
      </c>
      <c r="AU179" s="275" t="s">
        <v>86</v>
      </c>
      <c r="AV179" s="13" t="s">
        <v>86</v>
      </c>
      <c r="AW179" s="13" t="s">
        <v>4</v>
      </c>
      <c r="AX179" s="13" t="s">
        <v>84</v>
      </c>
      <c r="AY179" s="275" t="s">
        <v>213</v>
      </c>
    </row>
    <row r="180" s="2" customFormat="1" ht="16.5" customHeight="1">
      <c r="A180" s="39"/>
      <c r="B180" s="40"/>
      <c r="C180" s="244" t="s">
        <v>257</v>
      </c>
      <c r="D180" s="244" t="s">
        <v>216</v>
      </c>
      <c r="E180" s="245" t="s">
        <v>1317</v>
      </c>
      <c r="F180" s="246" t="s">
        <v>1318</v>
      </c>
      <c r="G180" s="247" t="s">
        <v>399</v>
      </c>
      <c r="H180" s="248">
        <v>19</v>
      </c>
      <c r="I180" s="249"/>
      <c r="J180" s="250">
        <f>ROUND(I180*H180,2)</f>
        <v>0</v>
      </c>
      <c r="K180" s="246" t="s">
        <v>394</v>
      </c>
      <c r="L180" s="45"/>
      <c r="M180" s="251" t="s">
        <v>1</v>
      </c>
      <c r="N180" s="252" t="s">
        <v>41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229</v>
      </c>
      <c r="AT180" s="255" t="s">
        <v>216</v>
      </c>
      <c r="AU180" s="255" t="s">
        <v>86</v>
      </c>
      <c r="AY180" s="18" t="s">
        <v>213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84</v>
      </c>
      <c r="BK180" s="256">
        <f>ROUND(I180*H180,2)</f>
        <v>0</v>
      </c>
      <c r="BL180" s="18" t="s">
        <v>229</v>
      </c>
      <c r="BM180" s="255" t="s">
        <v>1319</v>
      </c>
    </row>
    <row r="181" s="2" customFormat="1">
      <c r="A181" s="39"/>
      <c r="B181" s="40"/>
      <c r="C181" s="41"/>
      <c r="D181" s="257" t="s">
        <v>222</v>
      </c>
      <c r="E181" s="41"/>
      <c r="F181" s="258" t="s">
        <v>1285</v>
      </c>
      <c r="G181" s="41"/>
      <c r="H181" s="41"/>
      <c r="I181" s="155"/>
      <c r="J181" s="41"/>
      <c r="K181" s="41"/>
      <c r="L181" s="45"/>
      <c r="M181" s="259"/>
      <c r="N181" s="260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222</v>
      </c>
      <c r="AU181" s="18" t="s">
        <v>86</v>
      </c>
    </row>
    <row r="182" s="13" customFormat="1">
      <c r="A182" s="13"/>
      <c r="B182" s="265"/>
      <c r="C182" s="266"/>
      <c r="D182" s="257" t="s">
        <v>436</v>
      </c>
      <c r="E182" s="267" t="s">
        <v>1</v>
      </c>
      <c r="F182" s="268" t="s">
        <v>1320</v>
      </c>
      <c r="G182" s="266"/>
      <c r="H182" s="269">
        <v>18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5" t="s">
        <v>436</v>
      </c>
      <c r="AU182" s="275" t="s">
        <v>86</v>
      </c>
      <c r="AV182" s="13" t="s">
        <v>86</v>
      </c>
      <c r="AW182" s="13" t="s">
        <v>32</v>
      </c>
      <c r="AX182" s="13" t="s">
        <v>76</v>
      </c>
      <c r="AY182" s="275" t="s">
        <v>213</v>
      </c>
    </row>
    <row r="183" s="13" customFormat="1">
      <c r="A183" s="13"/>
      <c r="B183" s="265"/>
      <c r="C183" s="266"/>
      <c r="D183" s="257" t="s">
        <v>436</v>
      </c>
      <c r="E183" s="267" t="s">
        <v>1</v>
      </c>
      <c r="F183" s="268" t="s">
        <v>1321</v>
      </c>
      <c r="G183" s="266"/>
      <c r="H183" s="269">
        <v>1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5" t="s">
        <v>436</v>
      </c>
      <c r="AU183" s="275" t="s">
        <v>86</v>
      </c>
      <c r="AV183" s="13" t="s">
        <v>86</v>
      </c>
      <c r="AW183" s="13" t="s">
        <v>32</v>
      </c>
      <c r="AX183" s="13" t="s">
        <v>76</v>
      </c>
      <c r="AY183" s="275" t="s">
        <v>213</v>
      </c>
    </row>
    <row r="184" s="14" customFormat="1">
      <c r="A184" s="14"/>
      <c r="B184" s="276"/>
      <c r="C184" s="277"/>
      <c r="D184" s="257" t="s">
        <v>436</v>
      </c>
      <c r="E184" s="278" t="s">
        <v>1</v>
      </c>
      <c r="F184" s="279" t="s">
        <v>453</v>
      </c>
      <c r="G184" s="277"/>
      <c r="H184" s="280">
        <v>19</v>
      </c>
      <c r="I184" s="281"/>
      <c r="J184" s="277"/>
      <c r="K184" s="277"/>
      <c r="L184" s="282"/>
      <c r="M184" s="283"/>
      <c r="N184" s="284"/>
      <c r="O184" s="284"/>
      <c r="P184" s="284"/>
      <c r="Q184" s="284"/>
      <c r="R184" s="284"/>
      <c r="S184" s="284"/>
      <c r="T184" s="28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6" t="s">
        <v>436</v>
      </c>
      <c r="AU184" s="286" t="s">
        <v>86</v>
      </c>
      <c r="AV184" s="14" t="s">
        <v>229</v>
      </c>
      <c r="AW184" s="14" t="s">
        <v>32</v>
      </c>
      <c r="AX184" s="14" t="s">
        <v>84</v>
      </c>
      <c r="AY184" s="286" t="s">
        <v>213</v>
      </c>
    </row>
    <row r="185" s="2" customFormat="1" ht="16.5" customHeight="1">
      <c r="A185" s="39"/>
      <c r="B185" s="40"/>
      <c r="C185" s="244" t="s">
        <v>264</v>
      </c>
      <c r="D185" s="244" t="s">
        <v>216</v>
      </c>
      <c r="E185" s="245" t="s">
        <v>1322</v>
      </c>
      <c r="F185" s="246" t="s">
        <v>1323</v>
      </c>
      <c r="G185" s="247" t="s">
        <v>399</v>
      </c>
      <c r="H185" s="248">
        <v>9.5</v>
      </c>
      <c r="I185" s="249"/>
      <c r="J185" s="250">
        <f>ROUND(I185*H185,2)</f>
        <v>0</v>
      </c>
      <c r="K185" s="246" t="s">
        <v>394</v>
      </c>
      <c r="L185" s="45"/>
      <c r="M185" s="251" t="s">
        <v>1</v>
      </c>
      <c r="N185" s="252" t="s">
        <v>41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229</v>
      </c>
      <c r="AT185" s="255" t="s">
        <v>216</v>
      </c>
      <c r="AU185" s="255" t="s">
        <v>86</v>
      </c>
      <c r="AY185" s="18" t="s">
        <v>213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84</v>
      </c>
      <c r="BK185" s="256">
        <f>ROUND(I185*H185,2)</f>
        <v>0</v>
      </c>
      <c r="BL185" s="18" t="s">
        <v>229</v>
      </c>
      <c r="BM185" s="255" t="s">
        <v>1324</v>
      </c>
    </row>
    <row r="186" s="2" customFormat="1">
      <c r="A186" s="39"/>
      <c r="B186" s="40"/>
      <c r="C186" s="41"/>
      <c r="D186" s="257" t="s">
        <v>222</v>
      </c>
      <c r="E186" s="41"/>
      <c r="F186" s="258" t="s">
        <v>1325</v>
      </c>
      <c r="G186" s="41"/>
      <c r="H186" s="41"/>
      <c r="I186" s="155"/>
      <c r="J186" s="41"/>
      <c r="K186" s="41"/>
      <c r="L186" s="45"/>
      <c r="M186" s="259"/>
      <c r="N186" s="260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222</v>
      </c>
      <c r="AU186" s="18" t="s">
        <v>86</v>
      </c>
    </row>
    <row r="187" s="13" customFormat="1">
      <c r="A187" s="13"/>
      <c r="B187" s="265"/>
      <c r="C187" s="266"/>
      <c r="D187" s="257" t="s">
        <v>436</v>
      </c>
      <c r="E187" s="266"/>
      <c r="F187" s="268" t="s">
        <v>1326</v>
      </c>
      <c r="G187" s="266"/>
      <c r="H187" s="269">
        <v>9.5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5" t="s">
        <v>436</v>
      </c>
      <c r="AU187" s="275" t="s">
        <v>86</v>
      </c>
      <c r="AV187" s="13" t="s">
        <v>86</v>
      </c>
      <c r="AW187" s="13" t="s">
        <v>4</v>
      </c>
      <c r="AX187" s="13" t="s">
        <v>84</v>
      </c>
      <c r="AY187" s="275" t="s">
        <v>213</v>
      </c>
    </row>
    <row r="188" s="2" customFormat="1" ht="16.5" customHeight="1">
      <c r="A188" s="39"/>
      <c r="B188" s="40"/>
      <c r="C188" s="244" t="s">
        <v>269</v>
      </c>
      <c r="D188" s="244" t="s">
        <v>216</v>
      </c>
      <c r="E188" s="245" t="s">
        <v>1327</v>
      </c>
      <c r="F188" s="246" t="s">
        <v>1328</v>
      </c>
      <c r="G188" s="247" t="s">
        <v>393</v>
      </c>
      <c r="H188" s="248">
        <v>109</v>
      </c>
      <c r="I188" s="249"/>
      <c r="J188" s="250">
        <f>ROUND(I188*H188,2)</f>
        <v>0</v>
      </c>
      <c r="K188" s="246" t="s">
        <v>394</v>
      </c>
      <c r="L188" s="45"/>
      <c r="M188" s="251" t="s">
        <v>1</v>
      </c>
      <c r="N188" s="252" t="s">
        <v>41</v>
      </c>
      <c r="O188" s="92"/>
      <c r="P188" s="253">
        <f>O188*H188</f>
        <v>0</v>
      </c>
      <c r="Q188" s="253">
        <v>0.0011900000000000001</v>
      </c>
      <c r="R188" s="253">
        <f>Q188*H188</f>
        <v>0.12971000000000002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229</v>
      </c>
      <c r="AT188" s="255" t="s">
        <v>216</v>
      </c>
      <c r="AU188" s="255" t="s">
        <v>86</v>
      </c>
      <c r="AY188" s="18" t="s">
        <v>213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84</v>
      </c>
      <c r="BK188" s="256">
        <f>ROUND(I188*H188,2)</f>
        <v>0</v>
      </c>
      <c r="BL188" s="18" t="s">
        <v>229</v>
      </c>
      <c r="BM188" s="255" t="s">
        <v>1329</v>
      </c>
    </row>
    <row r="189" s="2" customFormat="1">
      <c r="A189" s="39"/>
      <c r="B189" s="40"/>
      <c r="C189" s="41"/>
      <c r="D189" s="257" t="s">
        <v>222</v>
      </c>
      <c r="E189" s="41"/>
      <c r="F189" s="258" t="s">
        <v>1285</v>
      </c>
      <c r="G189" s="41"/>
      <c r="H189" s="41"/>
      <c r="I189" s="155"/>
      <c r="J189" s="41"/>
      <c r="K189" s="41"/>
      <c r="L189" s="45"/>
      <c r="M189" s="259"/>
      <c r="N189" s="260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222</v>
      </c>
      <c r="AU189" s="18" t="s">
        <v>86</v>
      </c>
    </row>
    <row r="190" s="13" customFormat="1">
      <c r="A190" s="13"/>
      <c r="B190" s="265"/>
      <c r="C190" s="266"/>
      <c r="D190" s="257" t="s">
        <v>436</v>
      </c>
      <c r="E190" s="267" t="s">
        <v>1</v>
      </c>
      <c r="F190" s="268" t="s">
        <v>1330</v>
      </c>
      <c r="G190" s="266"/>
      <c r="H190" s="269">
        <v>50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5" t="s">
        <v>436</v>
      </c>
      <c r="AU190" s="275" t="s">
        <v>86</v>
      </c>
      <c r="AV190" s="13" t="s">
        <v>86</v>
      </c>
      <c r="AW190" s="13" t="s">
        <v>32</v>
      </c>
      <c r="AX190" s="13" t="s">
        <v>76</v>
      </c>
      <c r="AY190" s="275" t="s">
        <v>213</v>
      </c>
    </row>
    <row r="191" s="13" customFormat="1">
      <c r="A191" s="13"/>
      <c r="B191" s="265"/>
      <c r="C191" s="266"/>
      <c r="D191" s="257" t="s">
        <v>436</v>
      </c>
      <c r="E191" s="267" t="s">
        <v>1</v>
      </c>
      <c r="F191" s="268" t="s">
        <v>1331</v>
      </c>
      <c r="G191" s="266"/>
      <c r="H191" s="269">
        <v>59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5" t="s">
        <v>436</v>
      </c>
      <c r="AU191" s="275" t="s">
        <v>86</v>
      </c>
      <c r="AV191" s="13" t="s">
        <v>86</v>
      </c>
      <c r="AW191" s="13" t="s">
        <v>32</v>
      </c>
      <c r="AX191" s="13" t="s">
        <v>76</v>
      </c>
      <c r="AY191" s="275" t="s">
        <v>213</v>
      </c>
    </row>
    <row r="192" s="14" customFormat="1">
      <c r="A192" s="14"/>
      <c r="B192" s="276"/>
      <c r="C192" s="277"/>
      <c r="D192" s="257" t="s">
        <v>436</v>
      </c>
      <c r="E192" s="278" t="s">
        <v>1</v>
      </c>
      <c r="F192" s="279" t="s">
        <v>453</v>
      </c>
      <c r="G192" s="277"/>
      <c r="H192" s="280">
        <v>109</v>
      </c>
      <c r="I192" s="281"/>
      <c r="J192" s="277"/>
      <c r="K192" s="277"/>
      <c r="L192" s="282"/>
      <c r="M192" s="283"/>
      <c r="N192" s="284"/>
      <c r="O192" s="284"/>
      <c r="P192" s="284"/>
      <c r="Q192" s="284"/>
      <c r="R192" s="284"/>
      <c r="S192" s="284"/>
      <c r="T192" s="28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6" t="s">
        <v>436</v>
      </c>
      <c r="AU192" s="286" t="s">
        <v>86</v>
      </c>
      <c r="AV192" s="14" t="s">
        <v>229</v>
      </c>
      <c r="AW192" s="14" t="s">
        <v>32</v>
      </c>
      <c r="AX192" s="14" t="s">
        <v>84</v>
      </c>
      <c r="AY192" s="286" t="s">
        <v>213</v>
      </c>
    </row>
    <row r="193" s="2" customFormat="1" ht="21.75" customHeight="1">
      <c r="A193" s="39"/>
      <c r="B193" s="40"/>
      <c r="C193" s="244" t="s">
        <v>279</v>
      </c>
      <c r="D193" s="244" t="s">
        <v>216</v>
      </c>
      <c r="E193" s="245" t="s">
        <v>1332</v>
      </c>
      <c r="F193" s="246" t="s">
        <v>1333</v>
      </c>
      <c r="G193" s="247" t="s">
        <v>393</v>
      </c>
      <c r="H193" s="248">
        <v>109</v>
      </c>
      <c r="I193" s="249"/>
      <c r="J193" s="250">
        <f>ROUND(I193*H193,2)</f>
        <v>0</v>
      </c>
      <c r="K193" s="246" t="s">
        <v>394</v>
      </c>
      <c r="L193" s="45"/>
      <c r="M193" s="251" t="s">
        <v>1</v>
      </c>
      <c r="N193" s="252" t="s">
        <v>41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229</v>
      </c>
      <c r="AT193" s="255" t="s">
        <v>216</v>
      </c>
      <c r="AU193" s="255" t="s">
        <v>86</v>
      </c>
      <c r="AY193" s="18" t="s">
        <v>213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84</v>
      </c>
      <c r="BK193" s="256">
        <f>ROUND(I193*H193,2)</f>
        <v>0</v>
      </c>
      <c r="BL193" s="18" t="s">
        <v>229</v>
      </c>
      <c r="BM193" s="255" t="s">
        <v>1334</v>
      </c>
    </row>
    <row r="194" s="2" customFormat="1">
      <c r="A194" s="39"/>
      <c r="B194" s="40"/>
      <c r="C194" s="41"/>
      <c r="D194" s="257" t="s">
        <v>222</v>
      </c>
      <c r="E194" s="41"/>
      <c r="F194" s="258" t="s">
        <v>1335</v>
      </c>
      <c r="G194" s="41"/>
      <c r="H194" s="41"/>
      <c r="I194" s="155"/>
      <c r="J194" s="41"/>
      <c r="K194" s="41"/>
      <c r="L194" s="45"/>
      <c r="M194" s="259"/>
      <c r="N194" s="260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222</v>
      </c>
      <c r="AU194" s="18" t="s">
        <v>86</v>
      </c>
    </row>
    <row r="195" s="2" customFormat="1" ht="21.75" customHeight="1">
      <c r="A195" s="39"/>
      <c r="B195" s="40"/>
      <c r="C195" s="244" t="s">
        <v>8</v>
      </c>
      <c r="D195" s="244" t="s">
        <v>216</v>
      </c>
      <c r="E195" s="245" t="s">
        <v>1336</v>
      </c>
      <c r="F195" s="246" t="s">
        <v>1337</v>
      </c>
      <c r="G195" s="247" t="s">
        <v>399</v>
      </c>
      <c r="H195" s="248">
        <v>111.40000000000001</v>
      </c>
      <c r="I195" s="249"/>
      <c r="J195" s="250">
        <f>ROUND(I195*H195,2)</f>
        <v>0</v>
      </c>
      <c r="K195" s="246" t="s">
        <v>394</v>
      </c>
      <c r="L195" s="45"/>
      <c r="M195" s="251" t="s">
        <v>1</v>
      </c>
      <c r="N195" s="252" t="s">
        <v>41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229</v>
      </c>
      <c r="AT195" s="255" t="s">
        <v>216</v>
      </c>
      <c r="AU195" s="255" t="s">
        <v>86</v>
      </c>
      <c r="AY195" s="18" t="s">
        <v>213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84</v>
      </c>
      <c r="BK195" s="256">
        <f>ROUND(I195*H195,2)</f>
        <v>0</v>
      </c>
      <c r="BL195" s="18" t="s">
        <v>229</v>
      </c>
      <c r="BM195" s="255" t="s">
        <v>1338</v>
      </c>
    </row>
    <row r="196" s="2" customFormat="1">
      <c r="A196" s="39"/>
      <c r="B196" s="40"/>
      <c r="C196" s="41"/>
      <c r="D196" s="257" t="s">
        <v>222</v>
      </c>
      <c r="E196" s="41"/>
      <c r="F196" s="258" t="s">
        <v>1339</v>
      </c>
      <c r="G196" s="41"/>
      <c r="H196" s="41"/>
      <c r="I196" s="155"/>
      <c r="J196" s="41"/>
      <c r="K196" s="41"/>
      <c r="L196" s="45"/>
      <c r="M196" s="259"/>
      <c r="N196" s="260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222</v>
      </c>
      <c r="AU196" s="18" t="s">
        <v>86</v>
      </c>
    </row>
    <row r="197" s="2" customFormat="1" ht="21.75" customHeight="1">
      <c r="A197" s="39"/>
      <c r="B197" s="40"/>
      <c r="C197" s="244" t="s">
        <v>1340</v>
      </c>
      <c r="D197" s="244" t="s">
        <v>216</v>
      </c>
      <c r="E197" s="245" t="s">
        <v>531</v>
      </c>
      <c r="F197" s="246" t="s">
        <v>532</v>
      </c>
      <c r="G197" s="247" t="s">
        <v>399</v>
      </c>
      <c r="H197" s="248">
        <v>12675.200000000001</v>
      </c>
      <c r="I197" s="249"/>
      <c r="J197" s="250">
        <f>ROUND(I197*H197,2)</f>
        <v>0</v>
      </c>
      <c r="K197" s="246" t="s">
        <v>394</v>
      </c>
      <c r="L197" s="45"/>
      <c r="M197" s="251" t="s">
        <v>1</v>
      </c>
      <c r="N197" s="252" t="s">
        <v>41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229</v>
      </c>
      <c r="AT197" s="255" t="s">
        <v>216</v>
      </c>
      <c r="AU197" s="255" t="s">
        <v>86</v>
      </c>
      <c r="AY197" s="18" t="s">
        <v>213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84</v>
      </c>
      <c r="BK197" s="256">
        <f>ROUND(I197*H197,2)</f>
        <v>0</v>
      </c>
      <c r="BL197" s="18" t="s">
        <v>229</v>
      </c>
      <c r="BM197" s="255" t="s">
        <v>1341</v>
      </c>
    </row>
    <row r="198" s="2" customFormat="1">
      <c r="A198" s="39"/>
      <c r="B198" s="40"/>
      <c r="C198" s="41"/>
      <c r="D198" s="257" t="s">
        <v>222</v>
      </c>
      <c r="E198" s="41"/>
      <c r="F198" s="258" t="s">
        <v>1342</v>
      </c>
      <c r="G198" s="41"/>
      <c r="H198" s="41"/>
      <c r="I198" s="155"/>
      <c r="J198" s="41"/>
      <c r="K198" s="41"/>
      <c r="L198" s="45"/>
      <c r="M198" s="259"/>
      <c r="N198" s="260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222</v>
      </c>
      <c r="AU198" s="18" t="s">
        <v>86</v>
      </c>
    </row>
    <row r="199" s="13" customFormat="1">
      <c r="A199" s="13"/>
      <c r="B199" s="265"/>
      <c r="C199" s="266"/>
      <c r="D199" s="257" t="s">
        <v>436</v>
      </c>
      <c r="E199" s="267" t="s">
        <v>1</v>
      </c>
      <c r="F199" s="268" t="s">
        <v>1343</v>
      </c>
      <c r="G199" s="266"/>
      <c r="H199" s="269">
        <v>12675.200000000001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5" t="s">
        <v>436</v>
      </c>
      <c r="AU199" s="275" t="s">
        <v>86</v>
      </c>
      <c r="AV199" s="13" t="s">
        <v>86</v>
      </c>
      <c r="AW199" s="13" t="s">
        <v>32</v>
      </c>
      <c r="AX199" s="13" t="s">
        <v>84</v>
      </c>
      <c r="AY199" s="275" t="s">
        <v>213</v>
      </c>
    </row>
    <row r="200" s="2" customFormat="1" ht="21.75" customHeight="1">
      <c r="A200" s="39"/>
      <c r="B200" s="40"/>
      <c r="C200" s="244" t="s">
        <v>307</v>
      </c>
      <c r="D200" s="244" t="s">
        <v>216</v>
      </c>
      <c r="E200" s="245" t="s">
        <v>1344</v>
      </c>
      <c r="F200" s="246" t="s">
        <v>1345</v>
      </c>
      <c r="G200" s="247" t="s">
        <v>399</v>
      </c>
      <c r="H200" s="248">
        <v>5700</v>
      </c>
      <c r="I200" s="249"/>
      <c r="J200" s="250">
        <f>ROUND(I200*H200,2)</f>
        <v>0</v>
      </c>
      <c r="K200" s="246" t="s">
        <v>394</v>
      </c>
      <c r="L200" s="45"/>
      <c r="M200" s="251" t="s">
        <v>1</v>
      </c>
      <c r="N200" s="252" t="s">
        <v>41</v>
      </c>
      <c r="O200" s="9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229</v>
      </c>
      <c r="AT200" s="255" t="s">
        <v>216</v>
      </c>
      <c r="AU200" s="255" t="s">
        <v>86</v>
      </c>
      <c r="AY200" s="18" t="s">
        <v>213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84</v>
      </c>
      <c r="BK200" s="256">
        <f>ROUND(I200*H200,2)</f>
        <v>0</v>
      </c>
      <c r="BL200" s="18" t="s">
        <v>229</v>
      </c>
      <c r="BM200" s="255" t="s">
        <v>1346</v>
      </c>
    </row>
    <row r="201" s="2" customFormat="1">
      <c r="A201" s="39"/>
      <c r="B201" s="40"/>
      <c r="C201" s="41"/>
      <c r="D201" s="257" t="s">
        <v>222</v>
      </c>
      <c r="E201" s="41"/>
      <c r="F201" s="258" t="s">
        <v>1280</v>
      </c>
      <c r="G201" s="41"/>
      <c r="H201" s="41"/>
      <c r="I201" s="155"/>
      <c r="J201" s="41"/>
      <c r="K201" s="41"/>
      <c r="L201" s="45"/>
      <c r="M201" s="259"/>
      <c r="N201" s="260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222</v>
      </c>
      <c r="AU201" s="18" t="s">
        <v>86</v>
      </c>
    </row>
    <row r="202" s="2" customFormat="1" ht="16.5" customHeight="1">
      <c r="A202" s="39"/>
      <c r="B202" s="40"/>
      <c r="C202" s="287" t="s">
        <v>312</v>
      </c>
      <c r="D202" s="287" t="s">
        <v>488</v>
      </c>
      <c r="E202" s="288" t="s">
        <v>1347</v>
      </c>
      <c r="F202" s="289" t="s">
        <v>1348</v>
      </c>
      <c r="G202" s="290" t="s">
        <v>491</v>
      </c>
      <c r="H202" s="291">
        <v>10830</v>
      </c>
      <c r="I202" s="292"/>
      <c r="J202" s="293">
        <f>ROUND(I202*H202,2)</f>
        <v>0</v>
      </c>
      <c r="K202" s="289" t="s">
        <v>1</v>
      </c>
      <c r="L202" s="294"/>
      <c r="M202" s="295" t="s">
        <v>1</v>
      </c>
      <c r="N202" s="296" t="s">
        <v>41</v>
      </c>
      <c r="O202" s="92"/>
      <c r="P202" s="253">
        <f>O202*H202</f>
        <v>0</v>
      </c>
      <c r="Q202" s="253">
        <v>1</v>
      </c>
      <c r="R202" s="253">
        <f>Q202*H202</f>
        <v>10830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420</v>
      </c>
      <c r="AT202" s="255" t="s">
        <v>488</v>
      </c>
      <c r="AU202" s="255" t="s">
        <v>86</v>
      </c>
      <c r="AY202" s="18" t="s">
        <v>213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84</v>
      </c>
      <c r="BK202" s="256">
        <f>ROUND(I202*H202,2)</f>
        <v>0</v>
      </c>
      <c r="BL202" s="18" t="s">
        <v>229</v>
      </c>
      <c r="BM202" s="255" t="s">
        <v>1349</v>
      </c>
    </row>
    <row r="203" s="2" customFormat="1">
      <c r="A203" s="39"/>
      <c r="B203" s="40"/>
      <c r="C203" s="41"/>
      <c r="D203" s="257" t="s">
        <v>222</v>
      </c>
      <c r="E203" s="41"/>
      <c r="F203" s="258" t="s">
        <v>1350</v>
      </c>
      <c r="G203" s="41"/>
      <c r="H203" s="41"/>
      <c r="I203" s="155"/>
      <c r="J203" s="41"/>
      <c r="K203" s="41"/>
      <c r="L203" s="45"/>
      <c r="M203" s="259"/>
      <c r="N203" s="260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222</v>
      </c>
      <c r="AU203" s="18" t="s">
        <v>86</v>
      </c>
    </row>
    <row r="204" s="13" customFormat="1">
      <c r="A204" s="13"/>
      <c r="B204" s="265"/>
      <c r="C204" s="266"/>
      <c r="D204" s="257" t="s">
        <v>436</v>
      </c>
      <c r="E204" s="267" t="s">
        <v>1</v>
      </c>
      <c r="F204" s="268" t="s">
        <v>1351</v>
      </c>
      <c r="G204" s="266"/>
      <c r="H204" s="269">
        <v>10830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5" t="s">
        <v>436</v>
      </c>
      <c r="AU204" s="275" t="s">
        <v>86</v>
      </c>
      <c r="AV204" s="13" t="s">
        <v>86</v>
      </c>
      <c r="AW204" s="13" t="s">
        <v>32</v>
      </c>
      <c r="AX204" s="13" t="s">
        <v>84</v>
      </c>
      <c r="AY204" s="275" t="s">
        <v>213</v>
      </c>
    </row>
    <row r="205" s="2" customFormat="1" ht="16.5" customHeight="1">
      <c r="A205" s="39"/>
      <c r="B205" s="40"/>
      <c r="C205" s="244" t="s">
        <v>322</v>
      </c>
      <c r="D205" s="244" t="s">
        <v>216</v>
      </c>
      <c r="E205" s="245" t="s">
        <v>1004</v>
      </c>
      <c r="F205" s="246" t="s">
        <v>1005</v>
      </c>
      <c r="G205" s="247" t="s">
        <v>399</v>
      </c>
      <c r="H205" s="248">
        <v>6975.1999999999998</v>
      </c>
      <c r="I205" s="249"/>
      <c r="J205" s="250">
        <f>ROUND(I205*H205,2)</f>
        <v>0</v>
      </c>
      <c r="K205" s="246" t="s">
        <v>394</v>
      </c>
      <c r="L205" s="45"/>
      <c r="M205" s="251" t="s">
        <v>1</v>
      </c>
      <c r="N205" s="252" t="s">
        <v>41</v>
      </c>
      <c r="O205" s="92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229</v>
      </c>
      <c r="AT205" s="255" t="s">
        <v>216</v>
      </c>
      <c r="AU205" s="255" t="s">
        <v>86</v>
      </c>
      <c r="AY205" s="18" t="s">
        <v>213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84</v>
      </c>
      <c r="BK205" s="256">
        <f>ROUND(I205*H205,2)</f>
        <v>0</v>
      </c>
      <c r="BL205" s="18" t="s">
        <v>229</v>
      </c>
      <c r="BM205" s="255" t="s">
        <v>1352</v>
      </c>
    </row>
    <row r="206" s="2" customFormat="1">
      <c r="A206" s="39"/>
      <c r="B206" s="40"/>
      <c r="C206" s="41"/>
      <c r="D206" s="257" t="s">
        <v>222</v>
      </c>
      <c r="E206" s="41"/>
      <c r="F206" s="258" t="s">
        <v>1353</v>
      </c>
      <c r="G206" s="41"/>
      <c r="H206" s="41"/>
      <c r="I206" s="155"/>
      <c r="J206" s="41"/>
      <c r="K206" s="41"/>
      <c r="L206" s="45"/>
      <c r="M206" s="259"/>
      <c r="N206" s="260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222</v>
      </c>
      <c r="AU206" s="18" t="s">
        <v>86</v>
      </c>
    </row>
    <row r="207" s="13" customFormat="1">
      <c r="A207" s="13"/>
      <c r="B207" s="265"/>
      <c r="C207" s="266"/>
      <c r="D207" s="257" t="s">
        <v>436</v>
      </c>
      <c r="E207" s="267" t="s">
        <v>1</v>
      </c>
      <c r="F207" s="268" t="s">
        <v>1354</v>
      </c>
      <c r="G207" s="266"/>
      <c r="H207" s="269">
        <v>6975.1999999999998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5" t="s">
        <v>436</v>
      </c>
      <c r="AU207" s="275" t="s">
        <v>86</v>
      </c>
      <c r="AV207" s="13" t="s">
        <v>86</v>
      </c>
      <c r="AW207" s="13" t="s">
        <v>32</v>
      </c>
      <c r="AX207" s="13" t="s">
        <v>84</v>
      </c>
      <c r="AY207" s="275" t="s">
        <v>213</v>
      </c>
    </row>
    <row r="208" s="2" customFormat="1" ht="21.75" customHeight="1">
      <c r="A208" s="39"/>
      <c r="B208" s="40"/>
      <c r="C208" s="244" t="s">
        <v>7</v>
      </c>
      <c r="D208" s="244" t="s">
        <v>216</v>
      </c>
      <c r="E208" s="245" t="s">
        <v>1009</v>
      </c>
      <c r="F208" s="246" t="s">
        <v>1355</v>
      </c>
      <c r="G208" s="247" t="s">
        <v>491</v>
      </c>
      <c r="H208" s="248">
        <v>15345.440000000001</v>
      </c>
      <c r="I208" s="249"/>
      <c r="J208" s="250">
        <f>ROUND(I208*H208,2)</f>
        <v>0</v>
      </c>
      <c r="K208" s="246" t="s">
        <v>394</v>
      </c>
      <c r="L208" s="45"/>
      <c r="M208" s="251" t="s">
        <v>1</v>
      </c>
      <c r="N208" s="252" t="s">
        <v>41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229</v>
      </c>
      <c r="AT208" s="255" t="s">
        <v>216</v>
      </c>
      <c r="AU208" s="255" t="s">
        <v>86</v>
      </c>
      <c r="AY208" s="18" t="s">
        <v>213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84</v>
      </c>
      <c r="BK208" s="256">
        <f>ROUND(I208*H208,2)</f>
        <v>0</v>
      </c>
      <c r="BL208" s="18" t="s">
        <v>229</v>
      </c>
      <c r="BM208" s="255" t="s">
        <v>1356</v>
      </c>
    </row>
    <row r="209" s="2" customFormat="1">
      <c r="A209" s="39"/>
      <c r="B209" s="40"/>
      <c r="C209" s="41"/>
      <c r="D209" s="257" t="s">
        <v>222</v>
      </c>
      <c r="E209" s="41"/>
      <c r="F209" s="258" t="s">
        <v>1357</v>
      </c>
      <c r="G209" s="41"/>
      <c r="H209" s="41"/>
      <c r="I209" s="155"/>
      <c r="J209" s="41"/>
      <c r="K209" s="41"/>
      <c r="L209" s="45"/>
      <c r="M209" s="259"/>
      <c r="N209" s="260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222</v>
      </c>
      <c r="AU209" s="18" t="s">
        <v>86</v>
      </c>
    </row>
    <row r="210" s="13" customFormat="1">
      <c r="A210" s="13"/>
      <c r="B210" s="265"/>
      <c r="C210" s="266"/>
      <c r="D210" s="257" t="s">
        <v>436</v>
      </c>
      <c r="E210" s="267" t="s">
        <v>1</v>
      </c>
      <c r="F210" s="268" t="s">
        <v>1358</v>
      </c>
      <c r="G210" s="266"/>
      <c r="H210" s="269">
        <v>15345.440000000001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5" t="s">
        <v>436</v>
      </c>
      <c r="AU210" s="275" t="s">
        <v>86</v>
      </c>
      <c r="AV210" s="13" t="s">
        <v>86</v>
      </c>
      <c r="AW210" s="13" t="s">
        <v>32</v>
      </c>
      <c r="AX210" s="13" t="s">
        <v>84</v>
      </c>
      <c r="AY210" s="275" t="s">
        <v>213</v>
      </c>
    </row>
    <row r="211" s="2" customFormat="1" ht="21.75" customHeight="1">
      <c r="A211" s="39"/>
      <c r="B211" s="40"/>
      <c r="C211" s="244" t="s">
        <v>333</v>
      </c>
      <c r="D211" s="244" t="s">
        <v>216</v>
      </c>
      <c r="E211" s="245" t="s">
        <v>903</v>
      </c>
      <c r="F211" s="246" t="s">
        <v>904</v>
      </c>
      <c r="G211" s="247" t="s">
        <v>399</v>
      </c>
      <c r="H211" s="248">
        <v>25.640000000000001</v>
      </c>
      <c r="I211" s="249"/>
      <c r="J211" s="250">
        <f>ROUND(I211*H211,2)</f>
        <v>0</v>
      </c>
      <c r="K211" s="246" t="s">
        <v>394</v>
      </c>
      <c r="L211" s="45"/>
      <c r="M211" s="251" t="s">
        <v>1</v>
      </c>
      <c r="N211" s="252" t="s">
        <v>41</v>
      </c>
      <c r="O211" s="92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229</v>
      </c>
      <c r="AT211" s="255" t="s">
        <v>216</v>
      </c>
      <c r="AU211" s="255" t="s">
        <v>86</v>
      </c>
      <c r="AY211" s="18" t="s">
        <v>213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84</v>
      </c>
      <c r="BK211" s="256">
        <f>ROUND(I211*H211,2)</f>
        <v>0</v>
      </c>
      <c r="BL211" s="18" t="s">
        <v>229</v>
      </c>
      <c r="BM211" s="255" t="s">
        <v>1359</v>
      </c>
    </row>
    <row r="212" s="2" customFormat="1">
      <c r="A212" s="39"/>
      <c r="B212" s="40"/>
      <c r="C212" s="41"/>
      <c r="D212" s="257" t="s">
        <v>222</v>
      </c>
      <c r="E212" s="41"/>
      <c r="F212" s="258" t="s">
        <v>1360</v>
      </c>
      <c r="G212" s="41"/>
      <c r="H212" s="41"/>
      <c r="I212" s="155"/>
      <c r="J212" s="41"/>
      <c r="K212" s="41"/>
      <c r="L212" s="45"/>
      <c r="M212" s="259"/>
      <c r="N212" s="260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222</v>
      </c>
      <c r="AU212" s="18" t="s">
        <v>86</v>
      </c>
    </row>
    <row r="213" s="13" customFormat="1">
      <c r="A213" s="13"/>
      <c r="B213" s="265"/>
      <c r="C213" s="266"/>
      <c r="D213" s="257" t="s">
        <v>436</v>
      </c>
      <c r="E213" s="267" t="s">
        <v>1</v>
      </c>
      <c r="F213" s="268" t="s">
        <v>1361</v>
      </c>
      <c r="G213" s="266"/>
      <c r="H213" s="269">
        <v>3.6000000000000001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5" t="s">
        <v>436</v>
      </c>
      <c r="AU213" s="275" t="s">
        <v>86</v>
      </c>
      <c r="AV213" s="13" t="s">
        <v>86</v>
      </c>
      <c r="AW213" s="13" t="s">
        <v>32</v>
      </c>
      <c r="AX213" s="13" t="s">
        <v>76</v>
      </c>
      <c r="AY213" s="275" t="s">
        <v>213</v>
      </c>
    </row>
    <row r="214" s="13" customFormat="1">
      <c r="A214" s="13"/>
      <c r="B214" s="265"/>
      <c r="C214" s="266"/>
      <c r="D214" s="257" t="s">
        <v>436</v>
      </c>
      <c r="E214" s="267" t="s">
        <v>1</v>
      </c>
      <c r="F214" s="268" t="s">
        <v>1362</v>
      </c>
      <c r="G214" s="266"/>
      <c r="H214" s="269">
        <v>10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5" t="s">
        <v>436</v>
      </c>
      <c r="AU214" s="275" t="s">
        <v>86</v>
      </c>
      <c r="AV214" s="13" t="s">
        <v>86</v>
      </c>
      <c r="AW214" s="13" t="s">
        <v>32</v>
      </c>
      <c r="AX214" s="13" t="s">
        <v>76</v>
      </c>
      <c r="AY214" s="275" t="s">
        <v>213</v>
      </c>
    </row>
    <row r="215" s="13" customFormat="1">
      <c r="A215" s="13"/>
      <c r="B215" s="265"/>
      <c r="C215" s="266"/>
      <c r="D215" s="257" t="s">
        <v>436</v>
      </c>
      <c r="E215" s="267" t="s">
        <v>1</v>
      </c>
      <c r="F215" s="268" t="s">
        <v>1363</v>
      </c>
      <c r="G215" s="266"/>
      <c r="H215" s="269">
        <v>12.039999999999999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5" t="s">
        <v>436</v>
      </c>
      <c r="AU215" s="275" t="s">
        <v>86</v>
      </c>
      <c r="AV215" s="13" t="s">
        <v>86</v>
      </c>
      <c r="AW215" s="13" t="s">
        <v>32</v>
      </c>
      <c r="AX215" s="13" t="s">
        <v>76</v>
      </c>
      <c r="AY215" s="275" t="s">
        <v>213</v>
      </c>
    </row>
    <row r="216" s="14" customFormat="1">
      <c r="A216" s="14"/>
      <c r="B216" s="276"/>
      <c r="C216" s="277"/>
      <c r="D216" s="257" t="s">
        <v>436</v>
      </c>
      <c r="E216" s="278" t="s">
        <v>1</v>
      </c>
      <c r="F216" s="279" t="s">
        <v>453</v>
      </c>
      <c r="G216" s="277"/>
      <c r="H216" s="280">
        <v>25.640000000000001</v>
      </c>
      <c r="I216" s="281"/>
      <c r="J216" s="277"/>
      <c r="K216" s="277"/>
      <c r="L216" s="282"/>
      <c r="M216" s="283"/>
      <c r="N216" s="284"/>
      <c r="O216" s="284"/>
      <c r="P216" s="284"/>
      <c r="Q216" s="284"/>
      <c r="R216" s="284"/>
      <c r="S216" s="284"/>
      <c r="T216" s="28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6" t="s">
        <v>436</v>
      </c>
      <c r="AU216" s="286" t="s">
        <v>86</v>
      </c>
      <c r="AV216" s="14" t="s">
        <v>229</v>
      </c>
      <c r="AW216" s="14" t="s">
        <v>32</v>
      </c>
      <c r="AX216" s="14" t="s">
        <v>84</v>
      </c>
      <c r="AY216" s="286" t="s">
        <v>213</v>
      </c>
    </row>
    <row r="217" s="2" customFormat="1" ht="16.5" customHeight="1">
      <c r="A217" s="39"/>
      <c r="B217" s="40"/>
      <c r="C217" s="287" t="s">
        <v>338</v>
      </c>
      <c r="D217" s="287" t="s">
        <v>488</v>
      </c>
      <c r="E217" s="288" t="s">
        <v>1364</v>
      </c>
      <c r="F217" s="289" t="s">
        <v>1365</v>
      </c>
      <c r="G217" s="290" t="s">
        <v>491</v>
      </c>
      <c r="H217" s="291">
        <v>28.559999999999999</v>
      </c>
      <c r="I217" s="292"/>
      <c r="J217" s="293">
        <f>ROUND(I217*H217,2)</f>
        <v>0</v>
      </c>
      <c r="K217" s="289" t="s">
        <v>1</v>
      </c>
      <c r="L217" s="294"/>
      <c r="M217" s="295" t="s">
        <v>1</v>
      </c>
      <c r="N217" s="296" t="s">
        <v>41</v>
      </c>
      <c r="O217" s="92"/>
      <c r="P217" s="253">
        <f>O217*H217</f>
        <v>0</v>
      </c>
      <c r="Q217" s="253">
        <v>1</v>
      </c>
      <c r="R217" s="253">
        <f>Q217*H217</f>
        <v>28.559999999999999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420</v>
      </c>
      <c r="AT217" s="255" t="s">
        <v>488</v>
      </c>
      <c r="AU217" s="255" t="s">
        <v>86</v>
      </c>
      <c r="AY217" s="18" t="s">
        <v>213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84</v>
      </c>
      <c r="BK217" s="256">
        <f>ROUND(I217*H217,2)</f>
        <v>0</v>
      </c>
      <c r="BL217" s="18" t="s">
        <v>229</v>
      </c>
      <c r="BM217" s="255" t="s">
        <v>1366</v>
      </c>
    </row>
    <row r="218" s="2" customFormat="1">
      <c r="A218" s="39"/>
      <c r="B218" s="40"/>
      <c r="C218" s="41"/>
      <c r="D218" s="257" t="s">
        <v>222</v>
      </c>
      <c r="E218" s="41"/>
      <c r="F218" s="258" t="s">
        <v>1367</v>
      </c>
      <c r="G218" s="41"/>
      <c r="H218" s="41"/>
      <c r="I218" s="155"/>
      <c r="J218" s="41"/>
      <c r="K218" s="41"/>
      <c r="L218" s="45"/>
      <c r="M218" s="259"/>
      <c r="N218" s="260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222</v>
      </c>
      <c r="AU218" s="18" t="s">
        <v>86</v>
      </c>
    </row>
    <row r="219" s="13" customFormat="1">
      <c r="A219" s="13"/>
      <c r="B219" s="265"/>
      <c r="C219" s="266"/>
      <c r="D219" s="257" t="s">
        <v>436</v>
      </c>
      <c r="E219" s="267" t="s">
        <v>1</v>
      </c>
      <c r="F219" s="268" t="s">
        <v>1368</v>
      </c>
      <c r="G219" s="266"/>
      <c r="H219" s="269">
        <v>7.5599999999999996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5" t="s">
        <v>436</v>
      </c>
      <c r="AU219" s="275" t="s">
        <v>86</v>
      </c>
      <c r="AV219" s="13" t="s">
        <v>86</v>
      </c>
      <c r="AW219" s="13" t="s">
        <v>32</v>
      </c>
      <c r="AX219" s="13" t="s">
        <v>76</v>
      </c>
      <c r="AY219" s="275" t="s">
        <v>213</v>
      </c>
    </row>
    <row r="220" s="13" customFormat="1">
      <c r="A220" s="13"/>
      <c r="B220" s="265"/>
      <c r="C220" s="266"/>
      <c r="D220" s="257" t="s">
        <v>436</v>
      </c>
      <c r="E220" s="267" t="s">
        <v>1</v>
      </c>
      <c r="F220" s="268" t="s">
        <v>1369</v>
      </c>
      <c r="G220" s="266"/>
      <c r="H220" s="269">
        <v>21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5" t="s">
        <v>436</v>
      </c>
      <c r="AU220" s="275" t="s">
        <v>86</v>
      </c>
      <c r="AV220" s="13" t="s">
        <v>86</v>
      </c>
      <c r="AW220" s="13" t="s">
        <v>32</v>
      </c>
      <c r="AX220" s="13" t="s">
        <v>76</v>
      </c>
      <c r="AY220" s="275" t="s">
        <v>213</v>
      </c>
    </row>
    <row r="221" s="14" customFormat="1">
      <c r="A221" s="14"/>
      <c r="B221" s="276"/>
      <c r="C221" s="277"/>
      <c r="D221" s="257" t="s">
        <v>436</v>
      </c>
      <c r="E221" s="278" t="s">
        <v>1</v>
      </c>
      <c r="F221" s="279" t="s">
        <v>453</v>
      </c>
      <c r="G221" s="277"/>
      <c r="H221" s="280">
        <v>28.559999999999999</v>
      </c>
      <c r="I221" s="281"/>
      <c r="J221" s="277"/>
      <c r="K221" s="277"/>
      <c r="L221" s="282"/>
      <c r="M221" s="283"/>
      <c r="N221" s="284"/>
      <c r="O221" s="284"/>
      <c r="P221" s="284"/>
      <c r="Q221" s="284"/>
      <c r="R221" s="284"/>
      <c r="S221" s="284"/>
      <c r="T221" s="28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6" t="s">
        <v>436</v>
      </c>
      <c r="AU221" s="286" t="s">
        <v>86</v>
      </c>
      <c r="AV221" s="14" t="s">
        <v>229</v>
      </c>
      <c r="AW221" s="14" t="s">
        <v>32</v>
      </c>
      <c r="AX221" s="14" t="s">
        <v>84</v>
      </c>
      <c r="AY221" s="286" t="s">
        <v>213</v>
      </c>
    </row>
    <row r="222" s="2" customFormat="1" ht="16.5" customHeight="1">
      <c r="A222" s="39"/>
      <c r="B222" s="40"/>
      <c r="C222" s="287" t="s">
        <v>1370</v>
      </c>
      <c r="D222" s="287" t="s">
        <v>488</v>
      </c>
      <c r="E222" s="288" t="s">
        <v>1371</v>
      </c>
      <c r="F222" s="289" t="s">
        <v>1372</v>
      </c>
      <c r="G222" s="290" t="s">
        <v>491</v>
      </c>
      <c r="H222" s="291">
        <v>25.283999999999999</v>
      </c>
      <c r="I222" s="292"/>
      <c r="J222" s="293">
        <f>ROUND(I222*H222,2)</f>
        <v>0</v>
      </c>
      <c r="K222" s="289" t="s">
        <v>394</v>
      </c>
      <c r="L222" s="294"/>
      <c r="M222" s="295" t="s">
        <v>1</v>
      </c>
      <c r="N222" s="296" t="s">
        <v>41</v>
      </c>
      <c r="O222" s="92"/>
      <c r="P222" s="253">
        <f>O222*H222</f>
        <v>0</v>
      </c>
      <c r="Q222" s="253">
        <v>1</v>
      </c>
      <c r="R222" s="253">
        <f>Q222*H222</f>
        <v>25.283999999999999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420</v>
      </c>
      <c r="AT222" s="255" t="s">
        <v>488</v>
      </c>
      <c r="AU222" s="255" t="s">
        <v>86</v>
      </c>
      <c r="AY222" s="18" t="s">
        <v>213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84</v>
      </c>
      <c r="BK222" s="256">
        <f>ROUND(I222*H222,2)</f>
        <v>0</v>
      </c>
      <c r="BL222" s="18" t="s">
        <v>229</v>
      </c>
      <c r="BM222" s="255" t="s">
        <v>1373</v>
      </c>
    </row>
    <row r="223" s="2" customFormat="1">
      <c r="A223" s="39"/>
      <c r="B223" s="40"/>
      <c r="C223" s="41"/>
      <c r="D223" s="257" t="s">
        <v>222</v>
      </c>
      <c r="E223" s="41"/>
      <c r="F223" s="258" t="s">
        <v>1374</v>
      </c>
      <c r="G223" s="41"/>
      <c r="H223" s="41"/>
      <c r="I223" s="155"/>
      <c r="J223" s="41"/>
      <c r="K223" s="41"/>
      <c r="L223" s="45"/>
      <c r="M223" s="259"/>
      <c r="N223" s="260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222</v>
      </c>
      <c r="AU223" s="18" t="s">
        <v>86</v>
      </c>
    </row>
    <row r="224" s="13" customFormat="1">
      <c r="A224" s="13"/>
      <c r="B224" s="265"/>
      <c r="C224" s="266"/>
      <c r="D224" s="257" t="s">
        <v>436</v>
      </c>
      <c r="E224" s="267" t="s">
        <v>1</v>
      </c>
      <c r="F224" s="268" t="s">
        <v>1375</v>
      </c>
      <c r="G224" s="266"/>
      <c r="H224" s="269">
        <v>25.283999999999999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5" t="s">
        <v>436</v>
      </c>
      <c r="AU224" s="275" t="s">
        <v>86</v>
      </c>
      <c r="AV224" s="13" t="s">
        <v>86</v>
      </c>
      <c r="AW224" s="13" t="s">
        <v>32</v>
      </c>
      <c r="AX224" s="13" t="s">
        <v>84</v>
      </c>
      <c r="AY224" s="275" t="s">
        <v>213</v>
      </c>
    </row>
    <row r="225" s="2" customFormat="1" ht="21.75" customHeight="1">
      <c r="A225" s="39"/>
      <c r="B225" s="40"/>
      <c r="C225" s="244" t="s">
        <v>348</v>
      </c>
      <c r="D225" s="244" t="s">
        <v>216</v>
      </c>
      <c r="E225" s="245" t="s">
        <v>1376</v>
      </c>
      <c r="F225" s="246" t="s">
        <v>1377</v>
      </c>
      <c r="G225" s="247" t="s">
        <v>399</v>
      </c>
      <c r="H225" s="248">
        <v>215.5</v>
      </c>
      <c r="I225" s="249"/>
      <c r="J225" s="250">
        <f>ROUND(I225*H225,2)</f>
        <v>0</v>
      </c>
      <c r="K225" s="246" t="s">
        <v>394</v>
      </c>
      <c r="L225" s="45"/>
      <c r="M225" s="251" t="s">
        <v>1</v>
      </c>
      <c r="N225" s="252" t="s">
        <v>41</v>
      </c>
      <c r="O225" s="92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229</v>
      </c>
      <c r="AT225" s="255" t="s">
        <v>216</v>
      </c>
      <c r="AU225" s="255" t="s">
        <v>86</v>
      </c>
      <c r="AY225" s="18" t="s">
        <v>213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84</v>
      </c>
      <c r="BK225" s="256">
        <f>ROUND(I225*H225,2)</f>
        <v>0</v>
      </c>
      <c r="BL225" s="18" t="s">
        <v>229</v>
      </c>
      <c r="BM225" s="255" t="s">
        <v>1378</v>
      </c>
    </row>
    <row r="226" s="2" customFormat="1">
      <c r="A226" s="39"/>
      <c r="B226" s="40"/>
      <c r="C226" s="41"/>
      <c r="D226" s="257" t="s">
        <v>222</v>
      </c>
      <c r="E226" s="41"/>
      <c r="F226" s="258" t="s">
        <v>1379</v>
      </c>
      <c r="G226" s="41"/>
      <c r="H226" s="41"/>
      <c r="I226" s="155"/>
      <c r="J226" s="41"/>
      <c r="K226" s="41"/>
      <c r="L226" s="45"/>
      <c r="M226" s="259"/>
      <c r="N226" s="260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222</v>
      </c>
      <c r="AU226" s="18" t="s">
        <v>86</v>
      </c>
    </row>
    <row r="227" s="13" customFormat="1">
      <c r="A227" s="13"/>
      <c r="B227" s="265"/>
      <c r="C227" s="266"/>
      <c r="D227" s="257" t="s">
        <v>436</v>
      </c>
      <c r="E227" s="267" t="s">
        <v>1</v>
      </c>
      <c r="F227" s="268" t="s">
        <v>1380</v>
      </c>
      <c r="G227" s="266"/>
      <c r="H227" s="269">
        <v>66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5" t="s">
        <v>436</v>
      </c>
      <c r="AU227" s="275" t="s">
        <v>86</v>
      </c>
      <c r="AV227" s="13" t="s">
        <v>86</v>
      </c>
      <c r="AW227" s="13" t="s">
        <v>32</v>
      </c>
      <c r="AX227" s="13" t="s">
        <v>76</v>
      </c>
      <c r="AY227" s="275" t="s">
        <v>213</v>
      </c>
    </row>
    <row r="228" s="13" customFormat="1">
      <c r="A228" s="13"/>
      <c r="B228" s="265"/>
      <c r="C228" s="266"/>
      <c r="D228" s="257" t="s">
        <v>436</v>
      </c>
      <c r="E228" s="267" t="s">
        <v>1</v>
      </c>
      <c r="F228" s="268" t="s">
        <v>1381</v>
      </c>
      <c r="G228" s="266"/>
      <c r="H228" s="269">
        <v>149.5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5" t="s">
        <v>436</v>
      </c>
      <c r="AU228" s="275" t="s">
        <v>86</v>
      </c>
      <c r="AV228" s="13" t="s">
        <v>86</v>
      </c>
      <c r="AW228" s="13" t="s">
        <v>32</v>
      </c>
      <c r="AX228" s="13" t="s">
        <v>76</v>
      </c>
      <c r="AY228" s="275" t="s">
        <v>213</v>
      </c>
    </row>
    <row r="229" s="14" customFormat="1">
      <c r="A229" s="14"/>
      <c r="B229" s="276"/>
      <c r="C229" s="277"/>
      <c r="D229" s="257" t="s">
        <v>436</v>
      </c>
      <c r="E229" s="278" t="s">
        <v>1</v>
      </c>
      <c r="F229" s="279" t="s">
        <v>453</v>
      </c>
      <c r="G229" s="277"/>
      <c r="H229" s="280">
        <v>215.5</v>
      </c>
      <c r="I229" s="281"/>
      <c r="J229" s="277"/>
      <c r="K229" s="277"/>
      <c r="L229" s="282"/>
      <c r="M229" s="283"/>
      <c r="N229" s="284"/>
      <c r="O229" s="284"/>
      <c r="P229" s="284"/>
      <c r="Q229" s="284"/>
      <c r="R229" s="284"/>
      <c r="S229" s="284"/>
      <c r="T229" s="28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6" t="s">
        <v>436</v>
      </c>
      <c r="AU229" s="286" t="s">
        <v>86</v>
      </c>
      <c r="AV229" s="14" t="s">
        <v>229</v>
      </c>
      <c r="AW229" s="14" t="s">
        <v>32</v>
      </c>
      <c r="AX229" s="14" t="s">
        <v>84</v>
      </c>
      <c r="AY229" s="286" t="s">
        <v>213</v>
      </c>
    </row>
    <row r="230" s="2" customFormat="1" ht="16.5" customHeight="1">
      <c r="A230" s="39"/>
      <c r="B230" s="40"/>
      <c r="C230" s="287" t="s">
        <v>512</v>
      </c>
      <c r="D230" s="287" t="s">
        <v>488</v>
      </c>
      <c r="E230" s="288" t="s">
        <v>1382</v>
      </c>
      <c r="F230" s="289" t="s">
        <v>1383</v>
      </c>
      <c r="G230" s="290" t="s">
        <v>491</v>
      </c>
      <c r="H230" s="291">
        <v>452.55000000000001</v>
      </c>
      <c r="I230" s="292"/>
      <c r="J230" s="293">
        <f>ROUND(I230*H230,2)</f>
        <v>0</v>
      </c>
      <c r="K230" s="289" t="s">
        <v>394</v>
      </c>
      <c r="L230" s="294"/>
      <c r="M230" s="295" t="s">
        <v>1</v>
      </c>
      <c r="N230" s="296" t="s">
        <v>41</v>
      </c>
      <c r="O230" s="92"/>
      <c r="P230" s="253">
        <f>O230*H230</f>
        <v>0</v>
      </c>
      <c r="Q230" s="253">
        <v>1</v>
      </c>
      <c r="R230" s="253">
        <f>Q230*H230</f>
        <v>452.55000000000001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420</v>
      </c>
      <c r="AT230" s="255" t="s">
        <v>488</v>
      </c>
      <c r="AU230" s="255" t="s">
        <v>86</v>
      </c>
      <c r="AY230" s="18" t="s">
        <v>213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84</v>
      </c>
      <c r="BK230" s="256">
        <f>ROUND(I230*H230,2)</f>
        <v>0</v>
      </c>
      <c r="BL230" s="18" t="s">
        <v>229</v>
      </c>
      <c r="BM230" s="255" t="s">
        <v>1384</v>
      </c>
    </row>
    <row r="231" s="2" customFormat="1">
      <c r="A231" s="39"/>
      <c r="B231" s="40"/>
      <c r="C231" s="41"/>
      <c r="D231" s="257" t="s">
        <v>222</v>
      </c>
      <c r="E231" s="41"/>
      <c r="F231" s="258" t="s">
        <v>1385</v>
      </c>
      <c r="G231" s="41"/>
      <c r="H231" s="41"/>
      <c r="I231" s="155"/>
      <c r="J231" s="41"/>
      <c r="K231" s="41"/>
      <c r="L231" s="45"/>
      <c r="M231" s="259"/>
      <c r="N231" s="260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222</v>
      </c>
      <c r="AU231" s="18" t="s">
        <v>86</v>
      </c>
    </row>
    <row r="232" s="13" customFormat="1">
      <c r="A232" s="13"/>
      <c r="B232" s="265"/>
      <c r="C232" s="266"/>
      <c r="D232" s="257" t="s">
        <v>436</v>
      </c>
      <c r="E232" s="267" t="s">
        <v>1</v>
      </c>
      <c r="F232" s="268" t="s">
        <v>1386</v>
      </c>
      <c r="G232" s="266"/>
      <c r="H232" s="269">
        <v>452.55000000000001</v>
      </c>
      <c r="I232" s="270"/>
      <c r="J232" s="266"/>
      <c r="K232" s="266"/>
      <c r="L232" s="271"/>
      <c r="M232" s="272"/>
      <c r="N232" s="273"/>
      <c r="O232" s="273"/>
      <c r="P232" s="273"/>
      <c r="Q232" s="273"/>
      <c r="R232" s="273"/>
      <c r="S232" s="273"/>
      <c r="T232" s="27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5" t="s">
        <v>436</v>
      </c>
      <c r="AU232" s="275" t="s">
        <v>86</v>
      </c>
      <c r="AV232" s="13" t="s">
        <v>86</v>
      </c>
      <c r="AW232" s="13" t="s">
        <v>32</v>
      </c>
      <c r="AX232" s="13" t="s">
        <v>84</v>
      </c>
      <c r="AY232" s="275" t="s">
        <v>213</v>
      </c>
    </row>
    <row r="233" s="2" customFormat="1" ht="16.5" customHeight="1">
      <c r="A233" s="39"/>
      <c r="B233" s="40"/>
      <c r="C233" s="244" t="s">
        <v>516</v>
      </c>
      <c r="D233" s="244" t="s">
        <v>216</v>
      </c>
      <c r="E233" s="245" t="s">
        <v>1014</v>
      </c>
      <c r="F233" s="246" t="s">
        <v>1015</v>
      </c>
      <c r="G233" s="247" t="s">
        <v>393</v>
      </c>
      <c r="H233" s="248">
        <v>11499.5</v>
      </c>
      <c r="I233" s="249"/>
      <c r="J233" s="250">
        <f>ROUND(I233*H233,2)</f>
        <v>0</v>
      </c>
      <c r="K233" s="246" t="s">
        <v>394</v>
      </c>
      <c r="L233" s="45"/>
      <c r="M233" s="251" t="s">
        <v>1</v>
      </c>
      <c r="N233" s="252" t="s">
        <v>41</v>
      </c>
      <c r="O233" s="92"/>
      <c r="P233" s="253">
        <f>O233*H233</f>
        <v>0</v>
      </c>
      <c r="Q233" s="253">
        <v>0</v>
      </c>
      <c r="R233" s="253">
        <f>Q233*H233</f>
        <v>0</v>
      </c>
      <c r="S233" s="253">
        <v>0</v>
      </c>
      <c r="T233" s="25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5" t="s">
        <v>229</v>
      </c>
      <c r="AT233" s="255" t="s">
        <v>216</v>
      </c>
      <c r="AU233" s="255" t="s">
        <v>86</v>
      </c>
      <c r="AY233" s="18" t="s">
        <v>213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8" t="s">
        <v>84</v>
      </c>
      <c r="BK233" s="256">
        <f>ROUND(I233*H233,2)</f>
        <v>0</v>
      </c>
      <c r="BL233" s="18" t="s">
        <v>229</v>
      </c>
      <c r="BM233" s="255" t="s">
        <v>1387</v>
      </c>
    </row>
    <row r="234" s="2" customFormat="1">
      <c r="A234" s="39"/>
      <c r="B234" s="40"/>
      <c r="C234" s="41"/>
      <c r="D234" s="257" t="s">
        <v>222</v>
      </c>
      <c r="E234" s="41"/>
      <c r="F234" s="258" t="s">
        <v>1388</v>
      </c>
      <c r="G234" s="41"/>
      <c r="H234" s="41"/>
      <c r="I234" s="155"/>
      <c r="J234" s="41"/>
      <c r="K234" s="41"/>
      <c r="L234" s="45"/>
      <c r="M234" s="259"/>
      <c r="N234" s="260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222</v>
      </c>
      <c r="AU234" s="18" t="s">
        <v>86</v>
      </c>
    </row>
    <row r="235" s="2" customFormat="1" ht="21.75" customHeight="1">
      <c r="A235" s="39"/>
      <c r="B235" s="40"/>
      <c r="C235" s="244" t="s">
        <v>355</v>
      </c>
      <c r="D235" s="244" t="s">
        <v>216</v>
      </c>
      <c r="E235" s="245" t="s">
        <v>1389</v>
      </c>
      <c r="F235" s="246" t="s">
        <v>1390</v>
      </c>
      <c r="G235" s="247" t="s">
        <v>310</v>
      </c>
      <c r="H235" s="248">
        <v>4</v>
      </c>
      <c r="I235" s="249"/>
      <c r="J235" s="250">
        <f>ROUND(I235*H235,2)</f>
        <v>0</v>
      </c>
      <c r="K235" s="246" t="s">
        <v>1</v>
      </c>
      <c r="L235" s="45"/>
      <c r="M235" s="251" t="s">
        <v>1</v>
      </c>
      <c r="N235" s="252" t="s">
        <v>41</v>
      </c>
      <c r="O235" s="92"/>
      <c r="P235" s="253">
        <f>O235*H235</f>
        <v>0</v>
      </c>
      <c r="Q235" s="253">
        <v>0.90388000000000002</v>
      </c>
      <c r="R235" s="253">
        <f>Q235*H235</f>
        <v>3.6155200000000001</v>
      </c>
      <c r="S235" s="253">
        <v>0</v>
      </c>
      <c r="T235" s="25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5" t="s">
        <v>229</v>
      </c>
      <c r="AT235" s="255" t="s">
        <v>216</v>
      </c>
      <c r="AU235" s="255" t="s">
        <v>86</v>
      </c>
      <c r="AY235" s="18" t="s">
        <v>213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8" t="s">
        <v>84</v>
      </c>
      <c r="BK235" s="256">
        <f>ROUND(I235*H235,2)</f>
        <v>0</v>
      </c>
      <c r="BL235" s="18" t="s">
        <v>229</v>
      </c>
      <c r="BM235" s="255" t="s">
        <v>1391</v>
      </c>
    </row>
    <row r="236" s="2" customFormat="1">
      <c r="A236" s="39"/>
      <c r="B236" s="40"/>
      <c r="C236" s="41"/>
      <c r="D236" s="257" t="s">
        <v>222</v>
      </c>
      <c r="E236" s="41"/>
      <c r="F236" s="258" t="s">
        <v>1392</v>
      </c>
      <c r="G236" s="41"/>
      <c r="H236" s="41"/>
      <c r="I236" s="155"/>
      <c r="J236" s="41"/>
      <c r="K236" s="41"/>
      <c r="L236" s="45"/>
      <c r="M236" s="259"/>
      <c r="N236" s="260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86</v>
      </c>
    </row>
    <row r="237" s="2" customFormat="1" ht="21.75" customHeight="1">
      <c r="A237" s="39"/>
      <c r="B237" s="40"/>
      <c r="C237" s="244" t="s">
        <v>360</v>
      </c>
      <c r="D237" s="244" t="s">
        <v>216</v>
      </c>
      <c r="E237" s="245" t="s">
        <v>1393</v>
      </c>
      <c r="F237" s="246" t="s">
        <v>1394</v>
      </c>
      <c r="G237" s="247" t="s">
        <v>393</v>
      </c>
      <c r="H237" s="248">
        <v>27</v>
      </c>
      <c r="I237" s="249"/>
      <c r="J237" s="250">
        <f>ROUND(I237*H237,2)</f>
        <v>0</v>
      </c>
      <c r="K237" s="246" t="s">
        <v>394</v>
      </c>
      <c r="L237" s="45"/>
      <c r="M237" s="251" t="s">
        <v>1</v>
      </c>
      <c r="N237" s="252" t="s">
        <v>41</v>
      </c>
      <c r="O237" s="92"/>
      <c r="P237" s="253">
        <f>O237*H237</f>
        <v>0</v>
      </c>
      <c r="Q237" s="253">
        <v>0</v>
      </c>
      <c r="R237" s="253">
        <f>Q237*H237</f>
        <v>0</v>
      </c>
      <c r="S237" s="253">
        <v>0</v>
      </c>
      <c r="T237" s="25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5" t="s">
        <v>229</v>
      </c>
      <c r="AT237" s="255" t="s">
        <v>216</v>
      </c>
      <c r="AU237" s="255" t="s">
        <v>86</v>
      </c>
      <c r="AY237" s="18" t="s">
        <v>213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8" t="s">
        <v>84</v>
      </c>
      <c r="BK237" s="256">
        <f>ROUND(I237*H237,2)</f>
        <v>0</v>
      </c>
      <c r="BL237" s="18" t="s">
        <v>229</v>
      </c>
      <c r="BM237" s="255" t="s">
        <v>1395</v>
      </c>
    </row>
    <row r="238" s="2" customFormat="1">
      <c r="A238" s="39"/>
      <c r="B238" s="40"/>
      <c r="C238" s="41"/>
      <c r="D238" s="257" t="s">
        <v>222</v>
      </c>
      <c r="E238" s="41"/>
      <c r="F238" s="258" t="s">
        <v>1396</v>
      </c>
      <c r="G238" s="41"/>
      <c r="H238" s="41"/>
      <c r="I238" s="155"/>
      <c r="J238" s="41"/>
      <c r="K238" s="41"/>
      <c r="L238" s="45"/>
      <c r="M238" s="259"/>
      <c r="N238" s="260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222</v>
      </c>
      <c r="AU238" s="18" t="s">
        <v>86</v>
      </c>
    </row>
    <row r="239" s="13" customFormat="1">
      <c r="A239" s="13"/>
      <c r="B239" s="265"/>
      <c r="C239" s="266"/>
      <c r="D239" s="257" t="s">
        <v>436</v>
      </c>
      <c r="E239" s="267" t="s">
        <v>1</v>
      </c>
      <c r="F239" s="268" t="s">
        <v>1397</v>
      </c>
      <c r="G239" s="266"/>
      <c r="H239" s="269">
        <v>27</v>
      </c>
      <c r="I239" s="270"/>
      <c r="J239" s="266"/>
      <c r="K239" s="266"/>
      <c r="L239" s="271"/>
      <c r="M239" s="272"/>
      <c r="N239" s="273"/>
      <c r="O239" s="273"/>
      <c r="P239" s="273"/>
      <c r="Q239" s="273"/>
      <c r="R239" s="273"/>
      <c r="S239" s="273"/>
      <c r="T239" s="27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5" t="s">
        <v>436</v>
      </c>
      <c r="AU239" s="275" t="s">
        <v>86</v>
      </c>
      <c r="AV239" s="13" t="s">
        <v>86</v>
      </c>
      <c r="AW239" s="13" t="s">
        <v>32</v>
      </c>
      <c r="AX239" s="13" t="s">
        <v>84</v>
      </c>
      <c r="AY239" s="275" t="s">
        <v>213</v>
      </c>
    </row>
    <row r="240" s="2" customFormat="1" ht="16.5" customHeight="1">
      <c r="A240" s="39"/>
      <c r="B240" s="40"/>
      <c r="C240" s="287" t="s">
        <v>365</v>
      </c>
      <c r="D240" s="287" t="s">
        <v>488</v>
      </c>
      <c r="E240" s="288" t="s">
        <v>1398</v>
      </c>
      <c r="F240" s="289" t="s">
        <v>1399</v>
      </c>
      <c r="G240" s="290" t="s">
        <v>399</v>
      </c>
      <c r="H240" s="291">
        <v>4.1310000000000002</v>
      </c>
      <c r="I240" s="292"/>
      <c r="J240" s="293">
        <f>ROUND(I240*H240,2)</f>
        <v>0</v>
      </c>
      <c r="K240" s="289" t="s">
        <v>394</v>
      </c>
      <c r="L240" s="294"/>
      <c r="M240" s="295" t="s">
        <v>1</v>
      </c>
      <c r="N240" s="296" t="s">
        <v>41</v>
      </c>
      <c r="O240" s="92"/>
      <c r="P240" s="253">
        <f>O240*H240</f>
        <v>0</v>
      </c>
      <c r="Q240" s="253">
        <v>0.20000000000000001</v>
      </c>
      <c r="R240" s="253">
        <f>Q240*H240</f>
        <v>0.82620000000000005</v>
      </c>
      <c r="S240" s="253">
        <v>0</v>
      </c>
      <c r="T240" s="25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5" t="s">
        <v>420</v>
      </c>
      <c r="AT240" s="255" t="s">
        <v>488</v>
      </c>
      <c r="AU240" s="255" t="s">
        <v>86</v>
      </c>
      <c r="AY240" s="18" t="s">
        <v>213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8" t="s">
        <v>84</v>
      </c>
      <c r="BK240" s="256">
        <f>ROUND(I240*H240,2)</f>
        <v>0</v>
      </c>
      <c r="BL240" s="18" t="s">
        <v>229</v>
      </c>
      <c r="BM240" s="255" t="s">
        <v>1400</v>
      </c>
    </row>
    <row r="241" s="13" customFormat="1">
      <c r="A241" s="13"/>
      <c r="B241" s="265"/>
      <c r="C241" s="266"/>
      <c r="D241" s="257" t="s">
        <v>436</v>
      </c>
      <c r="E241" s="266"/>
      <c r="F241" s="268" t="s">
        <v>1401</v>
      </c>
      <c r="G241" s="266"/>
      <c r="H241" s="269">
        <v>4.1310000000000002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5" t="s">
        <v>436</v>
      </c>
      <c r="AU241" s="275" t="s">
        <v>86</v>
      </c>
      <c r="AV241" s="13" t="s">
        <v>86</v>
      </c>
      <c r="AW241" s="13" t="s">
        <v>4</v>
      </c>
      <c r="AX241" s="13" t="s">
        <v>84</v>
      </c>
      <c r="AY241" s="275" t="s">
        <v>213</v>
      </c>
    </row>
    <row r="242" s="12" customFormat="1" ht="22.8" customHeight="1">
      <c r="A242" s="12"/>
      <c r="B242" s="228"/>
      <c r="C242" s="229"/>
      <c r="D242" s="230" t="s">
        <v>75</v>
      </c>
      <c r="E242" s="242" t="s">
        <v>86</v>
      </c>
      <c r="F242" s="242" t="s">
        <v>558</v>
      </c>
      <c r="G242" s="229"/>
      <c r="H242" s="229"/>
      <c r="I242" s="232"/>
      <c r="J242" s="243">
        <f>BK242</f>
        <v>0</v>
      </c>
      <c r="K242" s="229"/>
      <c r="L242" s="234"/>
      <c r="M242" s="235"/>
      <c r="N242" s="236"/>
      <c r="O242" s="236"/>
      <c r="P242" s="237">
        <f>SUM(P243:P345)</f>
        <v>0</v>
      </c>
      <c r="Q242" s="236"/>
      <c r="R242" s="237">
        <f>SUM(R243:R345)</f>
        <v>248.82594709999998</v>
      </c>
      <c r="S242" s="236"/>
      <c r="T242" s="238">
        <f>SUM(T243:T345)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9" t="s">
        <v>84</v>
      </c>
      <c r="AT242" s="240" t="s">
        <v>75</v>
      </c>
      <c r="AU242" s="240" t="s">
        <v>84</v>
      </c>
      <c r="AY242" s="239" t="s">
        <v>213</v>
      </c>
      <c r="BK242" s="241">
        <f>SUM(BK243:BK345)</f>
        <v>0</v>
      </c>
    </row>
    <row r="243" s="2" customFormat="1" ht="21.75" customHeight="1">
      <c r="A243" s="39"/>
      <c r="B243" s="40"/>
      <c r="C243" s="244" t="s">
        <v>370</v>
      </c>
      <c r="D243" s="244" t="s">
        <v>216</v>
      </c>
      <c r="E243" s="245" t="s">
        <v>1402</v>
      </c>
      <c r="F243" s="246" t="s">
        <v>1403</v>
      </c>
      <c r="G243" s="247" t="s">
        <v>399</v>
      </c>
      <c r="H243" s="248">
        <v>284.89999999999998</v>
      </c>
      <c r="I243" s="249"/>
      <c r="J243" s="250">
        <f>ROUND(I243*H243,2)</f>
        <v>0</v>
      </c>
      <c r="K243" s="246" t="s">
        <v>394</v>
      </c>
      <c r="L243" s="45"/>
      <c r="M243" s="251" t="s">
        <v>1</v>
      </c>
      <c r="N243" s="252" t="s">
        <v>41</v>
      </c>
      <c r="O243" s="92"/>
      <c r="P243" s="253">
        <f>O243*H243</f>
        <v>0</v>
      </c>
      <c r="Q243" s="253">
        <v>0</v>
      </c>
      <c r="R243" s="253">
        <f>Q243*H243</f>
        <v>0</v>
      </c>
      <c r="S243" s="253">
        <v>0</v>
      </c>
      <c r="T243" s="25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5" t="s">
        <v>229</v>
      </c>
      <c r="AT243" s="255" t="s">
        <v>216</v>
      </c>
      <c r="AU243" s="255" t="s">
        <v>86</v>
      </c>
      <c r="AY243" s="18" t="s">
        <v>213</v>
      </c>
      <c r="BE243" s="256">
        <f>IF(N243="základní",J243,0)</f>
        <v>0</v>
      </c>
      <c r="BF243" s="256">
        <f>IF(N243="snížená",J243,0)</f>
        <v>0</v>
      </c>
      <c r="BG243" s="256">
        <f>IF(N243="zákl. přenesená",J243,0)</f>
        <v>0</v>
      </c>
      <c r="BH243" s="256">
        <f>IF(N243="sníž. přenesená",J243,0)</f>
        <v>0</v>
      </c>
      <c r="BI243" s="256">
        <f>IF(N243="nulová",J243,0)</f>
        <v>0</v>
      </c>
      <c r="BJ243" s="18" t="s">
        <v>84</v>
      </c>
      <c r="BK243" s="256">
        <f>ROUND(I243*H243,2)</f>
        <v>0</v>
      </c>
      <c r="BL243" s="18" t="s">
        <v>229</v>
      </c>
      <c r="BM243" s="255" t="s">
        <v>1404</v>
      </c>
    </row>
    <row r="244" s="2" customFormat="1">
      <c r="A244" s="39"/>
      <c r="B244" s="40"/>
      <c r="C244" s="41"/>
      <c r="D244" s="257" t="s">
        <v>222</v>
      </c>
      <c r="E244" s="41"/>
      <c r="F244" s="258" t="s">
        <v>1405</v>
      </c>
      <c r="G244" s="41"/>
      <c r="H244" s="41"/>
      <c r="I244" s="155"/>
      <c r="J244" s="41"/>
      <c r="K244" s="41"/>
      <c r="L244" s="45"/>
      <c r="M244" s="259"/>
      <c r="N244" s="260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222</v>
      </c>
      <c r="AU244" s="18" t="s">
        <v>86</v>
      </c>
    </row>
    <row r="245" s="13" customFormat="1">
      <c r="A245" s="13"/>
      <c r="B245" s="265"/>
      <c r="C245" s="266"/>
      <c r="D245" s="257" t="s">
        <v>436</v>
      </c>
      <c r="E245" s="267" t="s">
        <v>1</v>
      </c>
      <c r="F245" s="268" t="s">
        <v>1406</v>
      </c>
      <c r="G245" s="266"/>
      <c r="H245" s="269">
        <v>284.89999999999998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5" t="s">
        <v>436</v>
      </c>
      <c r="AU245" s="275" t="s">
        <v>86</v>
      </c>
      <c r="AV245" s="13" t="s">
        <v>86</v>
      </c>
      <c r="AW245" s="13" t="s">
        <v>32</v>
      </c>
      <c r="AX245" s="13" t="s">
        <v>84</v>
      </c>
      <c r="AY245" s="275" t="s">
        <v>213</v>
      </c>
    </row>
    <row r="246" s="2" customFormat="1" ht="21.75" customHeight="1">
      <c r="A246" s="39"/>
      <c r="B246" s="40"/>
      <c r="C246" s="244" t="s">
        <v>375</v>
      </c>
      <c r="D246" s="244" t="s">
        <v>216</v>
      </c>
      <c r="E246" s="245" t="s">
        <v>1407</v>
      </c>
      <c r="F246" s="246" t="s">
        <v>1408</v>
      </c>
      <c r="G246" s="247" t="s">
        <v>393</v>
      </c>
      <c r="H246" s="248">
        <v>2035</v>
      </c>
      <c r="I246" s="249"/>
      <c r="J246" s="250">
        <f>ROUND(I246*H246,2)</f>
        <v>0</v>
      </c>
      <c r="K246" s="246" t="s">
        <v>394</v>
      </c>
      <c r="L246" s="45"/>
      <c r="M246" s="251" t="s">
        <v>1</v>
      </c>
      <c r="N246" s="252" t="s">
        <v>41</v>
      </c>
      <c r="O246" s="92"/>
      <c r="P246" s="253">
        <f>O246*H246</f>
        <v>0</v>
      </c>
      <c r="Q246" s="253">
        <v>0.00017000000000000001</v>
      </c>
      <c r="R246" s="253">
        <f>Q246*H246</f>
        <v>0.34595000000000004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229</v>
      </c>
      <c r="AT246" s="255" t="s">
        <v>216</v>
      </c>
      <c r="AU246" s="255" t="s">
        <v>86</v>
      </c>
      <c r="AY246" s="18" t="s">
        <v>213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84</v>
      </c>
      <c r="BK246" s="256">
        <f>ROUND(I246*H246,2)</f>
        <v>0</v>
      </c>
      <c r="BL246" s="18" t="s">
        <v>229</v>
      </c>
      <c r="BM246" s="255" t="s">
        <v>1409</v>
      </c>
    </row>
    <row r="247" s="2" customFormat="1">
      <c r="A247" s="39"/>
      <c r="B247" s="40"/>
      <c r="C247" s="41"/>
      <c r="D247" s="257" t="s">
        <v>222</v>
      </c>
      <c r="E247" s="41"/>
      <c r="F247" s="258" t="s">
        <v>1388</v>
      </c>
      <c r="G247" s="41"/>
      <c r="H247" s="41"/>
      <c r="I247" s="155"/>
      <c r="J247" s="41"/>
      <c r="K247" s="41"/>
      <c r="L247" s="45"/>
      <c r="M247" s="259"/>
      <c r="N247" s="260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222</v>
      </c>
      <c r="AU247" s="18" t="s">
        <v>86</v>
      </c>
    </row>
    <row r="248" s="13" customFormat="1">
      <c r="A248" s="13"/>
      <c r="B248" s="265"/>
      <c r="C248" s="266"/>
      <c r="D248" s="257" t="s">
        <v>436</v>
      </c>
      <c r="E248" s="267" t="s">
        <v>1</v>
      </c>
      <c r="F248" s="268" t="s">
        <v>1410</v>
      </c>
      <c r="G248" s="266"/>
      <c r="H248" s="269">
        <v>2035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5" t="s">
        <v>436</v>
      </c>
      <c r="AU248" s="275" t="s">
        <v>86</v>
      </c>
      <c r="AV248" s="13" t="s">
        <v>86</v>
      </c>
      <c r="AW248" s="13" t="s">
        <v>32</v>
      </c>
      <c r="AX248" s="13" t="s">
        <v>84</v>
      </c>
      <c r="AY248" s="275" t="s">
        <v>213</v>
      </c>
    </row>
    <row r="249" s="2" customFormat="1" ht="16.5" customHeight="1">
      <c r="A249" s="39"/>
      <c r="B249" s="40"/>
      <c r="C249" s="287" t="s">
        <v>288</v>
      </c>
      <c r="D249" s="287" t="s">
        <v>488</v>
      </c>
      <c r="E249" s="288" t="s">
        <v>1411</v>
      </c>
      <c r="F249" s="289" t="s">
        <v>1412</v>
      </c>
      <c r="G249" s="290" t="s">
        <v>393</v>
      </c>
      <c r="H249" s="291">
        <v>2035</v>
      </c>
      <c r="I249" s="292"/>
      <c r="J249" s="293">
        <f>ROUND(I249*H249,2)</f>
        <v>0</v>
      </c>
      <c r="K249" s="289" t="s">
        <v>1</v>
      </c>
      <c r="L249" s="294"/>
      <c r="M249" s="295" t="s">
        <v>1</v>
      </c>
      <c r="N249" s="296" t="s">
        <v>41</v>
      </c>
      <c r="O249" s="92"/>
      <c r="P249" s="253">
        <f>O249*H249</f>
        <v>0</v>
      </c>
      <c r="Q249" s="253">
        <v>0.00050000000000000001</v>
      </c>
      <c r="R249" s="253">
        <f>Q249*H249</f>
        <v>1.0175000000000001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420</v>
      </c>
      <c r="AT249" s="255" t="s">
        <v>488</v>
      </c>
      <c r="AU249" s="255" t="s">
        <v>86</v>
      </c>
      <c r="AY249" s="18" t="s">
        <v>213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84</v>
      </c>
      <c r="BK249" s="256">
        <f>ROUND(I249*H249,2)</f>
        <v>0</v>
      </c>
      <c r="BL249" s="18" t="s">
        <v>229</v>
      </c>
      <c r="BM249" s="255" t="s">
        <v>1413</v>
      </c>
    </row>
    <row r="250" s="2" customFormat="1">
      <c r="A250" s="39"/>
      <c r="B250" s="40"/>
      <c r="C250" s="41"/>
      <c r="D250" s="257" t="s">
        <v>222</v>
      </c>
      <c r="E250" s="41"/>
      <c r="F250" s="258" t="s">
        <v>1414</v>
      </c>
      <c r="G250" s="41"/>
      <c r="H250" s="41"/>
      <c r="I250" s="155"/>
      <c r="J250" s="41"/>
      <c r="K250" s="41"/>
      <c r="L250" s="45"/>
      <c r="M250" s="259"/>
      <c r="N250" s="260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222</v>
      </c>
      <c r="AU250" s="18" t="s">
        <v>86</v>
      </c>
    </row>
    <row r="251" s="2" customFormat="1" ht="16.5" customHeight="1">
      <c r="A251" s="39"/>
      <c r="B251" s="40"/>
      <c r="C251" s="244" t="s">
        <v>297</v>
      </c>
      <c r="D251" s="244" t="s">
        <v>216</v>
      </c>
      <c r="E251" s="245" t="s">
        <v>1415</v>
      </c>
      <c r="F251" s="246" t="s">
        <v>1416</v>
      </c>
      <c r="G251" s="247" t="s">
        <v>399</v>
      </c>
      <c r="H251" s="248">
        <v>1.1950000000000001</v>
      </c>
      <c r="I251" s="249"/>
      <c r="J251" s="250">
        <f>ROUND(I251*H251,2)</f>
        <v>0</v>
      </c>
      <c r="K251" s="246" t="s">
        <v>394</v>
      </c>
      <c r="L251" s="45"/>
      <c r="M251" s="251" t="s">
        <v>1</v>
      </c>
      <c r="N251" s="252" t="s">
        <v>41</v>
      </c>
      <c r="O251" s="92"/>
      <c r="P251" s="253">
        <f>O251*H251</f>
        <v>0</v>
      </c>
      <c r="Q251" s="253">
        <v>0</v>
      </c>
      <c r="R251" s="253">
        <f>Q251*H251</f>
        <v>0</v>
      </c>
      <c r="S251" s="253">
        <v>0</v>
      </c>
      <c r="T251" s="25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5" t="s">
        <v>229</v>
      </c>
      <c r="AT251" s="255" t="s">
        <v>216</v>
      </c>
      <c r="AU251" s="255" t="s">
        <v>86</v>
      </c>
      <c r="AY251" s="18" t="s">
        <v>213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8" t="s">
        <v>84</v>
      </c>
      <c r="BK251" s="256">
        <f>ROUND(I251*H251,2)</f>
        <v>0</v>
      </c>
      <c r="BL251" s="18" t="s">
        <v>229</v>
      </c>
      <c r="BM251" s="255" t="s">
        <v>1417</v>
      </c>
    </row>
    <row r="252" s="2" customFormat="1">
      <c r="A252" s="39"/>
      <c r="B252" s="40"/>
      <c r="C252" s="41"/>
      <c r="D252" s="257" t="s">
        <v>222</v>
      </c>
      <c r="E252" s="41"/>
      <c r="F252" s="258" t="s">
        <v>1418</v>
      </c>
      <c r="G252" s="41"/>
      <c r="H252" s="41"/>
      <c r="I252" s="155"/>
      <c r="J252" s="41"/>
      <c r="K252" s="41"/>
      <c r="L252" s="45"/>
      <c r="M252" s="259"/>
      <c r="N252" s="260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222</v>
      </c>
      <c r="AU252" s="18" t="s">
        <v>86</v>
      </c>
    </row>
    <row r="253" s="13" customFormat="1">
      <c r="A253" s="13"/>
      <c r="B253" s="265"/>
      <c r="C253" s="266"/>
      <c r="D253" s="257" t="s">
        <v>436</v>
      </c>
      <c r="E253" s="267" t="s">
        <v>1</v>
      </c>
      <c r="F253" s="268" t="s">
        <v>1419</v>
      </c>
      <c r="G253" s="266"/>
      <c r="H253" s="269">
        <v>1.1950000000000001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5" t="s">
        <v>436</v>
      </c>
      <c r="AU253" s="275" t="s">
        <v>86</v>
      </c>
      <c r="AV253" s="13" t="s">
        <v>86</v>
      </c>
      <c r="AW253" s="13" t="s">
        <v>32</v>
      </c>
      <c r="AX253" s="13" t="s">
        <v>84</v>
      </c>
      <c r="AY253" s="275" t="s">
        <v>213</v>
      </c>
    </row>
    <row r="254" s="2" customFormat="1" ht="21.75" customHeight="1">
      <c r="A254" s="39"/>
      <c r="B254" s="40"/>
      <c r="C254" s="244" t="s">
        <v>274</v>
      </c>
      <c r="D254" s="244" t="s">
        <v>216</v>
      </c>
      <c r="E254" s="245" t="s">
        <v>1029</v>
      </c>
      <c r="F254" s="246" t="s">
        <v>1030</v>
      </c>
      <c r="G254" s="247" t="s">
        <v>471</v>
      </c>
      <c r="H254" s="248">
        <v>705</v>
      </c>
      <c r="I254" s="249"/>
      <c r="J254" s="250">
        <f>ROUND(I254*H254,2)</f>
        <v>0</v>
      </c>
      <c r="K254" s="246" t="s">
        <v>394</v>
      </c>
      <c r="L254" s="45"/>
      <c r="M254" s="251" t="s">
        <v>1</v>
      </c>
      <c r="N254" s="252" t="s">
        <v>41</v>
      </c>
      <c r="O254" s="92"/>
      <c r="P254" s="253">
        <f>O254*H254</f>
        <v>0</v>
      </c>
      <c r="Q254" s="253">
        <v>0.22656999999999999</v>
      </c>
      <c r="R254" s="253">
        <f>Q254*H254</f>
        <v>159.73185000000001</v>
      </c>
      <c r="S254" s="253">
        <v>0</v>
      </c>
      <c r="T254" s="25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5" t="s">
        <v>229</v>
      </c>
      <c r="AT254" s="255" t="s">
        <v>216</v>
      </c>
      <c r="AU254" s="255" t="s">
        <v>86</v>
      </c>
      <c r="AY254" s="18" t="s">
        <v>213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8" t="s">
        <v>84</v>
      </c>
      <c r="BK254" s="256">
        <f>ROUND(I254*H254,2)</f>
        <v>0</v>
      </c>
      <c r="BL254" s="18" t="s">
        <v>229</v>
      </c>
      <c r="BM254" s="255" t="s">
        <v>1420</v>
      </c>
    </row>
    <row r="255" s="2" customFormat="1">
      <c r="A255" s="39"/>
      <c r="B255" s="40"/>
      <c r="C255" s="41"/>
      <c r="D255" s="257" t="s">
        <v>222</v>
      </c>
      <c r="E255" s="41"/>
      <c r="F255" s="258" t="s">
        <v>1421</v>
      </c>
      <c r="G255" s="41"/>
      <c r="H255" s="41"/>
      <c r="I255" s="155"/>
      <c r="J255" s="41"/>
      <c r="K255" s="41"/>
      <c r="L255" s="45"/>
      <c r="M255" s="259"/>
      <c r="N255" s="260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222</v>
      </c>
      <c r="AU255" s="18" t="s">
        <v>86</v>
      </c>
    </row>
    <row r="256" s="2" customFormat="1" ht="21.75" customHeight="1">
      <c r="A256" s="39"/>
      <c r="B256" s="40"/>
      <c r="C256" s="244" t="s">
        <v>317</v>
      </c>
      <c r="D256" s="244" t="s">
        <v>216</v>
      </c>
      <c r="E256" s="245" t="s">
        <v>1422</v>
      </c>
      <c r="F256" s="246" t="s">
        <v>1423</v>
      </c>
      <c r="G256" s="247" t="s">
        <v>471</v>
      </c>
      <c r="H256" s="248">
        <v>109</v>
      </c>
      <c r="I256" s="249"/>
      <c r="J256" s="250">
        <f>ROUND(I256*H256,2)</f>
        <v>0</v>
      </c>
      <c r="K256" s="246" t="s">
        <v>394</v>
      </c>
      <c r="L256" s="45"/>
      <c r="M256" s="251" t="s">
        <v>1</v>
      </c>
      <c r="N256" s="252" t="s">
        <v>41</v>
      </c>
      <c r="O256" s="92"/>
      <c r="P256" s="253">
        <f>O256*H256</f>
        <v>0</v>
      </c>
      <c r="Q256" s="253">
        <v>0.25850000000000001</v>
      </c>
      <c r="R256" s="253">
        <f>Q256*H256</f>
        <v>28.176500000000001</v>
      </c>
      <c r="S256" s="253">
        <v>0</v>
      </c>
      <c r="T256" s="25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5" t="s">
        <v>229</v>
      </c>
      <c r="AT256" s="255" t="s">
        <v>216</v>
      </c>
      <c r="AU256" s="255" t="s">
        <v>86</v>
      </c>
      <c r="AY256" s="18" t="s">
        <v>213</v>
      </c>
      <c r="BE256" s="256">
        <f>IF(N256="základní",J256,0)</f>
        <v>0</v>
      </c>
      <c r="BF256" s="256">
        <f>IF(N256="snížená",J256,0)</f>
        <v>0</v>
      </c>
      <c r="BG256" s="256">
        <f>IF(N256="zákl. přenesená",J256,0)</f>
        <v>0</v>
      </c>
      <c r="BH256" s="256">
        <f>IF(N256="sníž. přenesená",J256,0)</f>
        <v>0</v>
      </c>
      <c r="BI256" s="256">
        <f>IF(N256="nulová",J256,0)</f>
        <v>0</v>
      </c>
      <c r="BJ256" s="18" t="s">
        <v>84</v>
      </c>
      <c r="BK256" s="256">
        <f>ROUND(I256*H256,2)</f>
        <v>0</v>
      </c>
      <c r="BL256" s="18" t="s">
        <v>229</v>
      </c>
      <c r="BM256" s="255" t="s">
        <v>1424</v>
      </c>
    </row>
    <row r="257" s="2" customFormat="1">
      <c r="A257" s="39"/>
      <c r="B257" s="40"/>
      <c r="C257" s="41"/>
      <c r="D257" s="257" t="s">
        <v>222</v>
      </c>
      <c r="E257" s="41"/>
      <c r="F257" s="258" t="s">
        <v>1425</v>
      </c>
      <c r="G257" s="41"/>
      <c r="H257" s="41"/>
      <c r="I257" s="155"/>
      <c r="J257" s="41"/>
      <c r="K257" s="41"/>
      <c r="L257" s="45"/>
      <c r="M257" s="259"/>
      <c r="N257" s="260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222</v>
      </c>
      <c r="AU257" s="18" t="s">
        <v>86</v>
      </c>
    </row>
    <row r="258" s="2" customFormat="1" ht="21.75" customHeight="1">
      <c r="A258" s="39"/>
      <c r="B258" s="40"/>
      <c r="C258" s="244" t="s">
        <v>559</v>
      </c>
      <c r="D258" s="244" t="s">
        <v>216</v>
      </c>
      <c r="E258" s="245" t="s">
        <v>1033</v>
      </c>
      <c r="F258" s="246" t="s">
        <v>1034</v>
      </c>
      <c r="G258" s="247" t="s">
        <v>393</v>
      </c>
      <c r="H258" s="248">
        <v>11499.5</v>
      </c>
      <c r="I258" s="249"/>
      <c r="J258" s="250">
        <f>ROUND(I258*H258,2)</f>
        <v>0</v>
      </c>
      <c r="K258" s="246" t="s">
        <v>394</v>
      </c>
      <c r="L258" s="45"/>
      <c r="M258" s="251" t="s">
        <v>1</v>
      </c>
      <c r="N258" s="252" t="s">
        <v>41</v>
      </c>
      <c r="O258" s="92"/>
      <c r="P258" s="253">
        <f>O258*H258</f>
        <v>0</v>
      </c>
      <c r="Q258" s="253">
        <v>0.00013999999999999999</v>
      </c>
      <c r="R258" s="253">
        <f>Q258*H258</f>
        <v>1.6099299999999999</v>
      </c>
      <c r="S258" s="253">
        <v>0</v>
      </c>
      <c r="T258" s="25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5" t="s">
        <v>229</v>
      </c>
      <c r="AT258" s="255" t="s">
        <v>216</v>
      </c>
      <c r="AU258" s="255" t="s">
        <v>86</v>
      </c>
      <c r="AY258" s="18" t="s">
        <v>213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8" t="s">
        <v>84</v>
      </c>
      <c r="BK258" s="256">
        <f>ROUND(I258*H258,2)</f>
        <v>0</v>
      </c>
      <c r="BL258" s="18" t="s">
        <v>229</v>
      </c>
      <c r="BM258" s="255" t="s">
        <v>1426</v>
      </c>
    </row>
    <row r="259" s="2" customFormat="1">
      <c r="A259" s="39"/>
      <c r="B259" s="40"/>
      <c r="C259" s="41"/>
      <c r="D259" s="257" t="s">
        <v>222</v>
      </c>
      <c r="E259" s="41"/>
      <c r="F259" s="258" t="s">
        <v>1388</v>
      </c>
      <c r="G259" s="41"/>
      <c r="H259" s="41"/>
      <c r="I259" s="155"/>
      <c r="J259" s="41"/>
      <c r="K259" s="41"/>
      <c r="L259" s="45"/>
      <c r="M259" s="259"/>
      <c r="N259" s="260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222</v>
      </c>
      <c r="AU259" s="18" t="s">
        <v>86</v>
      </c>
    </row>
    <row r="260" s="13" customFormat="1">
      <c r="A260" s="13"/>
      <c r="B260" s="265"/>
      <c r="C260" s="266"/>
      <c r="D260" s="257" t="s">
        <v>436</v>
      </c>
      <c r="E260" s="267" t="s">
        <v>1</v>
      </c>
      <c r="F260" s="268" t="s">
        <v>1427</v>
      </c>
      <c r="G260" s="266"/>
      <c r="H260" s="269">
        <v>11499.5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5" t="s">
        <v>436</v>
      </c>
      <c r="AU260" s="275" t="s">
        <v>86</v>
      </c>
      <c r="AV260" s="13" t="s">
        <v>86</v>
      </c>
      <c r="AW260" s="13" t="s">
        <v>32</v>
      </c>
      <c r="AX260" s="13" t="s">
        <v>84</v>
      </c>
      <c r="AY260" s="275" t="s">
        <v>213</v>
      </c>
    </row>
    <row r="261" s="2" customFormat="1" ht="16.5" customHeight="1">
      <c r="A261" s="39"/>
      <c r="B261" s="40"/>
      <c r="C261" s="287" t="s">
        <v>565</v>
      </c>
      <c r="D261" s="287" t="s">
        <v>488</v>
      </c>
      <c r="E261" s="288" t="s">
        <v>1428</v>
      </c>
      <c r="F261" s="289" t="s">
        <v>1429</v>
      </c>
      <c r="G261" s="290" t="s">
        <v>393</v>
      </c>
      <c r="H261" s="291">
        <v>13224.424999999999</v>
      </c>
      <c r="I261" s="292"/>
      <c r="J261" s="293">
        <f>ROUND(I261*H261,2)</f>
        <v>0</v>
      </c>
      <c r="K261" s="289" t="s">
        <v>1</v>
      </c>
      <c r="L261" s="294"/>
      <c r="M261" s="295" t="s">
        <v>1</v>
      </c>
      <c r="N261" s="296" t="s">
        <v>41</v>
      </c>
      <c r="O261" s="92"/>
      <c r="P261" s="253">
        <f>O261*H261</f>
        <v>0</v>
      </c>
      <c r="Q261" s="253">
        <v>0.00059999999999999995</v>
      </c>
      <c r="R261" s="253">
        <f>Q261*H261</f>
        <v>7.9346549999999985</v>
      </c>
      <c r="S261" s="253">
        <v>0</v>
      </c>
      <c r="T261" s="25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5" t="s">
        <v>420</v>
      </c>
      <c r="AT261" s="255" t="s">
        <v>488</v>
      </c>
      <c r="AU261" s="255" t="s">
        <v>86</v>
      </c>
      <c r="AY261" s="18" t="s">
        <v>213</v>
      </c>
      <c r="BE261" s="256">
        <f>IF(N261="základní",J261,0)</f>
        <v>0</v>
      </c>
      <c r="BF261" s="256">
        <f>IF(N261="snížená",J261,0)</f>
        <v>0</v>
      </c>
      <c r="BG261" s="256">
        <f>IF(N261="zákl. přenesená",J261,0)</f>
        <v>0</v>
      </c>
      <c r="BH261" s="256">
        <f>IF(N261="sníž. přenesená",J261,0)</f>
        <v>0</v>
      </c>
      <c r="BI261" s="256">
        <f>IF(N261="nulová",J261,0)</f>
        <v>0</v>
      </c>
      <c r="BJ261" s="18" t="s">
        <v>84</v>
      </c>
      <c r="BK261" s="256">
        <f>ROUND(I261*H261,2)</f>
        <v>0</v>
      </c>
      <c r="BL261" s="18" t="s">
        <v>229</v>
      </c>
      <c r="BM261" s="255" t="s">
        <v>1430</v>
      </c>
    </row>
    <row r="262" s="2" customFormat="1">
      <c r="A262" s="39"/>
      <c r="B262" s="40"/>
      <c r="C262" s="41"/>
      <c r="D262" s="257" t="s">
        <v>222</v>
      </c>
      <c r="E262" s="41"/>
      <c r="F262" s="258" t="s">
        <v>1431</v>
      </c>
      <c r="G262" s="41"/>
      <c r="H262" s="41"/>
      <c r="I262" s="155"/>
      <c r="J262" s="41"/>
      <c r="K262" s="41"/>
      <c r="L262" s="45"/>
      <c r="M262" s="259"/>
      <c r="N262" s="260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222</v>
      </c>
      <c r="AU262" s="18" t="s">
        <v>86</v>
      </c>
    </row>
    <row r="263" s="13" customFormat="1">
      <c r="A263" s="13"/>
      <c r="B263" s="265"/>
      <c r="C263" s="266"/>
      <c r="D263" s="257" t="s">
        <v>436</v>
      </c>
      <c r="E263" s="266"/>
      <c r="F263" s="268" t="s">
        <v>1432</v>
      </c>
      <c r="G263" s="266"/>
      <c r="H263" s="269">
        <v>13224.424999999999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5" t="s">
        <v>436</v>
      </c>
      <c r="AU263" s="275" t="s">
        <v>86</v>
      </c>
      <c r="AV263" s="13" t="s">
        <v>86</v>
      </c>
      <c r="AW263" s="13" t="s">
        <v>4</v>
      </c>
      <c r="AX263" s="13" t="s">
        <v>84</v>
      </c>
      <c r="AY263" s="275" t="s">
        <v>213</v>
      </c>
    </row>
    <row r="264" s="2" customFormat="1" ht="16.5" customHeight="1">
      <c r="A264" s="39"/>
      <c r="B264" s="40"/>
      <c r="C264" s="244" t="s">
        <v>570</v>
      </c>
      <c r="D264" s="244" t="s">
        <v>216</v>
      </c>
      <c r="E264" s="245" t="s">
        <v>1433</v>
      </c>
      <c r="F264" s="246" t="s">
        <v>1434</v>
      </c>
      <c r="G264" s="247" t="s">
        <v>399</v>
      </c>
      <c r="H264" s="248">
        <v>10.566000000000001</v>
      </c>
      <c r="I264" s="249"/>
      <c r="J264" s="250">
        <f>ROUND(I264*H264,2)</f>
        <v>0</v>
      </c>
      <c r="K264" s="246" t="s">
        <v>394</v>
      </c>
      <c r="L264" s="45"/>
      <c r="M264" s="251" t="s">
        <v>1</v>
      </c>
      <c r="N264" s="252" t="s">
        <v>41</v>
      </c>
      <c r="O264" s="92"/>
      <c r="P264" s="253">
        <f>O264*H264</f>
        <v>0</v>
      </c>
      <c r="Q264" s="253">
        <v>0</v>
      </c>
      <c r="R264" s="253">
        <f>Q264*H264</f>
        <v>0</v>
      </c>
      <c r="S264" s="253">
        <v>0</v>
      </c>
      <c r="T264" s="25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5" t="s">
        <v>229</v>
      </c>
      <c r="AT264" s="255" t="s">
        <v>216</v>
      </c>
      <c r="AU264" s="255" t="s">
        <v>86</v>
      </c>
      <c r="AY264" s="18" t="s">
        <v>213</v>
      </c>
      <c r="BE264" s="256">
        <f>IF(N264="základní",J264,0)</f>
        <v>0</v>
      </c>
      <c r="BF264" s="256">
        <f>IF(N264="snížená",J264,0)</f>
        <v>0</v>
      </c>
      <c r="BG264" s="256">
        <f>IF(N264="zákl. přenesená",J264,0)</f>
        <v>0</v>
      </c>
      <c r="BH264" s="256">
        <f>IF(N264="sníž. přenesená",J264,0)</f>
        <v>0</v>
      </c>
      <c r="BI264" s="256">
        <f>IF(N264="nulová",J264,0)</f>
        <v>0</v>
      </c>
      <c r="BJ264" s="18" t="s">
        <v>84</v>
      </c>
      <c r="BK264" s="256">
        <f>ROUND(I264*H264,2)</f>
        <v>0</v>
      </c>
      <c r="BL264" s="18" t="s">
        <v>229</v>
      </c>
      <c r="BM264" s="255" t="s">
        <v>1435</v>
      </c>
    </row>
    <row r="265" s="2" customFormat="1">
      <c r="A265" s="39"/>
      <c r="B265" s="40"/>
      <c r="C265" s="41"/>
      <c r="D265" s="257" t="s">
        <v>222</v>
      </c>
      <c r="E265" s="41"/>
      <c r="F265" s="258" t="s">
        <v>1388</v>
      </c>
      <c r="G265" s="41"/>
      <c r="H265" s="41"/>
      <c r="I265" s="155"/>
      <c r="J265" s="41"/>
      <c r="K265" s="41"/>
      <c r="L265" s="45"/>
      <c r="M265" s="259"/>
      <c r="N265" s="260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222</v>
      </c>
      <c r="AU265" s="18" t="s">
        <v>86</v>
      </c>
    </row>
    <row r="266" s="13" customFormat="1">
      <c r="A266" s="13"/>
      <c r="B266" s="265"/>
      <c r="C266" s="266"/>
      <c r="D266" s="257" t="s">
        <v>436</v>
      </c>
      <c r="E266" s="267" t="s">
        <v>1</v>
      </c>
      <c r="F266" s="268" t="s">
        <v>1436</v>
      </c>
      <c r="G266" s="266"/>
      <c r="H266" s="269">
        <v>5.3070000000000004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5" t="s">
        <v>436</v>
      </c>
      <c r="AU266" s="275" t="s">
        <v>86</v>
      </c>
      <c r="AV266" s="13" t="s">
        <v>86</v>
      </c>
      <c r="AW266" s="13" t="s">
        <v>32</v>
      </c>
      <c r="AX266" s="13" t="s">
        <v>76</v>
      </c>
      <c r="AY266" s="275" t="s">
        <v>213</v>
      </c>
    </row>
    <row r="267" s="13" customFormat="1">
      <c r="A267" s="13"/>
      <c r="B267" s="265"/>
      <c r="C267" s="266"/>
      <c r="D267" s="257" t="s">
        <v>436</v>
      </c>
      <c r="E267" s="267" t="s">
        <v>1</v>
      </c>
      <c r="F267" s="268" t="s">
        <v>1437</v>
      </c>
      <c r="G267" s="266"/>
      <c r="H267" s="269">
        <v>0.48399999999999999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5" t="s">
        <v>436</v>
      </c>
      <c r="AU267" s="275" t="s">
        <v>86</v>
      </c>
      <c r="AV267" s="13" t="s">
        <v>86</v>
      </c>
      <c r="AW267" s="13" t="s">
        <v>32</v>
      </c>
      <c r="AX267" s="13" t="s">
        <v>76</v>
      </c>
      <c r="AY267" s="275" t="s">
        <v>213</v>
      </c>
    </row>
    <row r="268" s="13" customFormat="1">
      <c r="A268" s="13"/>
      <c r="B268" s="265"/>
      <c r="C268" s="266"/>
      <c r="D268" s="257" t="s">
        <v>436</v>
      </c>
      <c r="E268" s="267" t="s">
        <v>1</v>
      </c>
      <c r="F268" s="268" t="s">
        <v>1438</v>
      </c>
      <c r="G268" s="266"/>
      <c r="H268" s="269">
        <v>0.49299999999999999</v>
      </c>
      <c r="I268" s="270"/>
      <c r="J268" s="266"/>
      <c r="K268" s="266"/>
      <c r="L268" s="271"/>
      <c r="M268" s="272"/>
      <c r="N268" s="273"/>
      <c r="O268" s="273"/>
      <c r="P268" s="273"/>
      <c r="Q268" s="273"/>
      <c r="R268" s="273"/>
      <c r="S268" s="273"/>
      <c r="T268" s="27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75" t="s">
        <v>436</v>
      </c>
      <c r="AU268" s="275" t="s">
        <v>86</v>
      </c>
      <c r="AV268" s="13" t="s">
        <v>86</v>
      </c>
      <c r="AW268" s="13" t="s">
        <v>32</v>
      </c>
      <c r="AX268" s="13" t="s">
        <v>76</v>
      </c>
      <c r="AY268" s="275" t="s">
        <v>213</v>
      </c>
    </row>
    <row r="269" s="13" customFormat="1">
      <c r="A269" s="13"/>
      <c r="B269" s="265"/>
      <c r="C269" s="266"/>
      <c r="D269" s="257" t="s">
        <v>436</v>
      </c>
      <c r="E269" s="267" t="s">
        <v>1</v>
      </c>
      <c r="F269" s="268" t="s">
        <v>1439</v>
      </c>
      <c r="G269" s="266"/>
      <c r="H269" s="269">
        <v>0.84399999999999997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5" t="s">
        <v>436</v>
      </c>
      <c r="AU269" s="275" t="s">
        <v>86</v>
      </c>
      <c r="AV269" s="13" t="s">
        <v>86</v>
      </c>
      <c r="AW269" s="13" t="s">
        <v>32</v>
      </c>
      <c r="AX269" s="13" t="s">
        <v>76</v>
      </c>
      <c r="AY269" s="275" t="s">
        <v>213</v>
      </c>
    </row>
    <row r="270" s="13" customFormat="1">
      <c r="A270" s="13"/>
      <c r="B270" s="265"/>
      <c r="C270" s="266"/>
      <c r="D270" s="257" t="s">
        <v>436</v>
      </c>
      <c r="E270" s="267" t="s">
        <v>1</v>
      </c>
      <c r="F270" s="268" t="s">
        <v>1440</v>
      </c>
      <c r="G270" s="266"/>
      <c r="H270" s="269">
        <v>2.238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5" t="s">
        <v>436</v>
      </c>
      <c r="AU270" s="275" t="s">
        <v>86</v>
      </c>
      <c r="AV270" s="13" t="s">
        <v>86</v>
      </c>
      <c r="AW270" s="13" t="s">
        <v>32</v>
      </c>
      <c r="AX270" s="13" t="s">
        <v>76</v>
      </c>
      <c r="AY270" s="275" t="s">
        <v>213</v>
      </c>
    </row>
    <row r="271" s="13" customFormat="1">
      <c r="A271" s="13"/>
      <c r="B271" s="265"/>
      <c r="C271" s="266"/>
      <c r="D271" s="257" t="s">
        <v>436</v>
      </c>
      <c r="E271" s="267" t="s">
        <v>1</v>
      </c>
      <c r="F271" s="268" t="s">
        <v>1441</v>
      </c>
      <c r="G271" s="266"/>
      <c r="H271" s="269">
        <v>1.2</v>
      </c>
      <c r="I271" s="270"/>
      <c r="J271" s="266"/>
      <c r="K271" s="266"/>
      <c r="L271" s="271"/>
      <c r="M271" s="272"/>
      <c r="N271" s="273"/>
      <c r="O271" s="273"/>
      <c r="P271" s="273"/>
      <c r="Q271" s="273"/>
      <c r="R271" s="273"/>
      <c r="S271" s="273"/>
      <c r="T271" s="27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5" t="s">
        <v>436</v>
      </c>
      <c r="AU271" s="275" t="s">
        <v>86</v>
      </c>
      <c r="AV271" s="13" t="s">
        <v>86</v>
      </c>
      <c r="AW271" s="13" t="s">
        <v>32</v>
      </c>
      <c r="AX271" s="13" t="s">
        <v>76</v>
      </c>
      <c r="AY271" s="275" t="s">
        <v>213</v>
      </c>
    </row>
    <row r="272" s="14" customFormat="1">
      <c r="A272" s="14"/>
      <c r="B272" s="276"/>
      <c r="C272" s="277"/>
      <c r="D272" s="257" t="s">
        <v>436</v>
      </c>
      <c r="E272" s="278" t="s">
        <v>1</v>
      </c>
      <c r="F272" s="279" t="s">
        <v>453</v>
      </c>
      <c r="G272" s="277"/>
      <c r="H272" s="280">
        <v>10.566000000000001</v>
      </c>
      <c r="I272" s="281"/>
      <c r="J272" s="277"/>
      <c r="K272" s="277"/>
      <c r="L272" s="282"/>
      <c r="M272" s="283"/>
      <c r="N272" s="284"/>
      <c r="O272" s="284"/>
      <c r="P272" s="284"/>
      <c r="Q272" s="284"/>
      <c r="R272" s="284"/>
      <c r="S272" s="284"/>
      <c r="T272" s="28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6" t="s">
        <v>436</v>
      </c>
      <c r="AU272" s="286" t="s">
        <v>86</v>
      </c>
      <c r="AV272" s="14" t="s">
        <v>229</v>
      </c>
      <c r="AW272" s="14" t="s">
        <v>32</v>
      </c>
      <c r="AX272" s="14" t="s">
        <v>84</v>
      </c>
      <c r="AY272" s="286" t="s">
        <v>213</v>
      </c>
    </row>
    <row r="273" s="2" customFormat="1" ht="16.5" customHeight="1">
      <c r="A273" s="39"/>
      <c r="B273" s="40"/>
      <c r="C273" s="244" t="s">
        <v>574</v>
      </c>
      <c r="D273" s="244" t="s">
        <v>216</v>
      </c>
      <c r="E273" s="245" t="s">
        <v>1442</v>
      </c>
      <c r="F273" s="246" t="s">
        <v>1443</v>
      </c>
      <c r="G273" s="247" t="s">
        <v>393</v>
      </c>
      <c r="H273" s="248">
        <v>22.379999999999999</v>
      </c>
      <c r="I273" s="249"/>
      <c r="J273" s="250">
        <f>ROUND(I273*H273,2)</f>
        <v>0</v>
      </c>
      <c r="K273" s="246" t="s">
        <v>394</v>
      </c>
      <c r="L273" s="45"/>
      <c r="M273" s="251" t="s">
        <v>1</v>
      </c>
      <c r="N273" s="252" t="s">
        <v>41</v>
      </c>
      <c r="O273" s="92"/>
      <c r="P273" s="253">
        <f>O273*H273</f>
        <v>0</v>
      </c>
      <c r="Q273" s="253">
        <v>0.0014400000000000001</v>
      </c>
      <c r="R273" s="253">
        <f>Q273*H273</f>
        <v>0.032227199999999998</v>
      </c>
      <c r="S273" s="253">
        <v>0</v>
      </c>
      <c r="T273" s="25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5" t="s">
        <v>229</v>
      </c>
      <c r="AT273" s="255" t="s">
        <v>216</v>
      </c>
      <c r="AU273" s="255" t="s">
        <v>86</v>
      </c>
      <c r="AY273" s="18" t="s">
        <v>213</v>
      </c>
      <c r="BE273" s="256">
        <f>IF(N273="základní",J273,0)</f>
        <v>0</v>
      </c>
      <c r="BF273" s="256">
        <f>IF(N273="snížená",J273,0)</f>
        <v>0</v>
      </c>
      <c r="BG273" s="256">
        <f>IF(N273="zákl. přenesená",J273,0)</f>
        <v>0</v>
      </c>
      <c r="BH273" s="256">
        <f>IF(N273="sníž. přenesená",J273,0)</f>
        <v>0</v>
      </c>
      <c r="BI273" s="256">
        <f>IF(N273="nulová",J273,0)</f>
        <v>0</v>
      </c>
      <c r="BJ273" s="18" t="s">
        <v>84</v>
      </c>
      <c r="BK273" s="256">
        <f>ROUND(I273*H273,2)</f>
        <v>0</v>
      </c>
      <c r="BL273" s="18" t="s">
        <v>229</v>
      </c>
      <c r="BM273" s="255" t="s">
        <v>1444</v>
      </c>
    </row>
    <row r="274" s="2" customFormat="1">
      <c r="A274" s="39"/>
      <c r="B274" s="40"/>
      <c r="C274" s="41"/>
      <c r="D274" s="257" t="s">
        <v>222</v>
      </c>
      <c r="E274" s="41"/>
      <c r="F274" s="258" t="s">
        <v>1388</v>
      </c>
      <c r="G274" s="41"/>
      <c r="H274" s="41"/>
      <c r="I274" s="155"/>
      <c r="J274" s="41"/>
      <c r="K274" s="41"/>
      <c r="L274" s="45"/>
      <c r="M274" s="259"/>
      <c r="N274" s="260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222</v>
      </c>
      <c r="AU274" s="18" t="s">
        <v>86</v>
      </c>
    </row>
    <row r="275" s="13" customFormat="1">
      <c r="A275" s="13"/>
      <c r="B275" s="265"/>
      <c r="C275" s="266"/>
      <c r="D275" s="257" t="s">
        <v>436</v>
      </c>
      <c r="E275" s="267" t="s">
        <v>1</v>
      </c>
      <c r="F275" s="268" t="s">
        <v>1445</v>
      </c>
      <c r="G275" s="266"/>
      <c r="H275" s="269">
        <v>12.5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5" t="s">
        <v>436</v>
      </c>
      <c r="AU275" s="275" t="s">
        <v>86</v>
      </c>
      <c r="AV275" s="13" t="s">
        <v>86</v>
      </c>
      <c r="AW275" s="13" t="s">
        <v>32</v>
      </c>
      <c r="AX275" s="13" t="s">
        <v>76</v>
      </c>
      <c r="AY275" s="275" t="s">
        <v>213</v>
      </c>
    </row>
    <row r="276" s="13" customFormat="1">
      <c r="A276" s="13"/>
      <c r="B276" s="265"/>
      <c r="C276" s="266"/>
      <c r="D276" s="257" t="s">
        <v>436</v>
      </c>
      <c r="E276" s="267" t="s">
        <v>1</v>
      </c>
      <c r="F276" s="268" t="s">
        <v>1446</v>
      </c>
      <c r="G276" s="266"/>
      <c r="H276" s="269">
        <v>0.88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5" t="s">
        <v>436</v>
      </c>
      <c r="AU276" s="275" t="s">
        <v>86</v>
      </c>
      <c r="AV276" s="13" t="s">
        <v>86</v>
      </c>
      <c r="AW276" s="13" t="s">
        <v>32</v>
      </c>
      <c r="AX276" s="13" t="s">
        <v>76</v>
      </c>
      <c r="AY276" s="275" t="s">
        <v>213</v>
      </c>
    </row>
    <row r="277" s="13" customFormat="1">
      <c r="A277" s="13"/>
      <c r="B277" s="265"/>
      <c r="C277" s="266"/>
      <c r="D277" s="257" t="s">
        <v>436</v>
      </c>
      <c r="E277" s="267" t="s">
        <v>1</v>
      </c>
      <c r="F277" s="268" t="s">
        <v>1447</v>
      </c>
      <c r="G277" s="266"/>
      <c r="H277" s="269">
        <v>0.80000000000000004</v>
      </c>
      <c r="I277" s="270"/>
      <c r="J277" s="266"/>
      <c r="K277" s="266"/>
      <c r="L277" s="271"/>
      <c r="M277" s="272"/>
      <c r="N277" s="273"/>
      <c r="O277" s="273"/>
      <c r="P277" s="273"/>
      <c r="Q277" s="273"/>
      <c r="R277" s="273"/>
      <c r="S277" s="273"/>
      <c r="T277" s="27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75" t="s">
        <v>436</v>
      </c>
      <c r="AU277" s="275" t="s">
        <v>86</v>
      </c>
      <c r="AV277" s="13" t="s">
        <v>86</v>
      </c>
      <c r="AW277" s="13" t="s">
        <v>32</v>
      </c>
      <c r="AX277" s="13" t="s">
        <v>76</v>
      </c>
      <c r="AY277" s="275" t="s">
        <v>213</v>
      </c>
    </row>
    <row r="278" s="13" customFormat="1">
      <c r="A278" s="13"/>
      <c r="B278" s="265"/>
      <c r="C278" s="266"/>
      <c r="D278" s="257" t="s">
        <v>436</v>
      </c>
      <c r="E278" s="267" t="s">
        <v>1</v>
      </c>
      <c r="F278" s="268" t="s">
        <v>1448</v>
      </c>
      <c r="G278" s="266"/>
      <c r="H278" s="269">
        <v>1.3</v>
      </c>
      <c r="I278" s="270"/>
      <c r="J278" s="266"/>
      <c r="K278" s="266"/>
      <c r="L278" s="271"/>
      <c r="M278" s="272"/>
      <c r="N278" s="273"/>
      <c r="O278" s="273"/>
      <c r="P278" s="273"/>
      <c r="Q278" s="273"/>
      <c r="R278" s="273"/>
      <c r="S278" s="273"/>
      <c r="T278" s="27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5" t="s">
        <v>436</v>
      </c>
      <c r="AU278" s="275" t="s">
        <v>86</v>
      </c>
      <c r="AV278" s="13" t="s">
        <v>86</v>
      </c>
      <c r="AW278" s="13" t="s">
        <v>32</v>
      </c>
      <c r="AX278" s="13" t="s">
        <v>76</v>
      </c>
      <c r="AY278" s="275" t="s">
        <v>213</v>
      </c>
    </row>
    <row r="279" s="13" customFormat="1">
      <c r="A279" s="13"/>
      <c r="B279" s="265"/>
      <c r="C279" s="266"/>
      <c r="D279" s="257" t="s">
        <v>436</v>
      </c>
      <c r="E279" s="267" t="s">
        <v>1</v>
      </c>
      <c r="F279" s="268" t="s">
        <v>1449</v>
      </c>
      <c r="G279" s="266"/>
      <c r="H279" s="269">
        <v>2.8999999999999999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5" t="s">
        <v>436</v>
      </c>
      <c r="AU279" s="275" t="s">
        <v>86</v>
      </c>
      <c r="AV279" s="13" t="s">
        <v>86</v>
      </c>
      <c r="AW279" s="13" t="s">
        <v>32</v>
      </c>
      <c r="AX279" s="13" t="s">
        <v>76</v>
      </c>
      <c r="AY279" s="275" t="s">
        <v>213</v>
      </c>
    </row>
    <row r="280" s="13" customFormat="1">
      <c r="A280" s="13"/>
      <c r="B280" s="265"/>
      <c r="C280" s="266"/>
      <c r="D280" s="257" t="s">
        <v>436</v>
      </c>
      <c r="E280" s="267" t="s">
        <v>1</v>
      </c>
      <c r="F280" s="268" t="s">
        <v>1450</v>
      </c>
      <c r="G280" s="266"/>
      <c r="H280" s="269">
        <v>4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5" t="s">
        <v>436</v>
      </c>
      <c r="AU280" s="275" t="s">
        <v>86</v>
      </c>
      <c r="AV280" s="13" t="s">
        <v>86</v>
      </c>
      <c r="AW280" s="13" t="s">
        <v>32</v>
      </c>
      <c r="AX280" s="13" t="s">
        <v>76</v>
      </c>
      <c r="AY280" s="275" t="s">
        <v>213</v>
      </c>
    </row>
    <row r="281" s="14" customFormat="1">
      <c r="A281" s="14"/>
      <c r="B281" s="276"/>
      <c r="C281" s="277"/>
      <c r="D281" s="257" t="s">
        <v>436</v>
      </c>
      <c r="E281" s="278" t="s">
        <v>1</v>
      </c>
      <c r="F281" s="279" t="s">
        <v>453</v>
      </c>
      <c r="G281" s="277"/>
      <c r="H281" s="280">
        <v>22.379999999999999</v>
      </c>
      <c r="I281" s="281"/>
      <c r="J281" s="277"/>
      <c r="K281" s="277"/>
      <c r="L281" s="282"/>
      <c r="M281" s="283"/>
      <c r="N281" s="284"/>
      <c r="O281" s="284"/>
      <c r="P281" s="284"/>
      <c r="Q281" s="284"/>
      <c r="R281" s="284"/>
      <c r="S281" s="284"/>
      <c r="T281" s="28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6" t="s">
        <v>436</v>
      </c>
      <c r="AU281" s="286" t="s">
        <v>86</v>
      </c>
      <c r="AV281" s="14" t="s">
        <v>229</v>
      </c>
      <c r="AW281" s="14" t="s">
        <v>32</v>
      </c>
      <c r="AX281" s="14" t="s">
        <v>84</v>
      </c>
      <c r="AY281" s="286" t="s">
        <v>213</v>
      </c>
    </row>
    <row r="282" s="2" customFormat="1" ht="16.5" customHeight="1">
      <c r="A282" s="39"/>
      <c r="B282" s="40"/>
      <c r="C282" s="244" t="s">
        <v>580</v>
      </c>
      <c r="D282" s="244" t="s">
        <v>216</v>
      </c>
      <c r="E282" s="245" t="s">
        <v>1451</v>
      </c>
      <c r="F282" s="246" t="s">
        <v>1452</v>
      </c>
      <c r="G282" s="247" t="s">
        <v>393</v>
      </c>
      <c r="H282" s="248">
        <v>22.379999999999999</v>
      </c>
      <c r="I282" s="249"/>
      <c r="J282" s="250">
        <f>ROUND(I282*H282,2)</f>
        <v>0</v>
      </c>
      <c r="K282" s="246" t="s">
        <v>394</v>
      </c>
      <c r="L282" s="45"/>
      <c r="M282" s="251" t="s">
        <v>1</v>
      </c>
      <c r="N282" s="252" t="s">
        <v>41</v>
      </c>
      <c r="O282" s="92"/>
      <c r="P282" s="253">
        <f>O282*H282</f>
        <v>0</v>
      </c>
      <c r="Q282" s="253">
        <v>4.0000000000000003E-05</v>
      </c>
      <c r="R282" s="253">
        <f>Q282*H282</f>
        <v>0.00089520000000000008</v>
      </c>
      <c r="S282" s="253">
        <v>0</v>
      </c>
      <c r="T282" s="25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5" t="s">
        <v>229</v>
      </c>
      <c r="AT282" s="255" t="s">
        <v>216</v>
      </c>
      <c r="AU282" s="255" t="s">
        <v>86</v>
      </c>
      <c r="AY282" s="18" t="s">
        <v>213</v>
      </c>
      <c r="BE282" s="256">
        <f>IF(N282="základní",J282,0)</f>
        <v>0</v>
      </c>
      <c r="BF282" s="256">
        <f>IF(N282="snížená",J282,0)</f>
        <v>0</v>
      </c>
      <c r="BG282" s="256">
        <f>IF(N282="zákl. přenesená",J282,0)</f>
        <v>0</v>
      </c>
      <c r="BH282" s="256">
        <f>IF(N282="sníž. přenesená",J282,0)</f>
        <v>0</v>
      </c>
      <c r="BI282" s="256">
        <f>IF(N282="nulová",J282,0)</f>
        <v>0</v>
      </c>
      <c r="BJ282" s="18" t="s">
        <v>84</v>
      </c>
      <c r="BK282" s="256">
        <f>ROUND(I282*H282,2)</f>
        <v>0</v>
      </c>
      <c r="BL282" s="18" t="s">
        <v>229</v>
      </c>
      <c r="BM282" s="255" t="s">
        <v>1453</v>
      </c>
    </row>
    <row r="283" s="2" customFormat="1">
      <c r="A283" s="39"/>
      <c r="B283" s="40"/>
      <c r="C283" s="41"/>
      <c r="D283" s="257" t="s">
        <v>222</v>
      </c>
      <c r="E283" s="41"/>
      <c r="F283" s="258" t="s">
        <v>1454</v>
      </c>
      <c r="G283" s="41"/>
      <c r="H283" s="41"/>
      <c r="I283" s="155"/>
      <c r="J283" s="41"/>
      <c r="K283" s="41"/>
      <c r="L283" s="45"/>
      <c r="M283" s="259"/>
      <c r="N283" s="260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222</v>
      </c>
      <c r="AU283" s="18" t="s">
        <v>86</v>
      </c>
    </row>
    <row r="284" s="2" customFormat="1" ht="21.75" customHeight="1">
      <c r="A284" s="39"/>
      <c r="B284" s="40"/>
      <c r="C284" s="244" t="s">
        <v>585</v>
      </c>
      <c r="D284" s="244" t="s">
        <v>216</v>
      </c>
      <c r="E284" s="245" t="s">
        <v>1455</v>
      </c>
      <c r="F284" s="246" t="s">
        <v>1456</v>
      </c>
      <c r="G284" s="247" t="s">
        <v>399</v>
      </c>
      <c r="H284" s="248">
        <v>11.208</v>
      </c>
      <c r="I284" s="249"/>
      <c r="J284" s="250">
        <f>ROUND(I284*H284,2)</f>
        <v>0</v>
      </c>
      <c r="K284" s="246" t="s">
        <v>394</v>
      </c>
      <c r="L284" s="45"/>
      <c r="M284" s="251" t="s">
        <v>1</v>
      </c>
      <c r="N284" s="252" t="s">
        <v>41</v>
      </c>
      <c r="O284" s="92"/>
      <c r="P284" s="253">
        <f>O284*H284</f>
        <v>0</v>
      </c>
      <c r="Q284" s="253">
        <v>0</v>
      </c>
      <c r="R284" s="253">
        <f>Q284*H284</f>
        <v>0</v>
      </c>
      <c r="S284" s="253">
        <v>0</v>
      </c>
      <c r="T284" s="25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5" t="s">
        <v>229</v>
      </c>
      <c r="AT284" s="255" t="s">
        <v>216</v>
      </c>
      <c r="AU284" s="255" t="s">
        <v>86</v>
      </c>
      <c r="AY284" s="18" t="s">
        <v>213</v>
      </c>
      <c r="BE284" s="256">
        <f>IF(N284="základní",J284,0)</f>
        <v>0</v>
      </c>
      <c r="BF284" s="256">
        <f>IF(N284="snížená",J284,0)</f>
        <v>0</v>
      </c>
      <c r="BG284" s="256">
        <f>IF(N284="zákl. přenesená",J284,0)</f>
        <v>0</v>
      </c>
      <c r="BH284" s="256">
        <f>IF(N284="sníž. přenesená",J284,0)</f>
        <v>0</v>
      </c>
      <c r="BI284" s="256">
        <f>IF(N284="nulová",J284,0)</f>
        <v>0</v>
      </c>
      <c r="BJ284" s="18" t="s">
        <v>84</v>
      </c>
      <c r="BK284" s="256">
        <f>ROUND(I284*H284,2)</f>
        <v>0</v>
      </c>
      <c r="BL284" s="18" t="s">
        <v>229</v>
      </c>
      <c r="BM284" s="255" t="s">
        <v>1457</v>
      </c>
    </row>
    <row r="285" s="2" customFormat="1">
      <c r="A285" s="39"/>
      <c r="B285" s="40"/>
      <c r="C285" s="41"/>
      <c r="D285" s="257" t="s">
        <v>222</v>
      </c>
      <c r="E285" s="41"/>
      <c r="F285" s="258" t="s">
        <v>1458</v>
      </c>
      <c r="G285" s="41"/>
      <c r="H285" s="41"/>
      <c r="I285" s="155"/>
      <c r="J285" s="41"/>
      <c r="K285" s="41"/>
      <c r="L285" s="45"/>
      <c r="M285" s="259"/>
      <c r="N285" s="260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222</v>
      </c>
      <c r="AU285" s="18" t="s">
        <v>86</v>
      </c>
    </row>
    <row r="286" s="13" customFormat="1">
      <c r="A286" s="13"/>
      <c r="B286" s="265"/>
      <c r="C286" s="266"/>
      <c r="D286" s="257" t="s">
        <v>436</v>
      </c>
      <c r="E286" s="267" t="s">
        <v>1</v>
      </c>
      <c r="F286" s="268" t="s">
        <v>1459</v>
      </c>
      <c r="G286" s="266"/>
      <c r="H286" s="269">
        <v>8.6400000000000006</v>
      </c>
      <c r="I286" s="270"/>
      <c r="J286" s="266"/>
      <c r="K286" s="266"/>
      <c r="L286" s="271"/>
      <c r="M286" s="272"/>
      <c r="N286" s="273"/>
      <c r="O286" s="273"/>
      <c r="P286" s="273"/>
      <c r="Q286" s="273"/>
      <c r="R286" s="273"/>
      <c r="S286" s="273"/>
      <c r="T286" s="27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5" t="s">
        <v>436</v>
      </c>
      <c r="AU286" s="275" t="s">
        <v>86</v>
      </c>
      <c r="AV286" s="13" t="s">
        <v>86</v>
      </c>
      <c r="AW286" s="13" t="s">
        <v>32</v>
      </c>
      <c r="AX286" s="13" t="s">
        <v>76</v>
      </c>
      <c r="AY286" s="275" t="s">
        <v>213</v>
      </c>
    </row>
    <row r="287" s="13" customFormat="1">
      <c r="A287" s="13"/>
      <c r="B287" s="265"/>
      <c r="C287" s="266"/>
      <c r="D287" s="257" t="s">
        <v>436</v>
      </c>
      <c r="E287" s="267" t="s">
        <v>1</v>
      </c>
      <c r="F287" s="268" t="s">
        <v>1460</v>
      </c>
      <c r="G287" s="266"/>
      <c r="H287" s="269">
        <v>2.5680000000000001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75" t="s">
        <v>436</v>
      </c>
      <c r="AU287" s="275" t="s">
        <v>86</v>
      </c>
      <c r="AV287" s="13" t="s">
        <v>86</v>
      </c>
      <c r="AW287" s="13" t="s">
        <v>32</v>
      </c>
      <c r="AX287" s="13" t="s">
        <v>76</v>
      </c>
      <c r="AY287" s="275" t="s">
        <v>213</v>
      </c>
    </row>
    <row r="288" s="14" customFormat="1">
      <c r="A288" s="14"/>
      <c r="B288" s="276"/>
      <c r="C288" s="277"/>
      <c r="D288" s="257" t="s">
        <v>436</v>
      </c>
      <c r="E288" s="278" t="s">
        <v>1</v>
      </c>
      <c r="F288" s="279" t="s">
        <v>453</v>
      </c>
      <c r="G288" s="277"/>
      <c r="H288" s="280">
        <v>11.208</v>
      </c>
      <c r="I288" s="281"/>
      <c r="J288" s="277"/>
      <c r="K288" s="277"/>
      <c r="L288" s="282"/>
      <c r="M288" s="283"/>
      <c r="N288" s="284"/>
      <c r="O288" s="284"/>
      <c r="P288" s="284"/>
      <c r="Q288" s="284"/>
      <c r="R288" s="284"/>
      <c r="S288" s="284"/>
      <c r="T288" s="28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6" t="s">
        <v>436</v>
      </c>
      <c r="AU288" s="286" t="s">
        <v>86</v>
      </c>
      <c r="AV288" s="14" t="s">
        <v>229</v>
      </c>
      <c r="AW288" s="14" t="s">
        <v>32</v>
      </c>
      <c r="AX288" s="14" t="s">
        <v>84</v>
      </c>
      <c r="AY288" s="286" t="s">
        <v>213</v>
      </c>
    </row>
    <row r="289" s="2" customFormat="1" ht="21.75" customHeight="1">
      <c r="A289" s="39"/>
      <c r="B289" s="40"/>
      <c r="C289" s="244" t="s">
        <v>591</v>
      </c>
      <c r="D289" s="244" t="s">
        <v>216</v>
      </c>
      <c r="E289" s="245" t="s">
        <v>1461</v>
      </c>
      <c r="F289" s="246" t="s">
        <v>1462</v>
      </c>
      <c r="G289" s="247" t="s">
        <v>399</v>
      </c>
      <c r="H289" s="248">
        <v>123.604</v>
      </c>
      <c r="I289" s="249"/>
      <c r="J289" s="250">
        <f>ROUND(I289*H289,2)</f>
        <v>0</v>
      </c>
      <c r="K289" s="246" t="s">
        <v>394</v>
      </c>
      <c r="L289" s="45"/>
      <c r="M289" s="251" t="s">
        <v>1</v>
      </c>
      <c r="N289" s="252" t="s">
        <v>41</v>
      </c>
      <c r="O289" s="92"/>
      <c r="P289" s="253">
        <f>O289*H289</f>
        <v>0</v>
      </c>
      <c r="Q289" s="253">
        <v>0</v>
      </c>
      <c r="R289" s="253">
        <f>Q289*H289</f>
        <v>0</v>
      </c>
      <c r="S289" s="253">
        <v>0</v>
      </c>
      <c r="T289" s="25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5" t="s">
        <v>229</v>
      </c>
      <c r="AT289" s="255" t="s">
        <v>216</v>
      </c>
      <c r="AU289" s="255" t="s">
        <v>86</v>
      </c>
      <c r="AY289" s="18" t="s">
        <v>213</v>
      </c>
      <c r="BE289" s="256">
        <f>IF(N289="základní",J289,0)</f>
        <v>0</v>
      </c>
      <c r="BF289" s="256">
        <f>IF(N289="snížená",J289,0)</f>
        <v>0</v>
      </c>
      <c r="BG289" s="256">
        <f>IF(N289="zákl. přenesená",J289,0)</f>
        <v>0</v>
      </c>
      <c r="BH289" s="256">
        <f>IF(N289="sníž. přenesená",J289,0)</f>
        <v>0</v>
      </c>
      <c r="BI289" s="256">
        <f>IF(N289="nulová",J289,0)</f>
        <v>0</v>
      </c>
      <c r="BJ289" s="18" t="s">
        <v>84</v>
      </c>
      <c r="BK289" s="256">
        <f>ROUND(I289*H289,2)</f>
        <v>0</v>
      </c>
      <c r="BL289" s="18" t="s">
        <v>229</v>
      </c>
      <c r="BM289" s="255" t="s">
        <v>1463</v>
      </c>
    </row>
    <row r="290" s="2" customFormat="1">
      <c r="A290" s="39"/>
      <c r="B290" s="40"/>
      <c r="C290" s="41"/>
      <c r="D290" s="257" t="s">
        <v>222</v>
      </c>
      <c r="E290" s="41"/>
      <c r="F290" s="258" t="s">
        <v>1388</v>
      </c>
      <c r="G290" s="41"/>
      <c r="H290" s="41"/>
      <c r="I290" s="155"/>
      <c r="J290" s="41"/>
      <c r="K290" s="41"/>
      <c r="L290" s="45"/>
      <c r="M290" s="259"/>
      <c r="N290" s="260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222</v>
      </c>
      <c r="AU290" s="18" t="s">
        <v>86</v>
      </c>
    </row>
    <row r="291" s="13" customFormat="1">
      <c r="A291" s="13"/>
      <c r="B291" s="265"/>
      <c r="C291" s="266"/>
      <c r="D291" s="257" t="s">
        <v>436</v>
      </c>
      <c r="E291" s="267" t="s">
        <v>1</v>
      </c>
      <c r="F291" s="268" t="s">
        <v>1464</v>
      </c>
      <c r="G291" s="266"/>
      <c r="H291" s="269">
        <v>14.608000000000001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5" t="s">
        <v>436</v>
      </c>
      <c r="AU291" s="275" t="s">
        <v>86</v>
      </c>
      <c r="AV291" s="13" t="s">
        <v>86</v>
      </c>
      <c r="AW291" s="13" t="s">
        <v>32</v>
      </c>
      <c r="AX291" s="13" t="s">
        <v>76</v>
      </c>
      <c r="AY291" s="275" t="s">
        <v>213</v>
      </c>
    </row>
    <row r="292" s="13" customFormat="1">
      <c r="A292" s="13"/>
      <c r="B292" s="265"/>
      <c r="C292" s="266"/>
      <c r="D292" s="257" t="s">
        <v>436</v>
      </c>
      <c r="E292" s="267" t="s">
        <v>1</v>
      </c>
      <c r="F292" s="268" t="s">
        <v>1465</v>
      </c>
      <c r="G292" s="266"/>
      <c r="H292" s="269">
        <v>19.925999999999998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5" t="s">
        <v>436</v>
      </c>
      <c r="AU292" s="275" t="s">
        <v>86</v>
      </c>
      <c r="AV292" s="13" t="s">
        <v>86</v>
      </c>
      <c r="AW292" s="13" t="s">
        <v>32</v>
      </c>
      <c r="AX292" s="13" t="s">
        <v>76</v>
      </c>
      <c r="AY292" s="275" t="s">
        <v>213</v>
      </c>
    </row>
    <row r="293" s="13" customFormat="1">
      <c r="A293" s="13"/>
      <c r="B293" s="265"/>
      <c r="C293" s="266"/>
      <c r="D293" s="257" t="s">
        <v>436</v>
      </c>
      <c r="E293" s="267" t="s">
        <v>1</v>
      </c>
      <c r="F293" s="268" t="s">
        <v>1466</v>
      </c>
      <c r="G293" s="266"/>
      <c r="H293" s="269">
        <v>25.93</v>
      </c>
      <c r="I293" s="270"/>
      <c r="J293" s="266"/>
      <c r="K293" s="266"/>
      <c r="L293" s="271"/>
      <c r="M293" s="272"/>
      <c r="N293" s="273"/>
      <c r="O293" s="273"/>
      <c r="P293" s="273"/>
      <c r="Q293" s="273"/>
      <c r="R293" s="273"/>
      <c r="S293" s="273"/>
      <c r="T293" s="27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5" t="s">
        <v>436</v>
      </c>
      <c r="AU293" s="275" t="s">
        <v>86</v>
      </c>
      <c r="AV293" s="13" t="s">
        <v>86</v>
      </c>
      <c r="AW293" s="13" t="s">
        <v>32</v>
      </c>
      <c r="AX293" s="13" t="s">
        <v>76</v>
      </c>
      <c r="AY293" s="275" t="s">
        <v>213</v>
      </c>
    </row>
    <row r="294" s="13" customFormat="1">
      <c r="A294" s="13"/>
      <c r="B294" s="265"/>
      <c r="C294" s="266"/>
      <c r="D294" s="257" t="s">
        <v>436</v>
      </c>
      <c r="E294" s="267" t="s">
        <v>1</v>
      </c>
      <c r="F294" s="268" t="s">
        <v>1467</v>
      </c>
      <c r="G294" s="266"/>
      <c r="H294" s="269">
        <v>54.450000000000003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5" t="s">
        <v>436</v>
      </c>
      <c r="AU294" s="275" t="s">
        <v>86</v>
      </c>
      <c r="AV294" s="13" t="s">
        <v>86</v>
      </c>
      <c r="AW294" s="13" t="s">
        <v>32</v>
      </c>
      <c r="AX294" s="13" t="s">
        <v>76</v>
      </c>
      <c r="AY294" s="275" t="s">
        <v>213</v>
      </c>
    </row>
    <row r="295" s="13" customFormat="1">
      <c r="A295" s="13"/>
      <c r="B295" s="265"/>
      <c r="C295" s="266"/>
      <c r="D295" s="257" t="s">
        <v>436</v>
      </c>
      <c r="E295" s="267" t="s">
        <v>1</v>
      </c>
      <c r="F295" s="268" t="s">
        <v>1468</v>
      </c>
      <c r="G295" s="266"/>
      <c r="H295" s="269">
        <v>8.6899999999999995</v>
      </c>
      <c r="I295" s="270"/>
      <c r="J295" s="266"/>
      <c r="K295" s="266"/>
      <c r="L295" s="271"/>
      <c r="M295" s="272"/>
      <c r="N295" s="273"/>
      <c r="O295" s="273"/>
      <c r="P295" s="273"/>
      <c r="Q295" s="273"/>
      <c r="R295" s="273"/>
      <c r="S295" s="273"/>
      <c r="T295" s="27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5" t="s">
        <v>436</v>
      </c>
      <c r="AU295" s="275" t="s">
        <v>86</v>
      </c>
      <c r="AV295" s="13" t="s">
        <v>86</v>
      </c>
      <c r="AW295" s="13" t="s">
        <v>32</v>
      </c>
      <c r="AX295" s="13" t="s">
        <v>76</v>
      </c>
      <c r="AY295" s="275" t="s">
        <v>213</v>
      </c>
    </row>
    <row r="296" s="14" customFormat="1">
      <c r="A296" s="14"/>
      <c r="B296" s="276"/>
      <c r="C296" s="277"/>
      <c r="D296" s="257" t="s">
        <v>436</v>
      </c>
      <c r="E296" s="278" t="s">
        <v>1</v>
      </c>
      <c r="F296" s="279" t="s">
        <v>453</v>
      </c>
      <c r="G296" s="277"/>
      <c r="H296" s="280">
        <v>123.604</v>
      </c>
      <c r="I296" s="281"/>
      <c r="J296" s="277"/>
      <c r="K296" s="277"/>
      <c r="L296" s="282"/>
      <c r="M296" s="283"/>
      <c r="N296" s="284"/>
      <c r="O296" s="284"/>
      <c r="P296" s="284"/>
      <c r="Q296" s="284"/>
      <c r="R296" s="284"/>
      <c r="S296" s="284"/>
      <c r="T296" s="28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6" t="s">
        <v>436</v>
      </c>
      <c r="AU296" s="286" t="s">
        <v>86</v>
      </c>
      <c r="AV296" s="14" t="s">
        <v>229</v>
      </c>
      <c r="AW296" s="14" t="s">
        <v>32</v>
      </c>
      <c r="AX296" s="14" t="s">
        <v>84</v>
      </c>
      <c r="AY296" s="286" t="s">
        <v>213</v>
      </c>
    </row>
    <row r="297" s="2" customFormat="1" ht="16.5" customHeight="1">
      <c r="A297" s="39"/>
      <c r="B297" s="40"/>
      <c r="C297" s="244" t="s">
        <v>601</v>
      </c>
      <c r="D297" s="244" t="s">
        <v>216</v>
      </c>
      <c r="E297" s="245" t="s">
        <v>1469</v>
      </c>
      <c r="F297" s="246" t="s">
        <v>1470</v>
      </c>
      <c r="G297" s="247" t="s">
        <v>399</v>
      </c>
      <c r="H297" s="248">
        <v>121.155</v>
      </c>
      <c r="I297" s="249"/>
      <c r="J297" s="250">
        <f>ROUND(I297*H297,2)</f>
        <v>0</v>
      </c>
      <c r="K297" s="246" t="s">
        <v>394</v>
      </c>
      <c r="L297" s="45"/>
      <c r="M297" s="251" t="s">
        <v>1</v>
      </c>
      <c r="N297" s="252" t="s">
        <v>41</v>
      </c>
      <c r="O297" s="92"/>
      <c r="P297" s="253">
        <f>O297*H297</f>
        <v>0</v>
      </c>
      <c r="Q297" s="253">
        <v>0</v>
      </c>
      <c r="R297" s="253">
        <f>Q297*H297</f>
        <v>0</v>
      </c>
      <c r="S297" s="253">
        <v>0</v>
      </c>
      <c r="T297" s="25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5" t="s">
        <v>229</v>
      </c>
      <c r="AT297" s="255" t="s">
        <v>216</v>
      </c>
      <c r="AU297" s="255" t="s">
        <v>86</v>
      </c>
      <c r="AY297" s="18" t="s">
        <v>213</v>
      </c>
      <c r="BE297" s="256">
        <f>IF(N297="základní",J297,0)</f>
        <v>0</v>
      </c>
      <c r="BF297" s="256">
        <f>IF(N297="snížená",J297,0)</f>
        <v>0</v>
      </c>
      <c r="BG297" s="256">
        <f>IF(N297="zákl. přenesená",J297,0)</f>
        <v>0</v>
      </c>
      <c r="BH297" s="256">
        <f>IF(N297="sníž. přenesená",J297,0)</f>
        <v>0</v>
      </c>
      <c r="BI297" s="256">
        <f>IF(N297="nulová",J297,0)</f>
        <v>0</v>
      </c>
      <c r="BJ297" s="18" t="s">
        <v>84</v>
      </c>
      <c r="BK297" s="256">
        <f>ROUND(I297*H297,2)</f>
        <v>0</v>
      </c>
      <c r="BL297" s="18" t="s">
        <v>229</v>
      </c>
      <c r="BM297" s="255" t="s">
        <v>1471</v>
      </c>
    </row>
    <row r="298" s="2" customFormat="1">
      <c r="A298" s="39"/>
      <c r="B298" s="40"/>
      <c r="C298" s="41"/>
      <c r="D298" s="257" t="s">
        <v>222</v>
      </c>
      <c r="E298" s="41"/>
      <c r="F298" s="258" t="s">
        <v>1388</v>
      </c>
      <c r="G298" s="41"/>
      <c r="H298" s="41"/>
      <c r="I298" s="155"/>
      <c r="J298" s="41"/>
      <c r="K298" s="41"/>
      <c r="L298" s="45"/>
      <c r="M298" s="259"/>
      <c r="N298" s="260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222</v>
      </c>
      <c r="AU298" s="18" t="s">
        <v>86</v>
      </c>
    </row>
    <row r="299" s="13" customFormat="1">
      <c r="A299" s="13"/>
      <c r="B299" s="265"/>
      <c r="C299" s="266"/>
      <c r="D299" s="257" t="s">
        <v>436</v>
      </c>
      <c r="E299" s="267" t="s">
        <v>1</v>
      </c>
      <c r="F299" s="268" t="s">
        <v>1472</v>
      </c>
      <c r="G299" s="266"/>
      <c r="H299" s="269">
        <v>33.792000000000002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5" t="s">
        <v>436</v>
      </c>
      <c r="AU299" s="275" t="s">
        <v>86</v>
      </c>
      <c r="AV299" s="13" t="s">
        <v>86</v>
      </c>
      <c r="AW299" s="13" t="s">
        <v>32</v>
      </c>
      <c r="AX299" s="13" t="s">
        <v>76</v>
      </c>
      <c r="AY299" s="275" t="s">
        <v>213</v>
      </c>
    </row>
    <row r="300" s="13" customFormat="1">
      <c r="A300" s="13"/>
      <c r="B300" s="265"/>
      <c r="C300" s="266"/>
      <c r="D300" s="257" t="s">
        <v>436</v>
      </c>
      <c r="E300" s="267" t="s">
        <v>1</v>
      </c>
      <c r="F300" s="268" t="s">
        <v>1473</v>
      </c>
      <c r="G300" s="266"/>
      <c r="H300" s="269">
        <v>32.048000000000002</v>
      </c>
      <c r="I300" s="270"/>
      <c r="J300" s="266"/>
      <c r="K300" s="266"/>
      <c r="L300" s="271"/>
      <c r="M300" s="272"/>
      <c r="N300" s="273"/>
      <c r="O300" s="273"/>
      <c r="P300" s="273"/>
      <c r="Q300" s="273"/>
      <c r="R300" s="273"/>
      <c r="S300" s="273"/>
      <c r="T300" s="27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5" t="s">
        <v>436</v>
      </c>
      <c r="AU300" s="275" t="s">
        <v>86</v>
      </c>
      <c r="AV300" s="13" t="s">
        <v>86</v>
      </c>
      <c r="AW300" s="13" t="s">
        <v>32</v>
      </c>
      <c r="AX300" s="13" t="s">
        <v>76</v>
      </c>
      <c r="AY300" s="275" t="s">
        <v>213</v>
      </c>
    </row>
    <row r="301" s="13" customFormat="1">
      <c r="A301" s="13"/>
      <c r="B301" s="265"/>
      <c r="C301" s="266"/>
      <c r="D301" s="257" t="s">
        <v>436</v>
      </c>
      <c r="E301" s="267" t="s">
        <v>1</v>
      </c>
      <c r="F301" s="268" t="s">
        <v>1474</v>
      </c>
      <c r="G301" s="266"/>
      <c r="H301" s="269">
        <v>55.314999999999998</v>
      </c>
      <c r="I301" s="270"/>
      <c r="J301" s="266"/>
      <c r="K301" s="266"/>
      <c r="L301" s="271"/>
      <c r="M301" s="272"/>
      <c r="N301" s="273"/>
      <c r="O301" s="273"/>
      <c r="P301" s="273"/>
      <c r="Q301" s="273"/>
      <c r="R301" s="273"/>
      <c r="S301" s="273"/>
      <c r="T301" s="27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5" t="s">
        <v>436</v>
      </c>
      <c r="AU301" s="275" t="s">
        <v>86</v>
      </c>
      <c r="AV301" s="13" t="s">
        <v>86</v>
      </c>
      <c r="AW301" s="13" t="s">
        <v>32</v>
      </c>
      <c r="AX301" s="13" t="s">
        <v>76</v>
      </c>
      <c r="AY301" s="275" t="s">
        <v>213</v>
      </c>
    </row>
    <row r="302" s="14" customFormat="1">
      <c r="A302" s="14"/>
      <c r="B302" s="276"/>
      <c r="C302" s="277"/>
      <c r="D302" s="257" t="s">
        <v>436</v>
      </c>
      <c r="E302" s="278" t="s">
        <v>1</v>
      </c>
      <c r="F302" s="279" t="s">
        <v>453</v>
      </c>
      <c r="G302" s="277"/>
      <c r="H302" s="280">
        <v>121.155</v>
      </c>
      <c r="I302" s="281"/>
      <c r="J302" s="277"/>
      <c r="K302" s="277"/>
      <c r="L302" s="282"/>
      <c r="M302" s="283"/>
      <c r="N302" s="284"/>
      <c r="O302" s="284"/>
      <c r="P302" s="284"/>
      <c r="Q302" s="284"/>
      <c r="R302" s="284"/>
      <c r="S302" s="284"/>
      <c r="T302" s="28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6" t="s">
        <v>436</v>
      </c>
      <c r="AU302" s="286" t="s">
        <v>86</v>
      </c>
      <c r="AV302" s="14" t="s">
        <v>229</v>
      </c>
      <c r="AW302" s="14" t="s">
        <v>32</v>
      </c>
      <c r="AX302" s="14" t="s">
        <v>84</v>
      </c>
      <c r="AY302" s="286" t="s">
        <v>213</v>
      </c>
    </row>
    <row r="303" s="2" customFormat="1" ht="16.5" customHeight="1">
      <c r="A303" s="39"/>
      <c r="B303" s="40"/>
      <c r="C303" s="244" t="s">
        <v>606</v>
      </c>
      <c r="D303" s="244" t="s">
        <v>216</v>
      </c>
      <c r="E303" s="245" t="s">
        <v>566</v>
      </c>
      <c r="F303" s="246" t="s">
        <v>567</v>
      </c>
      <c r="G303" s="247" t="s">
        <v>393</v>
      </c>
      <c r="H303" s="248">
        <v>678.89999999999998</v>
      </c>
      <c r="I303" s="249"/>
      <c r="J303" s="250">
        <f>ROUND(I303*H303,2)</f>
        <v>0</v>
      </c>
      <c r="K303" s="246" t="s">
        <v>394</v>
      </c>
      <c r="L303" s="45"/>
      <c r="M303" s="251" t="s">
        <v>1</v>
      </c>
      <c r="N303" s="252" t="s">
        <v>41</v>
      </c>
      <c r="O303" s="92"/>
      <c r="P303" s="253">
        <f>O303*H303</f>
        <v>0</v>
      </c>
      <c r="Q303" s="253">
        <v>0.0014400000000000001</v>
      </c>
      <c r="R303" s="253">
        <f>Q303*H303</f>
        <v>0.97761600000000004</v>
      </c>
      <c r="S303" s="253">
        <v>0</v>
      </c>
      <c r="T303" s="25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5" t="s">
        <v>229</v>
      </c>
      <c r="AT303" s="255" t="s">
        <v>216</v>
      </c>
      <c r="AU303" s="255" t="s">
        <v>86</v>
      </c>
      <c r="AY303" s="18" t="s">
        <v>213</v>
      </c>
      <c r="BE303" s="256">
        <f>IF(N303="základní",J303,0)</f>
        <v>0</v>
      </c>
      <c r="BF303" s="256">
        <f>IF(N303="snížená",J303,0)</f>
        <v>0</v>
      </c>
      <c r="BG303" s="256">
        <f>IF(N303="zákl. přenesená",J303,0)</f>
        <v>0</v>
      </c>
      <c r="BH303" s="256">
        <f>IF(N303="sníž. přenesená",J303,0)</f>
        <v>0</v>
      </c>
      <c r="BI303" s="256">
        <f>IF(N303="nulová",J303,0)</f>
        <v>0</v>
      </c>
      <c r="BJ303" s="18" t="s">
        <v>84</v>
      </c>
      <c r="BK303" s="256">
        <f>ROUND(I303*H303,2)</f>
        <v>0</v>
      </c>
      <c r="BL303" s="18" t="s">
        <v>229</v>
      </c>
      <c r="BM303" s="255" t="s">
        <v>1475</v>
      </c>
    </row>
    <row r="304" s="2" customFormat="1">
      <c r="A304" s="39"/>
      <c r="B304" s="40"/>
      <c r="C304" s="41"/>
      <c r="D304" s="257" t="s">
        <v>222</v>
      </c>
      <c r="E304" s="41"/>
      <c r="F304" s="258" t="s">
        <v>1388</v>
      </c>
      <c r="G304" s="41"/>
      <c r="H304" s="41"/>
      <c r="I304" s="155"/>
      <c r="J304" s="41"/>
      <c r="K304" s="41"/>
      <c r="L304" s="45"/>
      <c r="M304" s="259"/>
      <c r="N304" s="260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222</v>
      </c>
      <c r="AU304" s="18" t="s">
        <v>86</v>
      </c>
    </row>
    <row r="305" s="13" customFormat="1">
      <c r="A305" s="13"/>
      <c r="B305" s="265"/>
      <c r="C305" s="266"/>
      <c r="D305" s="257" t="s">
        <v>436</v>
      </c>
      <c r="E305" s="267" t="s">
        <v>1</v>
      </c>
      <c r="F305" s="268" t="s">
        <v>1476</v>
      </c>
      <c r="G305" s="266"/>
      <c r="H305" s="269">
        <v>156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75" t="s">
        <v>436</v>
      </c>
      <c r="AU305" s="275" t="s">
        <v>86</v>
      </c>
      <c r="AV305" s="13" t="s">
        <v>86</v>
      </c>
      <c r="AW305" s="13" t="s">
        <v>32</v>
      </c>
      <c r="AX305" s="13" t="s">
        <v>76</v>
      </c>
      <c r="AY305" s="275" t="s">
        <v>213</v>
      </c>
    </row>
    <row r="306" s="13" customFormat="1">
      <c r="A306" s="13"/>
      <c r="B306" s="265"/>
      <c r="C306" s="266"/>
      <c r="D306" s="257" t="s">
        <v>436</v>
      </c>
      <c r="E306" s="267" t="s">
        <v>1</v>
      </c>
      <c r="F306" s="268" t="s">
        <v>1477</v>
      </c>
      <c r="G306" s="266"/>
      <c r="H306" s="269">
        <v>35.200000000000003</v>
      </c>
      <c r="I306" s="270"/>
      <c r="J306" s="266"/>
      <c r="K306" s="266"/>
      <c r="L306" s="271"/>
      <c r="M306" s="272"/>
      <c r="N306" s="273"/>
      <c r="O306" s="273"/>
      <c r="P306" s="273"/>
      <c r="Q306" s="273"/>
      <c r="R306" s="273"/>
      <c r="S306" s="273"/>
      <c r="T306" s="27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75" t="s">
        <v>436</v>
      </c>
      <c r="AU306" s="275" t="s">
        <v>86</v>
      </c>
      <c r="AV306" s="13" t="s">
        <v>86</v>
      </c>
      <c r="AW306" s="13" t="s">
        <v>32</v>
      </c>
      <c r="AX306" s="13" t="s">
        <v>76</v>
      </c>
      <c r="AY306" s="275" t="s">
        <v>213</v>
      </c>
    </row>
    <row r="307" s="13" customFormat="1">
      <c r="A307" s="13"/>
      <c r="B307" s="265"/>
      <c r="C307" s="266"/>
      <c r="D307" s="257" t="s">
        <v>436</v>
      </c>
      <c r="E307" s="267" t="s">
        <v>1</v>
      </c>
      <c r="F307" s="268" t="s">
        <v>1478</v>
      </c>
      <c r="G307" s="266"/>
      <c r="H307" s="269">
        <v>172.90000000000001</v>
      </c>
      <c r="I307" s="270"/>
      <c r="J307" s="266"/>
      <c r="K307" s="266"/>
      <c r="L307" s="271"/>
      <c r="M307" s="272"/>
      <c r="N307" s="273"/>
      <c r="O307" s="273"/>
      <c r="P307" s="273"/>
      <c r="Q307" s="273"/>
      <c r="R307" s="273"/>
      <c r="S307" s="273"/>
      <c r="T307" s="27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75" t="s">
        <v>436</v>
      </c>
      <c r="AU307" s="275" t="s">
        <v>86</v>
      </c>
      <c r="AV307" s="13" t="s">
        <v>86</v>
      </c>
      <c r="AW307" s="13" t="s">
        <v>32</v>
      </c>
      <c r="AX307" s="13" t="s">
        <v>76</v>
      </c>
      <c r="AY307" s="275" t="s">
        <v>213</v>
      </c>
    </row>
    <row r="308" s="13" customFormat="1">
      <c r="A308" s="13"/>
      <c r="B308" s="265"/>
      <c r="C308" s="266"/>
      <c r="D308" s="257" t="s">
        <v>436</v>
      </c>
      <c r="E308" s="267" t="s">
        <v>1</v>
      </c>
      <c r="F308" s="268" t="s">
        <v>1479</v>
      </c>
      <c r="G308" s="266"/>
      <c r="H308" s="269">
        <v>314.80000000000001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5" t="s">
        <v>436</v>
      </c>
      <c r="AU308" s="275" t="s">
        <v>86</v>
      </c>
      <c r="AV308" s="13" t="s">
        <v>86</v>
      </c>
      <c r="AW308" s="13" t="s">
        <v>32</v>
      </c>
      <c r="AX308" s="13" t="s">
        <v>76</v>
      </c>
      <c r="AY308" s="275" t="s">
        <v>213</v>
      </c>
    </row>
    <row r="309" s="14" customFormat="1">
      <c r="A309" s="14"/>
      <c r="B309" s="276"/>
      <c r="C309" s="277"/>
      <c r="D309" s="257" t="s">
        <v>436</v>
      </c>
      <c r="E309" s="278" t="s">
        <v>1</v>
      </c>
      <c r="F309" s="279" t="s">
        <v>453</v>
      </c>
      <c r="G309" s="277"/>
      <c r="H309" s="280">
        <v>678.89999999999998</v>
      </c>
      <c r="I309" s="281"/>
      <c r="J309" s="277"/>
      <c r="K309" s="277"/>
      <c r="L309" s="282"/>
      <c r="M309" s="283"/>
      <c r="N309" s="284"/>
      <c r="O309" s="284"/>
      <c r="P309" s="284"/>
      <c r="Q309" s="284"/>
      <c r="R309" s="284"/>
      <c r="S309" s="284"/>
      <c r="T309" s="28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6" t="s">
        <v>436</v>
      </c>
      <c r="AU309" s="286" t="s">
        <v>86</v>
      </c>
      <c r="AV309" s="14" t="s">
        <v>229</v>
      </c>
      <c r="AW309" s="14" t="s">
        <v>32</v>
      </c>
      <c r="AX309" s="14" t="s">
        <v>84</v>
      </c>
      <c r="AY309" s="286" t="s">
        <v>213</v>
      </c>
    </row>
    <row r="310" s="2" customFormat="1" ht="16.5" customHeight="1">
      <c r="A310" s="39"/>
      <c r="B310" s="40"/>
      <c r="C310" s="244" t="s">
        <v>611</v>
      </c>
      <c r="D310" s="244" t="s">
        <v>216</v>
      </c>
      <c r="E310" s="245" t="s">
        <v>571</v>
      </c>
      <c r="F310" s="246" t="s">
        <v>572</v>
      </c>
      <c r="G310" s="247" t="s">
        <v>393</v>
      </c>
      <c r="H310" s="248">
        <v>678.89999999999998</v>
      </c>
      <c r="I310" s="249"/>
      <c r="J310" s="250">
        <f>ROUND(I310*H310,2)</f>
        <v>0</v>
      </c>
      <c r="K310" s="246" t="s">
        <v>394</v>
      </c>
      <c r="L310" s="45"/>
      <c r="M310" s="251" t="s">
        <v>1</v>
      </c>
      <c r="N310" s="252" t="s">
        <v>41</v>
      </c>
      <c r="O310" s="92"/>
      <c r="P310" s="253">
        <f>O310*H310</f>
        <v>0</v>
      </c>
      <c r="Q310" s="253">
        <v>4.0000000000000003E-05</v>
      </c>
      <c r="R310" s="253">
        <f>Q310*H310</f>
        <v>0.027156</v>
      </c>
      <c r="S310" s="253">
        <v>0</v>
      </c>
      <c r="T310" s="25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5" t="s">
        <v>229</v>
      </c>
      <c r="AT310" s="255" t="s">
        <v>216</v>
      </c>
      <c r="AU310" s="255" t="s">
        <v>86</v>
      </c>
      <c r="AY310" s="18" t="s">
        <v>213</v>
      </c>
      <c r="BE310" s="256">
        <f>IF(N310="základní",J310,0)</f>
        <v>0</v>
      </c>
      <c r="BF310" s="256">
        <f>IF(N310="snížená",J310,0)</f>
        <v>0</v>
      </c>
      <c r="BG310" s="256">
        <f>IF(N310="zákl. přenesená",J310,0)</f>
        <v>0</v>
      </c>
      <c r="BH310" s="256">
        <f>IF(N310="sníž. přenesená",J310,0)</f>
        <v>0</v>
      </c>
      <c r="BI310" s="256">
        <f>IF(N310="nulová",J310,0)</f>
        <v>0</v>
      </c>
      <c r="BJ310" s="18" t="s">
        <v>84</v>
      </c>
      <c r="BK310" s="256">
        <f>ROUND(I310*H310,2)</f>
        <v>0</v>
      </c>
      <c r="BL310" s="18" t="s">
        <v>229</v>
      </c>
      <c r="BM310" s="255" t="s">
        <v>1480</v>
      </c>
    </row>
    <row r="311" s="2" customFormat="1">
      <c r="A311" s="39"/>
      <c r="B311" s="40"/>
      <c r="C311" s="41"/>
      <c r="D311" s="257" t="s">
        <v>222</v>
      </c>
      <c r="E311" s="41"/>
      <c r="F311" s="258" t="s">
        <v>1481</v>
      </c>
      <c r="G311" s="41"/>
      <c r="H311" s="41"/>
      <c r="I311" s="155"/>
      <c r="J311" s="41"/>
      <c r="K311" s="41"/>
      <c r="L311" s="45"/>
      <c r="M311" s="259"/>
      <c r="N311" s="260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222</v>
      </c>
      <c r="AU311" s="18" t="s">
        <v>86</v>
      </c>
    </row>
    <row r="312" s="2" customFormat="1" ht="16.5" customHeight="1">
      <c r="A312" s="39"/>
      <c r="B312" s="40"/>
      <c r="C312" s="244" t="s">
        <v>615</v>
      </c>
      <c r="D312" s="244" t="s">
        <v>216</v>
      </c>
      <c r="E312" s="245" t="s">
        <v>1482</v>
      </c>
      <c r="F312" s="246" t="s">
        <v>1483</v>
      </c>
      <c r="G312" s="247" t="s">
        <v>399</v>
      </c>
      <c r="H312" s="248">
        <v>7.8399999999999999</v>
      </c>
      <c r="I312" s="249"/>
      <c r="J312" s="250">
        <f>ROUND(I312*H312,2)</f>
        <v>0</v>
      </c>
      <c r="K312" s="246" t="s">
        <v>394</v>
      </c>
      <c r="L312" s="45"/>
      <c r="M312" s="251" t="s">
        <v>1</v>
      </c>
      <c r="N312" s="252" t="s">
        <v>41</v>
      </c>
      <c r="O312" s="92"/>
      <c r="P312" s="253">
        <f>O312*H312</f>
        <v>0</v>
      </c>
      <c r="Q312" s="253">
        <v>0</v>
      </c>
      <c r="R312" s="253">
        <f>Q312*H312</f>
        <v>0</v>
      </c>
      <c r="S312" s="253">
        <v>0</v>
      </c>
      <c r="T312" s="25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5" t="s">
        <v>229</v>
      </c>
      <c r="AT312" s="255" t="s">
        <v>216</v>
      </c>
      <c r="AU312" s="255" t="s">
        <v>86</v>
      </c>
      <c r="AY312" s="18" t="s">
        <v>213</v>
      </c>
      <c r="BE312" s="256">
        <f>IF(N312="základní",J312,0)</f>
        <v>0</v>
      </c>
      <c r="BF312" s="256">
        <f>IF(N312="snížená",J312,0)</f>
        <v>0</v>
      </c>
      <c r="BG312" s="256">
        <f>IF(N312="zákl. přenesená",J312,0)</f>
        <v>0</v>
      </c>
      <c r="BH312" s="256">
        <f>IF(N312="sníž. přenesená",J312,0)</f>
        <v>0</v>
      </c>
      <c r="BI312" s="256">
        <f>IF(N312="nulová",J312,0)</f>
        <v>0</v>
      </c>
      <c r="BJ312" s="18" t="s">
        <v>84</v>
      </c>
      <c r="BK312" s="256">
        <f>ROUND(I312*H312,2)</f>
        <v>0</v>
      </c>
      <c r="BL312" s="18" t="s">
        <v>229</v>
      </c>
      <c r="BM312" s="255" t="s">
        <v>1484</v>
      </c>
    </row>
    <row r="313" s="2" customFormat="1">
      <c r="A313" s="39"/>
      <c r="B313" s="40"/>
      <c r="C313" s="41"/>
      <c r="D313" s="257" t="s">
        <v>222</v>
      </c>
      <c r="E313" s="41"/>
      <c r="F313" s="258" t="s">
        <v>1360</v>
      </c>
      <c r="G313" s="41"/>
      <c r="H313" s="41"/>
      <c r="I313" s="155"/>
      <c r="J313" s="41"/>
      <c r="K313" s="41"/>
      <c r="L313" s="45"/>
      <c r="M313" s="259"/>
      <c r="N313" s="260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222</v>
      </c>
      <c r="AU313" s="18" t="s">
        <v>86</v>
      </c>
    </row>
    <row r="314" s="13" customFormat="1">
      <c r="A314" s="13"/>
      <c r="B314" s="265"/>
      <c r="C314" s="266"/>
      <c r="D314" s="257" t="s">
        <v>436</v>
      </c>
      <c r="E314" s="267" t="s">
        <v>1</v>
      </c>
      <c r="F314" s="268" t="s">
        <v>1485</v>
      </c>
      <c r="G314" s="266"/>
      <c r="H314" s="269">
        <v>7.8399999999999999</v>
      </c>
      <c r="I314" s="270"/>
      <c r="J314" s="266"/>
      <c r="K314" s="266"/>
      <c r="L314" s="271"/>
      <c r="M314" s="272"/>
      <c r="N314" s="273"/>
      <c r="O314" s="273"/>
      <c r="P314" s="273"/>
      <c r="Q314" s="273"/>
      <c r="R314" s="273"/>
      <c r="S314" s="273"/>
      <c r="T314" s="27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75" t="s">
        <v>436</v>
      </c>
      <c r="AU314" s="275" t="s">
        <v>86</v>
      </c>
      <c r="AV314" s="13" t="s">
        <v>86</v>
      </c>
      <c r="AW314" s="13" t="s">
        <v>32</v>
      </c>
      <c r="AX314" s="13" t="s">
        <v>84</v>
      </c>
      <c r="AY314" s="275" t="s">
        <v>213</v>
      </c>
    </row>
    <row r="315" s="2" customFormat="1" ht="16.5" customHeight="1">
      <c r="A315" s="39"/>
      <c r="B315" s="40"/>
      <c r="C315" s="244" t="s">
        <v>620</v>
      </c>
      <c r="D315" s="244" t="s">
        <v>216</v>
      </c>
      <c r="E315" s="245" t="s">
        <v>1486</v>
      </c>
      <c r="F315" s="246" t="s">
        <v>1487</v>
      </c>
      <c r="G315" s="247" t="s">
        <v>491</v>
      </c>
      <c r="H315" s="248">
        <v>4.3940000000000001</v>
      </c>
      <c r="I315" s="249"/>
      <c r="J315" s="250">
        <f>ROUND(I315*H315,2)</f>
        <v>0</v>
      </c>
      <c r="K315" s="246" t="s">
        <v>394</v>
      </c>
      <c r="L315" s="45"/>
      <c r="M315" s="251" t="s">
        <v>1</v>
      </c>
      <c r="N315" s="252" t="s">
        <v>41</v>
      </c>
      <c r="O315" s="92"/>
      <c r="P315" s="253">
        <f>O315*H315</f>
        <v>0</v>
      </c>
      <c r="Q315" s="253">
        <v>1.0601700000000001</v>
      </c>
      <c r="R315" s="253">
        <f>Q315*H315</f>
        <v>4.6583869800000004</v>
      </c>
      <c r="S315" s="253">
        <v>0</v>
      </c>
      <c r="T315" s="25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55" t="s">
        <v>229</v>
      </c>
      <c r="AT315" s="255" t="s">
        <v>216</v>
      </c>
      <c r="AU315" s="255" t="s">
        <v>86</v>
      </c>
      <c r="AY315" s="18" t="s">
        <v>213</v>
      </c>
      <c r="BE315" s="256">
        <f>IF(N315="základní",J315,0)</f>
        <v>0</v>
      </c>
      <c r="BF315" s="256">
        <f>IF(N315="snížená",J315,0)</f>
        <v>0</v>
      </c>
      <c r="BG315" s="256">
        <f>IF(N315="zákl. přenesená",J315,0)</f>
        <v>0</v>
      </c>
      <c r="BH315" s="256">
        <f>IF(N315="sníž. přenesená",J315,0)</f>
        <v>0</v>
      </c>
      <c r="BI315" s="256">
        <f>IF(N315="nulová",J315,0)</f>
        <v>0</v>
      </c>
      <c r="BJ315" s="18" t="s">
        <v>84</v>
      </c>
      <c r="BK315" s="256">
        <f>ROUND(I315*H315,2)</f>
        <v>0</v>
      </c>
      <c r="BL315" s="18" t="s">
        <v>229</v>
      </c>
      <c r="BM315" s="255" t="s">
        <v>1488</v>
      </c>
    </row>
    <row r="316" s="2" customFormat="1">
      <c r="A316" s="39"/>
      <c r="B316" s="40"/>
      <c r="C316" s="41"/>
      <c r="D316" s="257" t="s">
        <v>222</v>
      </c>
      <c r="E316" s="41"/>
      <c r="F316" s="258" t="s">
        <v>1489</v>
      </c>
      <c r="G316" s="41"/>
      <c r="H316" s="41"/>
      <c r="I316" s="155"/>
      <c r="J316" s="41"/>
      <c r="K316" s="41"/>
      <c r="L316" s="45"/>
      <c r="M316" s="259"/>
      <c r="N316" s="260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222</v>
      </c>
      <c r="AU316" s="18" t="s">
        <v>86</v>
      </c>
    </row>
    <row r="317" s="13" customFormat="1">
      <c r="A317" s="13"/>
      <c r="B317" s="265"/>
      <c r="C317" s="266"/>
      <c r="D317" s="257" t="s">
        <v>436</v>
      </c>
      <c r="E317" s="267" t="s">
        <v>1</v>
      </c>
      <c r="F317" s="268" t="s">
        <v>1490</v>
      </c>
      <c r="G317" s="266"/>
      <c r="H317" s="269">
        <v>4.3940000000000001</v>
      </c>
      <c r="I317" s="270"/>
      <c r="J317" s="266"/>
      <c r="K317" s="266"/>
      <c r="L317" s="271"/>
      <c r="M317" s="272"/>
      <c r="N317" s="273"/>
      <c r="O317" s="273"/>
      <c r="P317" s="273"/>
      <c r="Q317" s="273"/>
      <c r="R317" s="273"/>
      <c r="S317" s="273"/>
      <c r="T317" s="27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5" t="s">
        <v>436</v>
      </c>
      <c r="AU317" s="275" t="s">
        <v>86</v>
      </c>
      <c r="AV317" s="13" t="s">
        <v>86</v>
      </c>
      <c r="AW317" s="13" t="s">
        <v>32</v>
      </c>
      <c r="AX317" s="13" t="s">
        <v>84</v>
      </c>
      <c r="AY317" s="275" t="s">
        <v>213</v>
      </c>
    </row>
    <row r="318" s="2" customFormat="1" ht="16.5" customHeight="1">
      <c r="A318" s="39"/>
      <c r="B318" s="40"/>
      <c r="C318" s="244" t="s">
        <v>625</v>
      </c>
      <c r="D318" s="244" t="s">
        <v>216</v>
      </c>
      <c r="E318" s="245" t="s">
        <v>1491</v>
      </c>
      <c r="F318" s="246" t="s">
        <v>1492</v>
      </c>
      <c r="G318" s="247" t="s">
        <v>491</v>
      </c>
      <c r="H318" s="248">
        <v>0.68400000000000005</v>
      </c>
      <c r="I318" s="249"/>
      <c r="J318" s="250">
        <f>ROUND(I318*H318,2)</f>
        <v>0</v>
      </c>
      <c r="K318" s="246" t="s">
        <v>394</v>
      </c>
      <c r="L318" s="45"/>
      <c r="M318" s="251" t="s">
        <v>1</v>
      </c>
      <c r="N318" s="252" t="s">
        <v>41</v>
      </c>
      <c r="O318" s="92"/>
      <c r="P318" s="253">
        <f>O318*H318</f>
        <v>0</v>
      </c>
      <c r="Q318" s="253">
        <v>1.06277</v>
      </c>
      <c r="R318" s="253">
        <f>Q318*H318</f>
        <v>0.72693468000000006</v>
      </c>
      <c r="S318" s="253">
        <v>0</v>
      </c>
      <c r="T318" s="25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5" t="s">
        <v>229</v>
      </c>
      <c r="AT318" s="255" t="s">
        <v>216</v>
      </c>
      <c r="AU318" s="255" t="s">
        <v>86</v>
      </c>
      <c r="AY318" s="18" t="s">
        <v>213</v>
      </c>
      <c r="BE318" s="256">
        <f>IF(N318="základní",J318,0)</f>
        <v>0</v>
      </c>
      <c r="BF318" s="256">
        <f>IF(N318="snížená",J318,0)</f>
        <v>0</v>
      </c>
      <c r="BG318" s="256">
        <f>IF(N318="zákl. přenesená",J318,0)</f>
        <v>0</v>
      </c>
      <c r="BH318" s="256">
        <f>IF(N318="sníž. přenesená",J318,0)</f>
        <v>0</v>
      </c>
      <c r="BI318" s="256">
        <f>IF(N318="nulová",J318,0)</f>
        <v>0</v>
      </c>
      <c r="BJ318" s="18" t="s">
        <v>84</v>
      </c>
      <c r="BK318" s="256">
        <f>ROUND(I318*H318,2)</f>
        <v>0</v>
      </c>
      <c r="BL318" s="18" t="s">
        <v>229</v>
      </c>
      <c r="BM318" s="255" t="s">
        <v>1493</v>
      </c>
    </row>
    <row r="319" s="2" customFormat="1">
      <c r="A319" s="39"/>
      <c r="B319" s="40"/>
      <c r="C319" s="41"/>
      <c r="D319" s="257" t="s">
        <v>222</v>
      </c>
      <c r="E319" s="41"/>
      <c r="F319" s="258" t="s">
        <v>1494</v>
      </c>
      <c r="G319" s="41"/>
      <c r="H319" s="41"/>
      <c r="I319" s="155"/>
      <c r="J319" s="41"/>
      <c r="K319" s="41"/>
      <c r="L319" s="45"/>
      <c r="M319" s="259"/>
      <c r="N319" s="260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222</v>
      </c>
      <c r="AU319" s="18" t="s">
        <v>86</v>
      </c>
    </row>
    <row r="320" s="13" customFormat="1">
      <c r="A320" s="13"/>
      <c r="B320" s="265"/>
      <c r="C320" s="266"/>
      <c r="D320" s="257" t="s">
        <v>436</v>
      </c>
      <c r="E320" s="267" t="s">
        <v>1</v>
      </c>
      <c r="F320" s="268" t="s">
        <v>1495</v>
      </c>
      <c r="G320" s="266"/>
      <c r="H320" s="269">
        <v>0.252</v>
      </c>
      <c r="I320" s="270"/>
      <c r="J320" s="266"/>
      <c r="K320" s="266"/>
      <c r="L320" s="271"/>
      <c r="M320" s="272"/>
      <c r="N320" s="273"/>
      <c r="O320" s="273"/>
      <c r="P320" s="273"/>
      <c r="Q320" s="273"/>
      <c r="R320" s="273"/>
      <c r="S320" s="273"/>
      <c r="T320" s="27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75" t="s">
        <v>436</v>
      </c>
      <c r="AU320" s="275" t="s">
        <v>86</v>
      </c>
      <c r="AV320" s="13" t="s">
        <v>86</v>
      </c>
      <c r="AW320" s="13" t="s">
        <v>32</v>
      </c>
      <c r="AX320" s="13" t="s">
        <v>76</v>
      </c>
      <c r="AY320" s="275" t="s">
        <v>213</v>
      </c>
    </row>
    <row r="321" s="13" customFormat="1">
      <c r="A321" s="13"/>
      <c r="B321" s="265"/>
      <c r="C321" s="266"/>
      <c r="D321" s="257" t="s">
        <v>436</v>
      </c>
      <c r="E321" s="267" t="s">
        <v>1</v>
      </c>
      <c r="F321" s="268" t="s">
        <v>1496</v>
      </c>
      <c r="G321" s="266"/>
      <c r="H321" s="269">
        <v>0.432</v>
      </c>
      <c r="I321" s="270"/>
      <c r="J321" s="266"/>
      <c r="K321" s="266"/>
      <c r="L321" s="271"/>
      <c r="M321" s="272"/>
      <c r="N321" s="273"/>
      <c r="O321" s="273"/>
      <c r="P321" s="273"/>
      <c r="Q321" s="273"/>
      <c r="R321" s="273"/>
      <c r="S321" s="273"/>
      <c r="T321" s="27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75" t="s">
        <v>436</v>
      </c>
      <c r="AU321" s="275" t="s">
        <v>86</v>
      </c>
      <c r="AV321" s="13" t="s">
        <v>86</v>
      </c>
      <c r="AW321" s="13" t="s">
        <v>32</v>
      </c>
      <c r="AX321" s="13" t="s">
        <v>76</v>
      </c>
      <c r="AY321" s="275" t="s">
        <v>213</v>
      </c>
    </row>
    <row r="322" s="14" customFormat="1">
      <c r="A322" s="14"/>
      <c r="B322" s="276"/>
      <c r="C322" s="277"/>
      <c r="D322" s="257" t="s">
        <v>436</v>
      </c>
      <c r="E322" s="278" t="s">
        <v>1</v>
      </c>
      <c r="F322" s="279" t="s">
        <v>453</v>
      </c>
      <c r="G322" s="277"/>
      <c r="H322" s="280">
        <v>0.68400000000000005</v>
      </c>
      <c r="I322" s="281"/>
      <c r="J322" s="277"/>
      <c r="K322" s="277"/>
      <c r="L322" s="282"/>
      <c r="M322" s="283"/>
      <c r="N322" s="284"/>
      <c r="O322" s="284"/>
      <c r="P322" s="284"/>
      <c r="Q322" s="284"/>
      <c r="R322" s="284"/>
      <c r="S322" s="284"/>
      <c r="T322" s="28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6" t="s">
        <v>436</v>
      </c>
      <c r="AU322" s="286" t="s">
        <v>86</v>
      </c>
      <c r="AV322" s="14" t="s">
        <v>229</v>
      </c>
      <c r="AW322" s="14" t="s">
        <v>32</v>
      </c>
      <c r="AX322" s="14" t="s">
        <v>84</v>
      </c>
      <c r="AY322" s="286" t="s">
        <v>213</v>
      </c>
    </row>
    <row r="323" s="2" customFormat="1" ht="21.75" customHeight="1">
      <c r="A323" s="39"/>
      <c r="B323" s="40"/>
      <c r="C323" s="244" t="s">
        <v>630</v>
      </c>
      <c r="D323" s="244" t="s">
        <v>216</v>
      </c>
      <c r="E323" s="245" t="s">
        <v>1497</v>
      </c>
      <c r="F323" s="246" t="s">
        <v>1498</v>
      </c>
      <c r="G323" s="247" t="s">
        <v>399</v>
      </c>
      <c r="H323" s="248">
        <v>11.18</v>
      </c>
      <c r="I323" s="249"/>
      <c r="J323" s="250">
        <f>ROUND(I323*H323,2)</f>
        <v>0</v>
      </c>
      <c r="K323" s="246" t="s">
        <v>394</v>
      </c>
      <c r="L323" s="45"/>
      <c r="M323" s="251" t="s">
        <v>1</v>
      </c>
      <c r="N323" s="252" t="s">
        <v>41</v>
      </c>
      <c r="O323" s="92"/>
      <c r="P323" s="253">
        <f>O323*H323</f>
        <v>0</v>
      </c>
      <c r="Q323" s="253">
        <v>2.45329</v>
      </c>
      <c r="R323" s="253">
        <f>Q323*H323</f>
        <v>27.427782199999999</v>
      </c>
      <c r="S323" s="253">
        <v>0</v>
      </c>
      <c r="T323" s="25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55" t="s">
        <v>229</v>
      </c>
      <c r="AT323" s="255" t="s">
        <v>216</v>
      </c>
      <c r="AU323" s="255" t="s">
        <v>86</v>
      </c>
      <c r="AY323" s="18" t="s">
        <v>213</v>
      </c>
      <c r="BE323" s="256">
        <f>IF(N323="základní",J323,0)</f>
        <v>0</v>
      </c>
      <c r="BF323" s="256">
        <f>IF(N323="snížená",J323,0)</f>
        <v>0</v>
      </c>
      <c r="BG323" s="256">
        <f>IF(N323="zákl. přenesená",J323,0)</f>
        <v>0</v>
      </c>
      <c r="BH323" s="256">
        <f>IF(N323="sníž. přenesená",J323,0)</f>
        <v>0</v>
      </c>
      <c r="BI323" s="256">
        <f>IF(N323="nulová",J323,0)</f>
        <v>0</v>
      </c>
      <c r="BJ323" s="18" t="s">
        <v>84</v>
      </c>
      <c r="BK323" s="256">
        <f>ROUND(I323*H323,2)</f>
        <v>0</v>
      </c>
      <c r="BL323" s="18" t="s">
        <v>229</v>
      </c>
      <c r="BM323" s="255" t="s">
        <v>1499</v>
      </c>
    </row>
    <row r="324" s="2" customFormat="1">
      <c r="A324" s="39"/>
      <c r="B324" s="40"/>
      <c r="C324" s="41"/>
      <c r="D324" s="257" t="s">
        <v>222</v>
      </c>
      <c r="E324" s="41"/>
      <c r="F324" s="258" t="s">
        <v>1388</v>
      </c>
      <c r="G324" s="41"/>
      <c r="H324" s="41"/>
      <c r="I324" s="155"/>
      <c r="J324" s="41"/>
      <c r="K324" s="41"/>
      <c r="L324" s="45"/>
      <c r="M324" s="259"/>
      <c r="N324" s="260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222</v>
      </c>
      <c r="AU324" s="18" t="s">
        <v>86</v>
      </c>
    </row>
    <row r="325" s="13" customFormat="1">
      <c r="A325" s="13"/>
      <c r="B325" s="265"/>
      <c r="C325" s="266"/>
      <c r="D325" s="257" t="s">
        <v>436</v>
      </c>
      <c r="E325" s="267" t="s">
        <v>1</v>
      </c>
      <c r="F325" s="268" t="s">
        <v>1500</v>
      </c>
      <c r="G325" s="266"/>
      <c r="H325" s="269">
        <v>7.0199999999999996</v>
      </c>
      <c r="I325" s="270"/>
      <c r="J325" s="266"/>
      <c r="K325" s="266"/>
      <c r="L325" s="271"/>
      <c r="M325" s="272"/>
      <c r="N325" s="273"/>
      <c r="O325" s="273"/>
      <c r="P325" s="273"/>
      <c r="Q325" s="273"/>
      <c r="R325" s="273"/>
      <c r="S325" s="273"/>
      <c r="T325" s="27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75" t="s">
        <v>436</v>
      </c>
      <c r="AU325" s="275" t="s">
        <v>86</v>
      </c>
      <c r="AV325" s="13" t="s">
        <v>86</v>
      </c>
      <c r="AW325" s="13" t="s">
        <v>32</v>
      </c>
      <c r="AX325" s="13" t="s">
        <v>76</v>
      </c>
      <c r="AY325" s="275" t="s">
        <v>213</v>
      </c>
    </row>
    <row r="326" s="13" customFormat="1">
      <c r="A326" s="13"/>
      <c r="B326" s="265"/>
      <c r="C326" s="266"/>
      <c r="D326" s="257" t="s">
        <v>436</v>
      </c>
      <c r="E326" s="267" t="s">
        <v>1</v>
      </c>
      <c r="F326" s="268" t="s">
        <v>1501</v>
      </c>
      <c r="G326" s="266"/>
      <c r="H326" s="269">
        <v>1.1699999999999999</v>
      </c>
      <c r="I326" s="270"/>
      <c r="J326" s="266"/>
      <c r="K326" s="266"/>
      <c r="L326" s="271"/>
      <c r="M326" s="272"/>
      <c r="N326" s="273"/>
      <c r="O326" s="273"/>
      <c r="P326" s="273"/>
      <c r="Q326" s="273"/>
      <c r="R326" s="273"/>
      <c r="S326" s="273"/>
      <c r="T326" s="27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75" t="s">
        <v>436</v>
      </c>
      <c r="AU326" s="275" t="s">
        <v>86</v>
      </c>
      <c r="AV326" s="13" t="s">
        <v>86</v>
      </c>
      <c r="AW326" s="13" t="s">
        <v>32</v>
      </c>
      <c r="AX326" s="13" t="s">
        <v>76</v>
      </c>
      <c r="AY326" s="275" t="s">
        <v>213</v>
      </c>
    </row>
    <row r="327" s="13" customFormat="1">
      <c r="A327" s="13"/>
      <c r="B327" s="265"/>
      <c r="C327" s="266"/>
      <c r="D327" s="257" t="s">
        <v>436</v>
      </c>
      <c r="E327" s="267" t="s">
        <v>1</v>
      </c>
      <c r="F327" s="268" t="s">
        <v>1502</v>
      </c>
      <c r="G327" s="266"/>
      <c r="H327" s="269">
        <v>2.9900000000000002</v>
      </c>
      <c r="I327" s="270"/>
      <c r="J327" s="266"/>
      <c r="K327" s="266"/>
      <c r="L327" s="271"/>
      <c r="M327" s="272"/>
      <c r="N327" s="273"/>
      <c r="O327" s="273"/>
      <c r="P327" s="273"/>
      <c r="Q327" s="273"/>
      <c r="R327" s="273"/>
      <c r="S327" s="273"/>
      <c r="T327" s="27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75" t="s">
        <v>436</v>
      </c>
      <c r="AU327" s="275" t="s">
        <v>86</v>
      </c>
      <c r="AV327" s="13" t="s">
        <v>86</v>
      </c>
      <c r="AW327" s="13" t="s">
        <v>32</v>
      </c>
      <c r="AX327" s="13" t="s">
        <v>76</v>
      </c>
      <c r="AY327" s="275" t="s">
        <v>213</v>
      </c>
    </row>
    <row r="328" s="14" customFormat="1">
      <c r="A328" s="14"/>
      <c r="B328" s="276"/>
      <c r="C328" s="277"/>
      <c r="D328" s="257" t="s">
        <v>436</v>
      </c>
      <c r="E328" s="278" t="s">
        <v>1</v>
      </c>
      <c r="F328" s="279" t="s">
        <v>453</v>
      </c>
      <c r="G328" s="277"/>
      <c r="H328" s="280">
        <v>11.18</v>
      </c>
      <c r="I328" s="281"/>
      <c r="J328" s="277"/>
      <c r="K328" s="277"/>
      <c r="L328" s="282"/>
      <c r="M328" s="283"/>
      <c r="N328" s="284"/>
      <c r="O328" s="284"/>
      <c r="P328" s="284"/>
      <c r="Q328" s="284"/>
      <c r="R328" s="284"/>
      <c r="S328" s="284"/>
      <c r="T328" s="28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86" t="s">
        <v>436</v>
      </c>
      <c r="AU328" s="286" t="s">
        <v>86</v>
      </c>
      <c r="AV328" s="14" t="s">
        <v>229</v>
      </c>
      <c r="AW328" s="14" t="s">
        <v>32</v>
      </c>
      <c r="AX328" s="14" t="s">
        <v>84</v>
      </c>
      <c r="AY328" s="286" t="s">
        <v>213</v>
      </c>
    </row>
    <row r="329" s="2" customFormat="1" ht="16.5" customHeight="1">
      <c r="A329" s="39"/>
      <c r="B329" s="40"/>
      <c r="C329" s="244" t="s">
        <v>635</v>
      </c>
      <c r="D329" s="244" t="s">
        <v>216</v>
      </c>
      <c r="E329" s="245" t="s">
        <v>1503</v>
      </c>
      <c r="F329" s="246" t="s">
        <v>1504</v>
      </c>
      <c r="G329" s="247" t="s">
        <v>393</v>
      </c>
      <c r="H329" s="248">
        <v>73.049999999999997</v>
      </c>
      <c r="I329" s="249"/>
      <c r="J329" s="250">
        <f>ROUND(I329*H329,2)</f>
        <v>0</v>
      </c>
      <c r="K329" s="246" t="s">
        <v>394</v>
      </c>
      <c r="L329" s="45"/>
      <c r="M329" s="251" t="s">
        <v>1</v>
      </c>
      <c r="N329" s="252" t="s">
        <v>41</v>
      </c>
      <c r="O329" s="92"/>
      <c r="P329" s="253">
        <f>O329*H329</f>
        <v>0</v>
      </c>
      <c r="Q329" s="253">
        <v>0.0027499999999999998</v>
      </c>
      <c r="R329" s="253">
        <f>Q329*H329</f>
        <v>0.20088749999999997</v>
      </c>
      <c r="S329" s="253">
        <v>0</v>
      </c>
      <c r="T329" s="25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5" t="s">
        <v>229</v>
      </c>
      <c r="AT329" s="255" t="s">
        <v>216</v>
      </c>
      <c r="AU329" s="255" t="s">
        <v>86</v>
      </c>
      <c r="AY329" s="18" t="s">
        <v>213</v>
      </c>
      <c r="BE329" s="256">
        <f>IF(N329="základní",J329,0)</f>
        <v>0</v>
      </c>
      <c r="BF329" s="256">
        <f>IF(N329="snížená",J329,0)</f>
        <v>0</v>
      </c>
      <c r="BG329" s="256">
        <f>IF(N329="zákl. přenesená",J329,0)</f>
        <v>0</v>
      </c>
      <c r="BH329" s="256">
        <f>IF(N329="sníž. přenesená",J329,0)</f>
        <v>0</v>
      </c>
      <c r="BI329" s="256">
        <f>IF(N329="nulová",J329,0)</f>
        <v>0</v>
      </c>
      <c r="BJ329" s="18" t="s">
        <v>84</v>
      </c>
      <c r="BK329" s="256">
        <f>ROUND(I329*H329,2)</f>
        <v>0</v>
      </c>
      <c r="BL329" s="18" t="s">
        <v>229</v>
      </c>
      <c r="BM329" s="255" t="s">
        <v>1505</v>
      </c>
    </row>
    <row r="330" s="2" customFormat="1">
      <c r="A330" s="39"/>
      <c r="B330" s="40"/>
      <c r="C330" s="41"/>
      <c r="D330" s="257" t="s">
        <v>222</v>
      </c>
      <c r="E330" s="41"/>
      <c r="F330" s="258" t="s">
        <v>1388</v>
      </c>
      <c r="G330" s="41"/>
      <c r="H330" s="41"/>
      <c r="I330" s="155"/>
      <c r="J330" s="41"/>
      <c r="K330" s="41"/>
      <c r="L330" s="45"/>
      <c r="M330" s="259"/>
      <c r="N330" s="260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222</v>
      </c>
      <c r="AU330" s="18" t="s">
        <v>86</v>
      </c>
    </row>
    <row r="331" s="13" customFormat="1">
      <c r="A331" s="13"/>
      <c r="B331" s="265"/>
      <c r="C331" s="266"/>
      <c r="D331" s="257" t="s">
        <v>436</v>
      </c>
      <c r="E331" s="267" t="s">
        <v>1</v>
      </c>
      <c r="F331" s="268" t="s">
        <v>1506</v>
      </c>
      <c r="G331" s="266"/>
      <c r="H331" s="269">
        <v>42.960000000000001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5" t="s">
        <v>436</v>
      </c>
      <c r="AU331" s="275" t="s">
        <v>86</v>
      </c>
      <c r="AV331" s="13" t="s">
        <v>86</v>
      </c>
      <c r="AW331" s="13" t="s">
        <v>32</v>
      </c>
      <c r="AX331" s="13" t="s">
        <v>76</v>
      </c>
      <c r="AY331" s="275" t="s">
        <v>213</v>
      </c>
    </row>
    <row r="332" s="13" customFormat="1">
      <c r="A332" s="13"/>
      <c r="B332" s="265"/>
      <c r="C332" s="266"/>
      <c r="D332" s="257" t="s">
        <v>436</v>
      </c>
      <c r="E332" s="267" t="s">
        <v>1</v>
      </c>
      <c r="F332" s="268" t="s">
        <v>1507</v>
      </c>
      <c r="G332" s="266"/>
      <c r="H332" s="269">
        <v>10.44</v>
      </c>
      <c r="I332" s="270"/>
      <c r="J332" s="266"/>
      <c r="K332" s="266"/>
      <c r="L332" s="271"/>
      <c r="M332" s="272"/>
      <c r="N332" s="273"/>
      <c r="O332" s="273"/>
      <c r="P332" s="273"/>
      <c r="Q332" s="273"/>
      <c r="R332" s="273"/>
      <c r="S332" s="273"/>
      <c r="T332" s="27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5" t="s">
        <v>436</v>
      </c>
      <c r="AU332" s="275" t="s">
        <v>86</v>
      </c>
      <c r="AV332" s="13" t="s">
        <v>86</v>
      </c>
      <c r="AW332" s="13" t="s">
        <v>32</v>
      </c>
      <c r="AX332" s="13" t="s">
        <v>76</v>
      </c>
      <c r="AY332" s="275" t="s">
        <v>213</v>
      </c>
    </row>
    <row r="333" s="13" customFormat="1">
      <c r="A333" s="13"/>
      <c r="B333" s="265"/>
      <c r="C333" s="266"/>
      <c r="D333" s="257" t="s">
        <v>436</v>
      </c>
      <c r="E333" s="267" t="s">
        <v>1</v>
      </c>
      <c r="F333" s="268" t="s">
        <v>1508</v>
      </c>
      <c r="G333" s="266"/>
      <c r="H333" s="269">
        <v>19.649999999999999</v>
      </c>
      <c r="I333" s="270"/>
      <c r="J333" s="266"/>
      <c r="K333" s="266"/>
      <c r="L333" s="271"/>
      <c r="M333" s="272"/>
      <c r="N333" s="273"/>
      <c r="O333" s="273"/>
      <c r="P333" s="273"/>
      <c r="Q333" s="273"/>
      <c r="R333" s="273"/>
      <c r="S333" s="273"/>
      <c r="T333" s="27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75" t="s">
        <v>436</v>
      </c>
      <c r="AU333" s="275" t="s">
        <v>86</v>
      </c>
      <c r="AV333" s="13" t="s">
        <v>86</v>
      </c>
      <c r="AW333" s="13" t="s">
        <v>32</v>
      </c>
      <c r="AX333" s="13" t="s">
        <v>76</v>
      </c>
      <c r="AY333" s="275" t="s">
        <v>213</v>
      </c>
    </row>
    <row r="334" s="14" customFormat="1">
      <c r="A334" s="14"/>
      <c r="B334" s="276"/>
      <c r="C334" s="277"/>
      <c r="D334" s="257" t="s">
        <v>436</v>
      </c>
      <c r="E334" s="278" t="s">
        <v>1</v>
      </c>
      <c r="F334" s="279" t="s">
        <v>453</v>
      </c>
      <c r="G334" s="277"/>
      <c r="H334" s="280">
        <v>73.049999999999997</v>
      </c>
      <c r="I334" s="281"/>
      <c r="J334" s="277"/>
      <c r="K334" s="277"/>
      <c r="L334" s="282"/>
      <c r="M334" s="283"/>
      <c r="N334" s="284"/>
      <c r="O334" s="284"/>
      <c r="P334" s="284"/>
      <c r="Q334" s="284"/>
      <c r="R334" s="284"/>
      <c r="S334" s="284"/>
      <c r="T334" s="28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6" t="s">
        <v>436</v>
      </c>
      <c r="AU334" s="286" t="s">
        <v>86</v>
      </c>
      <c r="AV334" s="14" t="s">
        <v>229</v>
      </c>
      <c r="AW334" s="14" t="s">
        <v>32</v>
      </c>
      <c r="AX334" s="14" t="s">
        <v>84</v>
      </c>
      <c r="AY334" s="286" t="s">
        <v>213</v>
      </c>
    </row>
    <row r="335" s="2" customFormat="1" ht="16.5" customHeight="1">
      <c r="A335" s="39"/>
      <c r="B335" s="40"/>
      <c r="C335" s="244" t="s">
        <v>640</v>
      </c>
      <c r="D335" s="244" t="s">
        <v>216</v>
      </c>
      <c r="E335" s="245" t="s">
        <v>1509</v>
      </c>
      <c r="F335" s="246" t="s">
        <v>1510</v>
      </c>
      <c r="G335" s="247" t="s">
        <v>393</v>
      </c>
      <c r="H335" s="248">
        <v>73.049999999999997</v>
      </c>
      <c r="I335" s="249"/>
      <c r="J335" s="250">
        <f>ROUND(I335*H335,2)</f>
        <v>0</v>
      </c>
      <c r="K335" s="246" t="s">
        <v>394</v>
      </c>
      <c r="L335" s="45"/>
      <c r="M335" s="251" t="s">
        <v>1</v>
      </c>
      <c r="N335" s="252" t="s">
        <v>41</v>
      </c>
      <c r="O335" s="92"/>
      <c r="P335" s="253">
        <f>O335*H335</f>
        <v>0</v>
      </c>
      <c r="Q335" s="253">
        <v>0</v>
      </c>
      <c r="R335" s="253">
        <f>Q335*H335</f>
        <v>0</v>
      </c>
      <c r="S335" s="253">
        <v>0</v>
      </c>
      <c r="T335" s="25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5" t="s">
        <v>229</v>
      </c>
      <c r="AT335" s="255" t="s">
        <v>216</v>
      </c>
      <c r="AU335" s="255" t="s">
        <v>86</v>
      </c>
      <c r="AY335" s="18" t="s">
        <v>213</v>
      </c>
      <c r="BE335" s="256">
        <f>IF(N335="základní",J335,0)</f>
        <v>0</v>
      </c>
      <c r="BF335" s="256">
        <f>IF(N335="snížená",J335,0)</f>
        <v>0</v>
      </c>
      <c r="BG335" s="256">
        <f>IF(N335="zákl. přenesená",J335,0)</f>
        <v>0</v>
      </c>
      <c r="BH335" s="256">
        <f>IF(N335="sníž. přenesená",J335,0)</f>
        <v>0</v>
      </c>
      <c r="BI335" s="256">
        <f>IF(N335="nulová",J335,0)</f>
        <v>0</v>
      </c>
      <c r="BJ335" s="18" t="s">
        <v>84</v>
      </c>
      <c r="BK335" s="256">
        <f>ROUND(I335*H335,2)</f>
        <v>0</v>
      </c>
      <c r="BL335" s="18" t="s">
        <v>229</v>
      </c>
      <c r="BM335" s="255" t="s">
        <v>1511</v>
      </c>
    </row>
    <row r="336" s="2" customFormat="1">
      <c r="A336" s="39"/>
      <c r="B336" s="40"/>
      <c r="C336" s="41"/>
      <c r="D336" s="257" t="s">
        <v>222</v>
      </c>
      <c r="E336" s="41"/>
      <c r="F336" s="258" t="s">
        <v>1512</v>
      </c>
      <c r="G336" s="41"/>
      <c r="H336" s="41"/>
      <c r="I336" s="155"/>
      <c r="J336" s="41"/>
      <c r="K336" s="41"/>
      <c r="L336" s="45"/>
      <c r="M336" s="259"/>
      <c r="N336" s="260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222</v>
      </c>
      <c r="AU336" s="18" t="s">
        <v>86</v>
      </c>
    </row>
    <row r="337" s="2" customFormat="1" ht="21.75" customHeight="1">
      <c r="A337" s="39"/>
      <c r="B337" s="40"/>
      <c r="C337" s="244" t="s">
        <v>648</v>
      </c>
      <c r="D337" s="244" t="s">
        <v>216</v>
      </c>
      <c r="E337" s="245" t="s">
        <v>1513</v>
      </c>
      <c r="F337" s="246" t="s">
        <v>1514</v>
      </c>
      <c r="G337" s="247" t="s">
        <v>491</v>
      </c>
      <c r="H337" s="248">
        <v>1.454</v>
      </c>
      <c r="I337" s="249"/>
      <c r="J337" s="250">
        <f>ROUND(I337*H337,2)</f>
        <v>0</v>
      </c>
      <c r="K337" s="246" t="s">
        <v>394</v>
      </c>
      <c r="L337" s="45"/>
      <c r="M337" s="251" t="s">
        <v>1</v>
      </c>
      <c r="N337" s="252" t="s">
        <v>41</v>
      </c>
      <c r="O337" s="92"/>
      <c r="P337" s="253">
        <f>O337*H337</f>
        <v>0</v>
      </c>
      <c r="Q337" s="253">
        <v>1.05871</v>
      </c>
      <c r="R337" s="253">
        <f>Q337*H337</f>
        <v>1.5393643400000001</v>
      </c>
      <c r="S337" s="253">
        <v>0</v>
      </c>
      <c r="T337" s="25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55" t="s">
        <v>229</v>
      </c>
      <c r="AT337" s="255" t="s">
        <v>216</v>
      </c>
      <c r="AU337" s="255" t="s">
        <v>86</v>
      </c>
      <c r="AY337" s="18" t="s">
        <v>213</v>
      </c>
      <c r="BE337" s="256">
        <f>IF(N337="základní",J337,0)</f>
        <v>0</v>
      </c>
      <c r="BF337" s="256">
        <f>IF(N337="snížená",J337,0)</f>
        <v>0</v>
      </c>
      <c r="BG337" s="256">
        <f>IF(N337="zákl. přenesená",J337,0)</f>
        <v>0</v>
      </c>
      <c r="BH337" s="256">
        <f>IF(N337="sníž. přenesená",J337,0)</f>
        <v>0</v>
      </c>
      <c r="BI337" s="256">
        <f>IF(N337="nulová",J337,0)</f>
        <v>0</v>
      </c>
      <c r="BJ337" s="18" t="s">
        <v>84</v>
      </c>
      <c r="BK337" s="256">
        <f>ROUND(I337*H337,2)</f>
        <v>0</v>
      </c>
      <c r="BL337" s="18" t="s">
        <v>229</v>
      </c>
      <c r="BM337" s="255" t="s">
        <v>1515</v>
      </c>
    </row>
    <row r="338" s="2" customFormat="1">
      <c r="A338" s="39"/>
      <c r="B338" s="40"/>
      <c r="C338" s="41"/>
      <c r="D338" s="257" t="s">
        <v>222</v>
      </c>
      <c r="E338" s="41"/>
      <c r="F338" s="258" t="s">
        <v>1489</v>
      </c>
      <c r="G338" s="41"/>
      <c r="H338" s="41"/>
      <c r="I338" s="155"/>
      <c r="J338" s="41"/>
      <c r="K338" s="41"/>
      <c r="L338" s="45"/>
      <c r="M338" s="259"/>
      <c r="N338" s="260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222</v>
      </c>
      <c r="AU338" s="18" t="s">
        <v>86</v>
      </c>
    </row>
    <row r="339" s="13" customFormat="1">
      <c r="A339" s="13"/>
      <c r="B339" s="265"/>
      <c r="C339" s="266"/>
      <c r="D339" s="257" t="s">
        <v>436</v>
      </c>
      <c r="E339" s="267" t="s">
        <v>1</v>
      </c>
      <c r="F339" s="268" t="s">
        <v>1516</v>
      </c>
      <c r="G339" s="266"/>
      <c r="H339" s="269">
        <v>0.91300000000000003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5" t="s">
        <v>436</v>
      </c>
      <c r="AU339" s="275" t="s">
        <v>86</v>
      </c>
      <c r="AV339" s="13" t="s">
        <v>86</v>
      </c>
      <c r="AW339" s="13" t="s">
        <v>32</v>
      </c>
      <c r="AX339" s="13" t="s">
        <v>76</v>
      </c>
      <c r="AY339" s="275" t="s">
        <v>213</v>
      </c>
    </row>
    <row r="340" s="13" customFormat="1">
      <c r="A340" s="13"/>
      <c r="B340" s="265"/>
      <c r="C340" s="266"/>
      <c r="D340" s="257" t="s">
        <v>436</v>
      </c>
      <c r="E340" s="267" t="s">
        <v>1</v>
      </c>
      <c r="F340" s="268" t="s">
        <v>1517</v>
      </c>
      <c r="G340" s="266"/>
      <c r="H340" s="269">
        <v>0.152</v>
      </c>
      <c r="I340" s="270"/>
      <c r="J340" s="266"/>
      <c r="K340" s="266"/>
      <c r="L340" s="271"/>
      <c r="M340" s="272"/>
      <c r="N340" s="273"/>
      <c r="O340" s="273"/>
      <c r="P340" s="273"/>
      <c r="Q340" s="273"/>
      <c r="R340" s="273"/>
      <c r="S340" s="273"/>
      <c r="T340" s="27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75" t="s">
        <v>436</v>
      </c>
      <c r="AU340" s="275" t="s">
        <v>86</v>
      </c>
      <c r="AV340" s="13" t="s">
        <v>86</v>
      </c>
      <c r="AW340" s="13" t="s">
        <v>32</v>
      </c>
      <c r="AX340" s="13" t="s">
        <v>76</v>
      </c>
      <c r="AY340" s="275" t="s">
        <v>213</v>
      </c>
    </row>
    <row r="341" s="13" customFormat="1">
      <c r="A341" s="13"/>
      <c r="B341" s="265"/>
      <c r="C341" s="266"/>
      <c r="D341" s="257" t="s">
        <v>436</v>
      </c>
      <c r="E341" s="267" t="s">
        <v>1</v>
      </c>
      <c r="F341" s="268" t="s">
        <v>1518</v>
      </c>
      <c r="G341" s="266"/>
      <c r="H341" s="269">
        <v>0.38900000000000001</v>
      </c>
      <c r="I341" s="270"/>
      <c r="J341" s="266"/>
      <c r="K341" s="266"/>
      <c r="L341" s="271"/>
      <c r="M341" s="272"/>
      <c r="N341" s="273"/>
      <c r="O341" s="273"/>
      <c r="P341" s="273"/>
      <c r="Q341" s="273"/>
      <c r="R341" s="273"/>
      <c r="S341" s="273"/>
      <c r="T341" s="27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5" t="s">
        <v>436</v>
      </c>
      <c r="AU341" s="275" t="s">
        <v>86</v>
      </c>
      <c r="AV341" s="13" t="s">
        <v>86</v>
      </c>
      <c r="AW341" s="13" t="s">
        <v>32</v>
      </c>
      <c r="AX341" s="13" t="s">
        <v>76</v>
      </c>
      <c r="AY341" s="275" t="s">
        <v>213</v>
      </c>
    </row>
    <row r="342" s="14" customFormat="1">
      <c r="A342" s="14"/>
      <c r="B342" s="276"/>
      <c r="C342" s="277"/>
      <c r="D342" s="257" t="s">
        <v>436</v>
      </c>
      <c r="E342" s="278" t="s">
        <v>1</v>
      </c>
      <c r="F342" s="279" t="s">
        <v>453</v>
      </c>
      <c r="G342" s="277"/>
      <c r="H342" s="280">
        <v>1.454</v>
      </c>
      <c r="I342" s="281"/>
      <c r="J342" s="277"/>
      <c r="K342" s="277"/>
      <c r="L342" s="282"/>
      <c r="M342" s="283"/>
      <c r="N342" s="284"/>
      <c r="O342" s="284"/>
      <c r="P342" s="284"/>
      <c r="Q342" s="284"/>
      <c r="R342" s="284"/>
      <c r="S342" s="284"/>
      <c r="T342" s="28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6" t="s">
        <v>436</v>
      </c>
      <c r="AU342" s="286" t="s">
        <v>86</v>
      </c>
      <c r="AV342" s="14" t="s">
        <v>229</v>
      </c>
      <c r="AW342" s="14" t="s">
        <v>32</v>
      </c>
      <c r="AX342" s="14" t="s">
        <v>84</v>
      </c>
      <c r="AY342" s="286" t="s">
        <v>213</v>
      </c>
    </row>
    <row r="343" s="2" customFormat="1" ht="16.5" customHeight="1">
      <c r="A343" s="39"/>
      <c r="B343" s="40"/>
      <c r="C343" s="244" t="s">
        <v>658</v>
      </c>
      <c r="D343" s="244" t="s">
        <v>216</v>
      </c>
      <c r="E343" s="245" t="s">
        <v>1519</v>
      </c>
      <c r="F343" s="246" t="s">
        <v>1520</v>
      </c>
      <c r="G343" s="247" t="s">
        <v>471</v>
      </c>
      <c r="H343" s="248">
        <v>13.6</v>
      </c>
      <c r="I343" s="249"/>
      <c r="J343" s="250">
        <f>ROUND(I343*H343,2)</f>
        <v>0</v>
      </c>
      <c r="K343" s="246" t="s">
        <v>1</v>
      </c>
      <c r="L343" s="45"/>
      <c r="M343" s="251" t="s">
        <v>1</v>
      </c>
      <c r="N343" s="252" t="s">
        <v>41</v>
      </c>
      <c r="O343" s="92"/>
      <c r="P343" s="253">
        <f>O343*H343</f>
        <v>0</v>
      </c>
      <c r="Q343" s="253">
        <v>1.0601700000000001</v>
      </c>
      <c r="R343" s="253">
        <f>Q343*H343</f>
        <v>14.418312</v>
      </c>
      <c r="S343" s="253">
        <v>0</v>
      </c>
      <c r="T343" s="25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55" t="s">
        <v>229</v>
      </c>
      <c r="AT343" s="255" t="s">
        <v>216</v>
      </c>
      <c r="AU343" s="255" t="s">
        <v>86</v>
      </c>
      <c r="AY343" s="18" t="s">
        <v>213</v>
      </c>
      <c r="BE343" s="256">
        <f>IF(N343="základní",J343,0)</f>
        <v>0</v>
      </c>
      <c r="BF343" s="256">
        <f>IF(N343="snížená",J343,0)</f>
        <v>0</v>
      </c>
      <c r="BG343" s="256">
        <f>IF(N343="zákl. přenesená",J343,0)</f>
        <v>0</v>
      </c>
      <c r="BH343" s="256">
        <f>IF(N343="sníž. přenesená",J343,0)</f>
        <v>0</v>
      </c>
      <c r="BI343" s="256">
        <f>IF(N343="nulová",J343,0)</f>
        <v>0</v>
      </c>
      <c r="BJ343" s="18" t="s">
        <v>84</v>
      </c>
      <c r="BK343" s="256">
        <f>ROUND(I343*H343,2)</f>
        <v>0</v>
      </c>
      <c r="BL343" s="18" t="s">
        <v>229</v>
      </c>
      <c r="BM343" s="255" t="s">
        <v>1521</v>
      </c>
    </row>
    <row r="344" s="2" customFormat="1">
      <c r="A344" s="39"/>
      <c r="B344" s="40"/>
      <c r="C344" s="41"/>
      <c r="D344" s="257" t="s">
        <v>222</v>
      </c>
      <c r="E344" s="41"/>
      <c r="F344" s="258" t="s">
        <v>1522</v>
      </c>
      <c r="G344" s="41"/>
      <c r="H344" s="41"/>
      <c r="I344" s="155"/>
      <c r="J344" s="41"/>
      <c r="K344" s="41"/>
      <c r="L344" s="45"/>
      <c r="M344" s="259"/>
      <c r="N344" s="260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222</v>
      </c>
      <c r="AU344" s="18" t="s">
        <v>86</v>
      </c>
    </row>
    <row r="345" s="13" customFormat="1">
      <c r="A345" s="13"/>
      <c r="B345" s="265"/>
      <c r="C345" s="266"/>
      <c r="D345" s="257" t="s">
        <v>436</v>
      </c>
      <c r="E345" s="267" t="s">
        <v>1</v>
      </c>
      <c r="F345" s="268" t="s">
        <v>1523</v>
      </c>
      <c r="G345" s="266"/>
      <c r="H345" s="269">
        <v>13.6</v>
      </c>
      <c r="I345" s="270"/>
      <c r="J345" s="266"/>
      <c r="K345" s="266"/>
      <c r="L345" s="271"/>
      <c r="M345" s="272"/>
      <c r="N345" s="273"/>
      <c r="O345" s="273"/>
      <c r="P345" s="273"/>
      <c r="Q345" s="273"/>
      <c r="R345" s="273"/>
      <c r="S345" s="273"/>
      <c r="T345" s="27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75" t="s">
        <v>436</v>
      </c>
      <c r="AU345" s="275" t="s">
        <v>86</v>
      </c>
      <c r="AV345" s="13" t="s">
        <v>86</v>
      </c>
      <c r="AW345" s="13" t="s">
        <v>32</v>
      </c>
      <c r="AX345" s="13" t="s">
        <v>84</v>
      </c>
      <c r="AY345" s="275" t="s">
        <v>213</v>
      </c>
    </row>
    <row r="346" s="12" customFormat="1" ht="22.8" customHeight="1">
      <c r="A346" s="12"/>
      <c r="B346" s="228"/>
      <c r="C346" s="229"/>
      <c r="D346" s="230" t="s">
        <v>75</v>
      </c>
      <c r="E346" s="242" t="s">
        <v>224</v>
      </c>
      <c r="F346" s="242" t="s">
        <v>1176</v>
      </c>
      <c r="G346" s="229"/>
      <c r="H346" s="229"/>
      <c r="I346" s="232"/>
      <c r="J346" s="243">
        <f>BK346</f>
        <v>0</v>
      </c>
      <c r="K346" s="229"/>
      <c r="L346" s="234"/>
      <c r="M346" s="235"/>
      <c r="N346" s="236"/>
      <c r="O346" s="236"/>
      <c r="P346" s="237">
        <f>SUM(P347:P399)</f>
        <v>0</v>
      </c>
      <c r="Q346" s="236"/>
      <c r="R346" s="237">
        <f>SUM(R347:R399)</f>
        <v>83.647924380000006</v>
      </c>
      <c r="S346" s="236"/>
      <c r="T346" s="238">
        <f>SUM(T347:T399)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39" t="s">
        <v>84</v>
      </c>
      <c r="AT346" s="240" t="s">
        <v>75</v>
      </c>
      <c r="AU346" s="240" t="s">
        <v>84</v>
      </c>
      <c r="AY346" s="239" t="s">
        <v>213</v>
      </c>
      <c r="BK346" s="241">
        <f>SUM(BK347:BK399)</f>
        <v>0</v>
      </c>
    </row>
    <row r="347" s="2" customFormat="1" ht="16.5" customHeight="1">
      <c r="A347" s="39"/>
      <c r="B347" s="40"/>
      <c r="C347" s="244" t="s">
        <v>664</v>
      </c>
      <c r="D347" s="244" t="s">
        <v>216</v>
      </c>
      <c r="E347" s="245" t="s">
        <v>1524</v>
      </c>
      <c r="F347" s="246" t="s">
        <v>1525</v>
      </c>
      <c r="G347" s="247" t="s">
        <v>399</v>
      </c>
      <c r="H347" s="248">
        <v>15.140000000000001</v>
      </c>
      <c r="I347" s="249"/>
      <c r="J347" s="250">
        <f>ROUND(I347*H347,2)</f>
        <v>0</v>
      </c>
      <c r="K347" s="246" t="s">
        <v>394</v>
      </c>
      <c r="L347" s="45"/>
      <c r="M347" s="251" t="s">
        <v>1</v>
      </c>
      <c r="N347" s="252" t="s">
        <v>41</v>
      </c>
      <c r="O347" s="92"/>
      <c r="P347" s="253">
        <f>O347*H347</f>
        <v>0</v>
      </c>
      <c r="Q347" s="253">
        <v>2.45329</v>
      </c>
      <c r="R347" s="253">
        <f>Q347*H347</f>
        <v>37.142810600000004</v>
      </c>
      <c r="S347" s="253">
        <v>0</v>
      </c>
      <c r="T347" s="25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5" t="s">
        <v>229</v>
      </c>
      <c r="AT347" s="255" t="s">
        <v>216</v>
      </c>
      <c r="AU347" s="255" t="s">
        <v>86</v>
      </c>
      <c r="AY347" s="18" t="s">
        <v>213</v>
      </c>
      <c r="BE347" s="256">
        <f>IF(N347="základní",J347,0)</f>
        <v>0</v>
      </c>
      <c r="BF347" s="256">
        <f>IF(N347="snížená",J347,0)</f>
        <v>0</v>
      </c>
      <c r="BG347" s="256">
        <f>IF(N347="zákl. přenesená",J347,0)</f>
        <v>0</v>
      </c>
      <c r="BH347" s="256">
        <f>IF(N347="sníž. přenesená",J347,0)</f>
        <v>0</v>
      </c>
      <c r="BI347" s="256">
        <f>IF(N347="nulová",J347,0)</f>
        <v>0</v>
      </c>
      <c r="BJ347" s="18" t="s">
        <v>84</v>
      </c>
      <c r="BK347" s="256">
        <f>ROUND(I347*H347,2)</f>
        <v>0</v>
      </c>
      <c r="BL347" s="18" t="s">
        <v>229</v>
      </c>
      <c r="BM347" s="255" t="s">
        <v>1526</v>
      </c>
    </row>
    <row r="348" s="2" customFormat="1">
      <c r="A348" s="39"/>
      <c r="B348" s="40"/>
      <c r="C348" s="41"/>
      <c r="D348" s="257" t="s">
        <v>222</v>
      </c>
      <c r="E348" s="41"/>
      <c r="F348" s="258" t="s">
        <v>1388</v>
      </c>
      <c r="G348" s="41"/>
      <c r="H348" s="41"/>
      <c r="I348" s="155"/>
      <c r="J348" s="41"/>
      <c r="K348" s="41"/>
      <c r="L348" s="45"/>
      <c r="M348" s="259"/>
      <c r="N348" s="260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222</v>
      </c>
      <c r="AU348" s="18" t="s">
        <v>86</v>
      </c>
    </row>
    <row r="349" s="13" customFormat="1">
      <c r="A349" s="13"/>
      <c r="B349" s="265"/>
      <c r="C349" s="266"/>
      <c r="D349" s="257" t="s">
        <v>436</v>
      </c>
      <c r="E349" s="267" t="s">
        <v>1</v>
      </c>
      <c r="F349" s="268" t="s">
        <v>1527</v>
      </c>
      <c r="G349" s="266"/>
      <c r="H349" s="269">
        <v>1.3100000000000001</v>
      </c>
      <c r="I349" s="270"/>
      <c r="J349" s="266"/>
      <c r="K349" s="266"/>
      <c r="L349" s="271"/>
      <c r="M349" s="272"/>
      <c r="N349" s="273"/>
      <c r="O349" s="273"/>
      <c r="P349" s="273"/>
      <c r="Q349" s="273"/>
      <c r="R349" s="273"/>
      <c r="S349" s="273"/>
      <c r="T349" s="27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75" t="s">
        <v>436</v>
      </c>
      <c r="AU349" s="275" t="s">
        <v>86</v>
      </c>
      <c r="AV349" s="13" t="s">
        <v>86</v>
      </c>
      <c r="AW349" s="13" t="s">
        <v>32</v>
      </c>
      <c r="AX349" s="13" t="s">
        <v>76</v>
      </c>
      <c r="AY349" s="275" t="s">
        <v>213</v>
      </c>
    </row>
    <row r="350" s="13" customFormat="1">
      <c r="A350" s="13"/>
      <c r="B350" s="265"/>
      <c r="C350" s="266"/>
      <c r="D350" s="257" t="s">
        <v>436</v>
      </c>
      <c r="E350" s="267" t="s">
        <v>1</v>
      </c>
      <c r="F350" s="268" t="s">
        <v>1528</v>
      </c>
      <c r="G350" s="266"/>
      <c r="H350" s="269">
        <v>8.0999999999999996</v>
      </c>
      <c r="I350" s="270"/>
      <c r="J350" s="266"/>
      <c r="K350" s="266"/>
      <c r="L350" s="271"/>
      <c r="M350" s="272"/>
      <c r="N350" s="273"/>
      <c r="O350" s="273"/>
      <c r="P350" s="273"/>
      <c r="Q350" s="273"/>
      <c r="R350" s="273"/>
      <c r="S350" s="273"/>
      <c r="T350" s="27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75" t="s">
        <v>436</v>
      </c>
      <c r="AU350" s="275" t="s">
        <v>86</v>
      </c>
      <c r="AV350" s="13" t="s">
        <v>86</v>
      </c>
      <c r="AW350" s="13" t="s">
        <v>32</v>
      </c>
      <c r="AX350" s="13" t="s">
        <v>76</v>
      </c>
      <c r="AY350" s="275" t="s">
        <v>213</v>
      </c>
    </row>
    <row r="351" s="13" customFormat="1">
      <c r="A351" s="13"/>
      <c r="B351" s="265"/>
      <c r="C351" s="266"/>
      <c r="D351" s="257" t="s">
        <v>436</v>
      </c>
      <c r="E351" s="267" t="s">
        <v>1</v>
      </c>
      <c r="F351" s="268" t="s">
        <v>1529</v>
      </c>
      <c r="G351" s="266"/>
      <c r="H351" s="269">
        <v>5.7300000000000004</v>
      </c>
      <c r="I351" s="270"/>
      <c r="J351" s="266"/>
      <c r="K351" s="266"/>
      <c r="L351" s="271"/>
      <c r="M351" s="272"/>
      <c r="N351" s="273"/>
      <c r="O351" s="273"/>
      <c r="P351" s="273"/>
      <c r="Q351" s="273"/>
      <c r="R351" s="273"/>
      <c r="S351" s="273"/>
      <c r="T351" s="27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75" t="s">
        <v>436</v>
      </c>
      <c r="AU351" s="275" t="s">
        <v>86</v>
      </c>
      <c r="AV351" s="13" t="s">
        <v>86</v>
      </c>
      <c r="AW351" s="13" t="s">
        <v>32</v>
      </c>
      <c r="AX351" s="13" t="s">
        <v>76</v>
      </c>
      <c r="AY351" s="275" t="s">
        <v>213</v>
      </c>
    </row>
    <row r="352" s="14" customFormat="1">
      <c r="A352" s="14"/>
      <c r="B352" s="276"/>
      <c r="C352" s="277"/>
      <c r="D352" s="257" t="s">
        <v>436</v>
      </c>
      <c r="E352" s="278" t="s">
        <v>1</v>
      </c>
      <c r="F352" s="279" t="s">
        <v>453</v>
      </c>
      <c r="G352" s="277"/>
      <c r="H352" s="280">
        <v>15.140000000000001</v>
      </c>
      <c r="I352" s="281"/>
      <c r="J352" s="277"/>
      <c r="K352" s="277"/>
      <c r="L352" s="282"/>
      <c r="M352" s="283"/>
      <c r="N352" s="284"/>
      <c r="O352" s="284"/>
      <c r="P352" s="284"/>
      <c r="Q352" s="284"/>
      <c r="R352" s="284"/>
      <c r="S352" s="284"/>
      <c r="T352" s="28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86" t="s">
        <v>436</v>
      </c>
      <c r="AU352" s="286" t="s">
        <v>86</v>
      </c>
      <c r="AV352" s="14" t="s">
        <v>229</v>
      </c>
      <c r="AW352" s="14" t="s">
        <v>32</v>
      </c>
      <c r="AX352" s="14" t="s">
        <v>84</v>
      </c>
      <c r="AY352" s="286" t="s">
        <v>213</v>
      </c>
    </row>
    <row r="353" s="2" customFormat="1" ht="21.75" customHeight="1">
      <c r="A353" s="39"/>
      <c r="B353" s="40"/>
      <c r="C353" s="244" t="s">
        <v>673</v>
      </c>
      <c r="D353" s="244" t="s">
        <v>216</v>
      </c>
      <c r="E353" s="245" t="s">
        <v>1530</v>
      </c>
      <c r="F353" s="246" t="s">
        <v>1531</v>
      </c>
      <c r="G353" s="247" t="s">
        <v>393</v>
      </c>
      <c r="H353" s="248">
        <v>35.130000000000003</v>
      </c>
      <c r="I353" s="249"/>
      <c r="J353" s="250">
        <f>ROUND(I353*H353,2)</f>
        <v>0</v>
      </c>
      <c r="K353" s="246" t="s">
        <v>394</v>
      </c>
      <c r="L353" s="45"/>
      <c r="M353" s="251" t="s">
        <v>1</v>
      </c>
      <c r="N353" s="252" t="s">
        <v>41</v>
      </c>
      <c r="O353" s="92"/>
      <c r="P353" s="253">
        <f>O353*H353</f>
        <v>0</v>
      </c>
      <c r="Q353" s="253">
        <v>0.0027499999999999998</v>
      </c>
      <c r="R353" s="253">
        <f>Q353*H353</f>
        <v>0.096607499999999999</v>
      </c>
      <c r="S353" s="253">
        <v>0</v>
      </c>
      <c r="T353" s="25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55" t="s">
        <v>229</v>
      </c>
      <c r="AT353" s="255" t="s">
        <v>216</v>
      </c>
      <c r="AU353" s="255" t="s">
        <v>86</v>
      </c>
      <c r="AY353" s="18" t="s">
        <v>213</v>
      </c>
      <c r="BE353" s="256">
        <f>IF(N353="základní",J353,0)</f>
        <v>0</v>
      </c>
      <c r="BF353" s="256">
        <f>IF(N353="snížená",J353,0)</f>
        <v>0</v>
      </c>
      <c r="BG353" s="256">
        <f>IF(N353="zákl. přenesená",J353,0)</f>
        <v>0</v>
      </c>
      <c r="BH353" s="256">
        <f>IF(N353="sníž. přenesená",J353,0)</f>
        <v>0</v>
      </c>
      <c r="BI353" s="256">
        <f>IF(N353="nulová",J353,0)</f>
        <v>0</v>
      </c>
      <c r="BJ353" s="18" t="s">
        <v>84</v>
      </c>
      <c r="BK353" s="256">
        <f>ROUND(I353*H353,2)</f>
        <v>0</v>
      </c>
      <c r="BL353" s="18" t="s">
        <v>229</v>
      </c>
      <c r="BM353" s="255" t="s">
        <v>1532</v>
      </c>
    </row>
    <row r="354" s="2" customFormat="1">
      <c r="A354" s="39"/>
      <c r="B354" s="40"/>
      <c r="C354" s="41"/>
      <c r="D354" s="257" t="s">
        <v>222</v>
      </c>
      <c r="E354" s="41"/>
      <c r="F354" s="258" t="s">
        <v>1388</v>
      </c>
      <c r="G354" s="41"/>
      <c r="H354" s="41"/>
      <c r="I354" s="155"/>
      <c r="J354" s="41"/>
      <c r="K354" s="41"/>
      <c r="L354" s="45"/>
      <c r="M354" s="259"/>
      <c r="N354" s="260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222</v>
      </c>
      <c r="AU354" s="18" t="s">
        <v>86</v>
      </c>
    </row>
    <row r="355" s="13" customFormat="1">
      <c r="A355" s="13"/>
      <c r="B355" s="265"/>
      <c r="C355" s="266"/>
      <c r="D355" s="257" t="s">
        <v>436</v>
      </c>
      <c r="E355" s="267" t="s">
        <v>1</v>
      </c>
      <c r="F355" s="268" t="s">
        <v>1533</v>
      </c>
      <c r="G355" s="266"/>
      <c r="H355" s="269">
        <v>3.4300000000000002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75" t="s">
        <v>436</v>
      </c>
      <c r="AU355" s="275" t="s">
        <v>86</v>
      </c>
      <c r="AV355" s="13" t="s">
        <v>86</v>
      </c>
      <c r="AW355" s="13" t="s">
        <v>32</v>
      </c>
      <c r="AX355" s="13" t="s">
        <v>76</v>
      </c>
      <c r="AY355" s="275" t="s">
        <v>213</v>
      </c>
    </row>
    <row r="356" s="13" customFormat="1">
      <c r="A356" s="13"/>
      <c r="B356" s="265"/>
      <c r="C356" s="266"/>
      <c r="D356" s="257" t="s">
        <v>436</v>
      </c>
      <c r="E356" s="267" t="s">
        <v>1</v>
      </c>
      <c r="F356" s="268" t="s">
        <v>1534</v>
      </c>
      <c r="G356" s="266"/>
      <c r="H356" s="269">
        <v>15.9</v>
      </c>
      <c r="I356" s="270"/>
      <c r="J356" s="266"/>
      <c r="K356" s="266"/>
      <c r="L356" s="271"/>
      <c r="M356" s="272"/>
      <c r="N356" s="273"/>
      <c r="O356" s="273"/>
      <c r="P356" s="273"/>
      <c r="Q356" s="273"/>
      <c r="R356" s="273"/>
      <c r="S356" s="273"/>
      <c r="T356" s="27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75" t="s">
        <v>436</v>
      </c>
      <c r="AU356" s="275" t="s">
        <v>86</v>
      </c>
      <c r="AV356" s="13" t="s">
        <v>86</v>
      </c>
      <c r="AW356" s="13" t="s">
        <v>32</v>
      </c>
      <c r="AX356" s="13" t="s">
        <v>76</v>
      </c>
      <c r="AY356" s="275" t="s">
        <v>213</v>
      </c>
    </row>
    <row r="357" s="13" customFormat="1">
      <c r="A357" s="13"/>
      <c r="B357" s="265"/>
      <c r="C357" s="266"/>
      <c r="D357" s="257" t="s">
        <v>436</v>
      </c>
      <c r="E357" s="267" t="s">
        <v>1</v>
      </c>
      <c r="F357" s="268" t="s">
        <v>1535</v>
      </c>
      <c r="G357" s="266"/>
      <c r="H357" s="269">
        <v>15.800000000000001</v>
      </c>
      <c r="I357" s="270"/>
      <c r="J357" s="266"/>
      <c r="K357" s="266"/>
      <c r="L357" s="271"/>
      <c r="M357" s="272"/>
      <c r="N357" s="273"/>
      <c r="O357" s="273"/>
      <c r="P357" s="273"/>
      <c r="Q357" s="273"/>
      <c r="R357" s="273"/>
      <c r="S357" s="273"/>
      <c r="T357" s="27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75" t="s">
        <v>436</v>
      </c>
      <c r="AU357" s="275" t="s">
        <v>86</v>
      </c>
      <c r="AV357" s="13" t="s">
        <v>86</v>
      </c>
      <c r="AW357" s="13" t="s">
        <v>32</v>
      </c>
      <c r="AX357" s="13" t="s">
        <v>76</v>
      </c>
      <c r="AY357" s="275" t="s">
        <v>213</v>
      </c>
    </row>
    <row r="358" s="14" customFormat="1">
      <c r="A358" s="14"/>
      <c r="B358" s="276"/>
      <c r="C358" s="277"/>
      <c r="D358" s="257" t="s">
        <v>436</v>
      </c>
      <c r="E358" s="278" t="s">
        <v>1</v>
      </c>
      <c r="F358" s="279" t="s">
        <v>453</v>
      </c>
      <c r="G358" s="277"/>
      <c r="H358" s="280">
        <v>35.130000000000003</v>
      </c>
      <c r="I358" s="281"/>
      <c r="J358" s="277"/>
      <c r="K358" s="277"/>
      <c r="L358" s="282"/>
      <c r="M358" s="283"/>
      <c r="N358" s="284"/>
      <c r="O358" s="284"/>
      <c r="P358" s="284"/>
      <c r="Q358" s="284"/>
      <c r="R358" s="284"/>
      <c r="S358" s="284"/>
      <c r="T358" s="28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6" t="s">
        <v>436</v>
      </c>
      <c r="AU358" s="286" t="s">
        <v>86</v>
      </c>
      <c r="AV358" s="14" t="s">
        <v>229</v>
      </c>
      <c r="AW358" s="14" t="s">
        <v>32</v>
      </c>
      <c r="AX358" s="14" t="s">
        <v>84</v>
      </c>
      <c r="AY358" s="286" t="s">
        <v>213</v>
      </c>
    </row>
    <row r="359" s="2" customFormat="1" ht="21.75" customHeight="1">
      <c r="A359" s="39"/>
      <c r="B359" s="40"/>
      <c r="C359" s="244" t="s">
        <v>678</v>
      </c>
      <c r="D359" s="244" t="s">
        <v>216</v>
      </c>
      <c r="E359" s="245" t="s">
        <v>1536</v>
      </c>
      <c r="F359" s="246" t="s">
        <v>1537</v>
      </c>
      <c r="G359" s="247" t="s">
        <v>393</v>
      </c>
      <c r="H359" s="248">
        <v>35.130000000000003</v>
      </c>
      <c r="I359" s="249"/>
      <c r="J359" s="250">
        <f>ROUND(I359*H359,2)</f>
        <v>0</v>
      </c>
      <c r="K359" s="246" t="s">
        <v>394</v>
      </c>
      <c r="L359" s="45"/>
      <c r="M359" s="251" t="s">
        <v>1</v>
      </c>
      <c r="N359" s="252" t="s">
        <v>41</v>
      </c>
      <c r="O359" s="92"/>
      <c r="P359" s="253">
        <f>O359*H359</f>
        <v>0</v>
      </c>
      <c r="Q359" s="253">
        <v>0</v>
      </c>
      <c r="R359" s="253">
        <f>Q359*H359</f>
        <v>0</v>
      </c>
      <c r="S359" s="253">
        <v>0</v>
      </c>
      <c r="T359" s="25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55" t="s">
        <v>229</v>
      </c>
      <c r="AT359" s="255" t="s">
        <v>216</v>
      </c>
      <c r="AU359" s="255" t="s">
        <v>86</v>
      </c>
      <c r="AY359" s="18" t="s">
        <v>213</v>
      </c>
      <c r="BE359" s="256">
        <f>IF(N359="základní",J359,0)</f>
        <v>0</v>
      </c>
      <c r="BF359" s="256">
        <f>IF(N359="snížená",J359,0)</f>
        <v>0</v>
      </c>
      <c r="BG359" s="256">
        <f>IF(N359="zákl. přenesená",J359,0)</f>
        <v>0</v>
      </c>
      <c r="BH359" s="256">
        <f>IF(N359="sníž. přenesená",J359,0)</f>
        <v>0</v>
      </c>
      <c r="BI359" s="256">
        <f>IF(N359="nulová",J359,0)</f>
        <v>0</v>
      </c>
      <c r="BJ359" s="18" t="s">
        <v>84</v>
      </c>
      <c r="BK359" s="256">
        <f>ROUND(I359*H359,2)</f>
        <v>0</v>
      </c>
      <c r="BL359" s="18" t="s">
        <v>229</v>
      </c>
      <c r="BM359" s="255" t="s">
        <v>1538</v>
      </c>
    </row>
    <row r="360" s="2" customFormat="1">
      <c r="A360" s="39"/>
      <c r="B360" s="40"/>
      <c r="C360" s="41"/>
      <c r="D360" s="257" t="s">
        <v>222</v>
      </c>
      <c r="E360" s="41"/>
      <c r="F360" s="258" t="s">
        <v>1539</v>
      </c>
      <c r="G360" s="41"/>
      <c r="H360" s="41"/>
      <c r="I360" s="155"/>
      <c r="J360" s="41"/>
      <c r="K360" s="41"/>
      <c r="L360" s="45"/>
      <c r="M360" s="259"/>
      <c r="N360" s="260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222</v>
      </c>
      <c r="AU360" s="18" t="s">
        <v>86</v>
      </c>
    </row>
    <row r="361" s="2" customFormat="1" ht="21.75" customHeight="1">
      <c r="A361" s="39"/>
      <c r="B361" s="40"/>
      <c r="C361" s="244" t="s">
        <v>683</v>
      </c>
      <c r="D361" s="244" t="s">
        <v>216</v>
      </c>
      <c r="E361" s="245" t="s">
        <v>1540</v>
      </c>
      <c r="F361" s="246" t="s">
        <v>1541</v>
      </c>
      <c r="G361" s="247" t="s">
        <v>393</v>
      </c>
      <c r="H361" s="248">
        <v>35.130000000000003</v>
      </c>
      <c r="I361" s="249"/>
      <c r="J361" s="250">
        <f>ROUND(I361*H361,2)</f>
        <v>0</v>
      </c>
      <c r="K361" s="246" t="s">
        <v>394</v>
      </c>
      <c r="L361" s="45"/>
      <c r="M361" s="251" t="s">
        <v>1</v>
      </c>
      <c r="N361" s="252" t="s">
        <v>41</v>
      </c>
      <c r="O361" s="92"/>
      <c r="P361" s="253">
        <f>O361*H361</f>
        <v>0</v>
      </c>
      <c r="Q361" s="253">
        <v>0.0025000000000000001</v>
      </c>
      <c r="R361" s="253">
        <f>Q361*H361</f>
        <v>0.087825000000000014</v>
      </c>
      <c r="S361" s="253">
        <v>0</v>
      </c>
      <c r="T361" s="254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55" t="s">
        <v>229</v>
      </c>
      <c r="AT361" s="255" t="s">
        <v>216</v>
      </c>
      <c r="AU361" s="255" t="s">
        <v>86</v>
      </c>
      <c r="AY361" s="18" t="s">
        <v>213</v>
      </c>
      <c r="BE361" s="256">
        <f>IF(N361="základní",J361,0)</f>
        <v>0</v>
      </c>
      <c r="BF361" s="256">
        <f>IF(N361="snížená",J361,0)</f>
        <v>0</v>
      </c>
      <c r="BG361" s="256">
        <f>IF(N361="zákl. přenesená",J361,0)</f>
        <v>0</v>
      </c>
      <c r="BH361" s="256">
        <f>IF(N361="sníž. přenesená",J361,0)</f>
        <v>0</v>
      </c>
      <c r="BI361" s="256">
        <f>IF(N361="nulová",J361,0)</f>
        <v>0</v>
      </c>
      <c r="BJ361" s="18" t="s">
        <v>84</v>
      </c>
      <c r="BK361" s="256">
        <f>ROUND(I361*H361,2)</f>
        <v>0</v>
      </c>
      <c r="BL361" s="18" t="s">
        <v>229</v>
      </c>
      <c r="BM361" s="255" t="s">
        <v>1542</v>
      </c>
    </row>
    <row r="362" s="2" customFormat="1">
      <c r="A362" s="39"/>
      <c r="B362" s="40"/>
      <c r="C362" s="41"/>
      <c r="D362" s="257" t="s">
        <v>222</v>
      </c>
      <c r="E362" s="41"/>
      <c r="F362" s="258" t="s">
        <v>1539</v>
      </c>
      <c r="G362" s="41"/>
      <c r="H362" s="41"/>
      <c r="I362" s="155"/>
      <c r="J362" s="41"/>
      <c r="K362" s="41"/>
      <c r="L362" s="45"/>
      <c r="M362" s="259"/>
      <c r="N362" s="260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222</v>
      </c>
      <c r="AU362" s="18" t="s">
        <v>86</v>
      </c>
    </row>
    <row r="363" s="2" customFormat="1" ht="16.5" customHeight="1">
      <c r="A363" s="39"/>
      <c r="B363" s="40"/>
      <c r="C363" s="244" t="s">
        <v>688</v>
      </c>
      <c r="D363" s="244" t="s">
        <v>216</v>
      </c>
      <c r="E363" s="245" t="s">
        <v>1543</v>
      </c>
      <c r="F363" s="246" t="s">
        <v>1544</v>
      </c>
      <c r="G363" s="247" t="s">
        <v>491</v>
      </c>
      <c r="H363" s="248">
        <v>5.2699999999999996</v>
      </c>
      <c r="I363" s="249"/>
      <c r="J363" s="250">
        <f>ROUND(I363*H363,2)</f>
        <v>0</v>
      </c>
      <c r="K363" s="246" t="s">
        <v>394</v>
      </c>
      <c r="L363" s="45"/>
      <c r="M363" s="251" t="s">
        <v>1</v>
      </c>
      <c r="N363" s="252" t="s">
        <v>41</v>
      </c>
      <c r="O363" s="92"/>
      <c r="P363" s="253">
        <f>O363*H363</f>
        <v>0</v>
      </c>
      <c r="Q363" s="253">
        <v>1.04881</v>
      </c>
      <c r="R363" s="253">
        <f>Q363*H363</f>
        <v>5.5272286999999993</v>
      </c>
      <c r="S363" s="253">
        <v>0</v>
      </c>
      <c r="T363" s="25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55" t="s">
        <v>229</v>
      </c>
      <c r="AT363" s="255" t="s">
        <v>216</v>
      </c>
      <c r="AU363" s="255" t="s">
        <v>86</v>
      </c>
      <c r="AY363" s="18" t="s">
        <v>213</v>
      </c>
      <c r="BE363" s="256">
        <f>IF(N363="základní",J363,0)</f>
        <v>0</v>
      </c>
      <c r="BF363" s="256">
        <f>IF(N363="snížená",J363,0)</f>
        <v>0</v>
      </c>
      <c r="BG363" s="256">
        <f>IF(N363="zákl. přenesená",J363,0)</f>
        <v>0</v>
      </c>
      <c r="BH363" s="256">
        <f>IF(N363="sníž. přenesená",J363,0)</f>
        <v>0</v>
      </c>
      <c r="BI363" s="256">
        <f>IF(N363="nulová",J363,0)</f>
        <v>0</v>
      </c>
      <c r="BJ363" s="18" t="s">
        <v>84</v>
      </c>
      <c r="BK363" s="256">
        <f>ROUND(I363*H363,2)</f>
        <v>0</v>
      </c>
      <c r="BL363" s="18" t="s">
        <v>229</v>
      </c>
      <c r="BM363" s="255" t="s">
        <v>1545</v>
      </c>
    </row>
    <row r="364" s="2" customFormat="1">
      <c r="A364" s="39"/>
      <c r="B364" s="40"/>
      <c r="C364" s="41"/>
      <c r="D364" s="257" t="s">
        <v>222</v>
      </c>
      <c r="E364" s="41"/>
      <c r="F364" s="258" t="s">
        <v>1546</v>
      </c>
      <c r="G364" s="41"/>
      <c r="H364" s="41"/>
      <c r="I364" s="155"/>
      <c r="J364" s="41"/>
      <c r="K364" s="41"/>
      <c r="L364" s="45"/>
      <c r="M364" s="259"/>
      <c r="N364" s="260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222</v>
      </c>
      <c r="AU364" s="18" t="s">
        <v>86</v>
      </c>
    </row>
    <row r="365" s="13" customFormat="1">
      <c r="A365" s="13"/>
      <c r="B365" s="265"/>
      <c r="C365" s="266"/>
      <c r="D365" s="257" t="s">
        <v>436</v>
      </c>
      <c r="E365" s="267" t="s">
        <v>1</v>
      </c>
      <c r="F365" s="268" t="s">
        <v>1547</v>
      </c>
      <c r="G365" s="266"/>
      <c r="H365" s="269">
        <v>5.2699999999999996</v>
      </c>
      <c r="I365" s="270"/>
      <c r="J365" s="266"/>
      <c r="K365" s="266"/>
      <c r="L365" s="271"/>
      <c r="M365" s="272"/>
      <c r="N365" s="273"/>
      <c r="O365" s="273"/>
      <c r="P365" s="273"/>
      <c r="Q365" s="273"/>
      <c r="R365" s="273"/>
      <c r="S365" s="273"/>
      <c r="T365" s="27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75" t="s">
        <v>436</v>
      </c>
      <c r="AU365" s="275" t="s">
        <v>86</v>
      </c>
      <c r="AV365" s="13" t="s">
        <v>86</v>
      </c>
      <c r="AW365" s="13" t="s">
        <v>32</v>
      </c>
      <c r="AX365" s="13" t="s">
        <v>84</v>
      </c>
      <c r="AY365" s="275" t="s">
        <v>213</v>
      </c>
    </row>
    <row r="366" s="2" customFormat="1" ht="21.75" customHeight="1">
      <c r="A366" s="39"/>
      <c r="B366" s="40"/>
      <c r="C366" s="244" t="s">
        <v>703</v>
      </c>
      <c r="D366" s="244" t="s">
        <v>216</v>
      </c>
      <c r="E366" s="245" t="s">
        <v>1548</v>
      </c>
      <c r="F366" s="246" t="s">
        <v>1549</v>
      </c>
      <c r="G366" s="247" t="s">
        <v>399</v>
      </c>
      <c r="H366" s="248">
        <v>3.7999999999999998</v>
      </c>
      <c r="I366" s="249"/>
      <c r="J366" s="250">
        <f>ROUND(I366*H366,2)</f>
        <v>0</v>
      </c>
      <c r="K366" s="246" t="s">
        <v>394</v>
      </c>
      <c r="L366" s="45"/>
      <c r="M366" s="251" t="s">
        <v>1</v>
      </c>
      <c r="N366" s="252" t="s">
        <v>41</v>
      </c>
      <c r="O366" s="92"/>
      <c r="P366" s="253">
        <f>O366*H366</f>
        <v>0</v>
      </c>
      <c r="Q366" s="253">
        <v>2.45329</v>
      </c>
      <c r="R366" s="253">
        <f>Q366*H366</f>
        <v>9.3225020000000001</v>
      </c>
      <c r="S366" s="253">
        <v>0</v>
      </c>
      <c r="T366" s="25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55" t="s">
        <v>229</v>
      </c>
      <c r="AT366" s="255" t="s">
        <v>216</v>
      </c>
      <c r="AU366" s="255" t="s">
        <v>86</v>
      </c>
      <c r="AY366" s="18" t="s">
        <v>213</v>
      </c>
      <c r="BE366" s="256">
        <f>IF(N366="základní",J366,0)</f>
        <v>0</v>
      </c>
      <c r="BF366" s="256">
        <f>IF(N366="snížená",J366,0)</f>
        <v>0</v>
      </c>
      <c r="BG366" s="256">
        <f>IF(N366="zákl. přenesená",J366,0)</f>
        <v>0</v>
      </c>
      <c r="BH366" s="256">
        <f>IF(N366="sníž. přenesená",J366,0)</f>
        <v>0</v>
      </c>
      <c r="BI366" s="256">
        <f>IF(N366="nulová",J366,0)</f>
        <v>0</v>
      </c>
      <c r="BJ366" s="18" t="s">
        <v>84</v>
      </c>
      <c r="BK366" s="256">
        <f>ROUND(I366*H366,2)</f>
        <v>0</v>
      </c>
      <c r="BL366" s="18" t="s">
        <v>229</v>
      </c>
      <c r="BM366" s="255" t="s">
        <v>1550</v>
      </c>
    </row>
    <row r="367" s="2" customFormat="1">
      <c r="A367" s="39"/>
      <c r="B367" s="40"/>
      <c r="C367" s="41"/>
      <c r="D367" s="257" t="s">
        <v>222</v>
      </c>
      <c r="E367" s="41"/>
      <c r="F367" s="258" t="s">
        <v>1388</v>
      </c>
      <c r="G367" s="41"/>
      <c r="H367" s="41"/>
      <c r="I367" s="155"/>
      <c r="J367" s="41"/>
      <c r="K367" s="41"/>
      <c r="L367" s="45"/>
      <c r="M367" s="259"/>
      <c r="N367" s="260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222</v>
      </c>
      <c r="AU367" s="18" t="s">
        <v>86</v>
      </c>
    </row>
    <row r="368" s="13" customFormat="1">
      <c r="A368" s="13"/>
      <c r="B368" s="265"/>
      <c r="C368" s="266"/>
      <c r="D368" s="257" t="s">
        <v>436</v>
      </c>
      <c r="E368" s="267" t="s">
        <v>1</v>
      </c>
      <c r="F368" s="268" t="s">
        <v>1551</v>
      </c>
      <c r="G368" s="266"/>
      <c r="H368" s="269">
        <v>3.7999999999999998</v>
      </c>
      <c r="I368" s="270"/>
      <c r="J368" s="266"/>
      <c r="K368" s="266"/>
      <c r="L368" s="271"/>
      <c r="M368" s="272"/>
      <c r="N368" s="273"/>
      <c r="O368" s="273"/>
      <c r="P368" s="273"/>
      <c r="Q368" s="273"/>
      <c r="R368" s="273"/>
      <c r="S368" s="273"/>
      <c r="T368" s="27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75" t="s">
        <v>436</v>
      </c>
      <c r="AU368" s="275" t="s">
        <v>86</v>
      </c>
      <c r="AV368" s="13" t="s">
        <v>86</v>
      </c>
      <c r="AW368" s="13" t="s">
        <v>32</v>
      </c>
      <c r="AX368" s="13" t="s">
        <v>84</v>
      </c>
      <c r="AY368" s="275" t="s">
        <v>213</v>
      </c>
    </row>
    <row r="369" s="2" customFormat="1" ht="21.75" customHeight="1">
      <c r="A369" s="39"/>
      <c r="B369" s="40"/>
      <c r="C369" s="244" t="s">
        <v>708</v>
      </c>
      <c r="D369" s="244" t="s">
        <v>216</v>
      </c>
      <c r="E369" s="245" t="s">
        <v>1552</v>
      </c>
      <c r="F369" s="246" t="s">
        <v>1553</v>
      </c>
      <c r="G369" s="247" t="s">
        <v>393</v>
      </c>
      <c r="H369" s="248">
        <v>42.039999999999999</v>
      </c>
      <c r="I369" s="249"/>
      <c r="J369" s="250">
        <f>ROUND(I369*H369,2)</f>
        <v>0</v>
      </c>
      <c r="K369" s="246" t="s">
        <v>394</v>
      </c>
      <c r="L369" s="45"/>
      <c r="M369" s="251" t="s">
        <v>1</v>
      </c>
      <c r="N369" s="252" t="s">
        <v>41</v>
      </c>
      <c r="O369" s="92"/>
      <c r="P369" s="253">
        <f>O369*H369</f>
        <v>0</v>
      </c>
      <c r="Q369" s="253">
        <v>0.0027499999999999998</v>
      </c>
      <c r="R369" s="253">
        <f>Q369*H369</f>
        <v>0.11560999999999999</v>
      </c>
      <c r="S369" s="253">
        <v>0</v>
      </c>
      <c r="T369" s="25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55" t="s">
        <v>229</v>
      </c>
      <c r="AT369" s="255" t="s">
        <v>216</v>
      </c>
      <c r="AU369" s="255" t="s">
        <v>86</v>
      </c>
      <c r="AY369" s="18" t="s">
        <v>213</v>
      </c>
      <c r="BE369" s="256">
        <f>IF(N369="základní",J369,0)</f>
        <v>0</v>
      </c>
      <c r="BF369" s="256">
        <f>IF(N369="snížená",J369,0)</f>
        <v>0</v>
      </c>
      <c r="BG369" s="256">
        <f>IF(N369="zákl. přenesená",J369,0)</f>
        <v>0</v>
      </c>
      <c r="BH369" s="256">
        <f>IF(N369="sníž. přenesená",J369,0)</f>
        <v>0</v>
      </c>
      <c r="BI369" s="256">
        <f>IF(N369="nulová",J369,0)</f>
        <v>0</v>
      </c>
      <c r="BJ369" s="18" t="s">
        <v>84</v>
      </c>
      <c r="BK369" s="256">
        <f>ROUND(I369*H369,2)</f>
        <v>0</v>
      </c>
      <c r="BL369" s="18" t="s">
        <v>229</v>
      </c>
      <c r="BM369" s="255" t="s">
        <v>1554</v>
      </c>
    </row>
    <row r="370" s="2" customFormat="1">
      <c r="A370" s="39"/>
      <c r="B370" s="40"/>
      <c r="C370" s="41"/>
      <c r="D370" s="257" t="s">
        <v>222</v>
      </c>
      <c r="E370" s="41"/>
      <c r="F370" s="258" t="s">
        <v>1388</v>
      </c>
      <c r="G370" s="41"/>
      <c r="H370" s="41"/>
      <c r="I370" s="155"/>
      <c r="J370" s="41"/>
      <c r="K370" s="41"/>
      <c r="L370" s="45"/>
      <c r="M370" s="259"/>
      <c r="N370" s="260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222</v>
      </c>
      <c r="AU370" s="18" t="s">
        <v>86</v>
      </c>
    </row>
    <row r="371" s="13" customFormat="1">
      <c r="A371" s="13"/>
      <c r="B371" s="265"/>
      <c r="C371" s="266"/>
      <c r="D371" s="257" t="s">
        <v>436</v>
      </c>
      <c r="E371" s="267" t="s">
        <v>1</v>
      </c>
      <c r="F371" s="268" t="s">
        <v>1555</v>
      </c>
      <c r="G371" s="266"/>
      <c r="H371" s="269">
        <v>42.039999999999999</v>
      </c>
      <c r="I371" s="270"/>
      <c r="J371" s="266"/>
      <c r="K371" s="266"/>
      <c r="L371" s="271"/>
      <c r="M371" s="272"/>
      <c r="N371" s="273"/>
      <c r="O371" s="273"/>
      <c r="P371" s="273"/>
      <c r="Q371" s="273"/>
      <c r="R371" s="273"/>
      <c r="S371" s="273"/>
      <c r="T371" s="27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75" t="s">
        <v>436</v>
      </c>
      <c r="AU371" s="275" t="s">
        <v>86</v>
      </c>
      <c r="AV371" s="13" t="s">
        <v>86</v>
      </c>
      <c r="AW371" s="13" t="s">
        <v>32</v>
      </c>
      <c r="AX371" s="13" t="s">
        <v>84</v>
      </c>
      <c r="AY371" s="275" t="s">
        <v>213</v>
      </c>
    </row>
    <row r="372" s="2" customFormat="1" ht="21.75" customHeight="1">
      <c r="A372" s="39"/>
      <c r="B372" s="40"/>
      <c r="C372" s="244" t="s">
        <v>695</v>
      </c>
      <c r="D372" s="244" t="s">
        <v>216</v>
      </c>
      <c r="E372" s="245" t="s">
        <v>1556</v>
      </c>
      <c r="F372" s="246" t="s">
        <v>1557</v>
      </c>
      <c r="G372" s="247" t="s">
        <v>393</v>
      </c>
      <c r="H372" s="248">
        <v>42.039999999999999</v>
      </c>
      <c r="I372" s="249"/>
      <c r="J372" s="250">
        <f>ROUND(I372*H372,2)</f>
        <v>0</v>
      </c>
      <c r="K372" s="246" t="s">
        <v>394</v>
      </c>
      <c r="L372" s="45"/>
      <c r="M372" s="251" t="s">
        <v>1</v>
      </c>
      <c r="N372" s="252" t="s">
        <v>41</v>
      </c>
      <c r="O372" s="92"/>
      <c r="P372" s="253">
        <f>O372*H372</f>
        <v>0</v>
      </c>
      <c r="Q372" s="253">
        <v>0</v>
      </c>
      <c r="R372" s="253">
        <f>Q372*H372</f>
        <v>0</v>
      </c>
      <c r="S372" s="253">
        <v>0</v>
      </c>
      <c r="T372" s="254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55" t="s">
        <v>229</v>
      </c>
      <c r="AT372" s="255" t="s">
        <v>216</v>
      </c>
      <c r="AU372" s="255" t="s">
        <v>86</v>
      </c>
      <c r="AY372" s="18" t="s">
        <v>213</v>
      </c>
      <c r="BE372" s="256">
        <f>IF(N372="základní",J372,0)</f>
        <v>0</v>
      </c>
      <c r="BF372" s="256">
        <f>IF(N372="snížená",J372,0)</f>
        <v>0</v>
      </c>
      <c r="BG372" s="256">
        <f>IF(N372="zákl. přenesená",J372,0)</f>
        <v>0</v>
      </c>
      <c r="BH372" s="256">
        <f>IF(N372="sníž. přenesená",J372,0)</f>
        <v>0</v>
      </c>
      <c r="BI372" s="256">
        <f>IF(N372="nulová",J372,0)</f>
        <v>0</v>
      </c>
      <c r="BJ372" s="18" t="s">
        <v>84</v>
      </c>
      <c r="BK372" s="256">
        <f>ROUND(I372*H372,2)</f>
        <v>0</v>
      </c>
      <c r="BL372" s="18" t="s">
        <v>229</v>
      </c>
      <c r="BM372" s="255" t="s">
        <v>1558</v>
      </c>
    </row>
    <row r="373" s="2" customFormat="1">
      <c r="A373" s="39"/>
      <c r="B373" s="40"/>
      <c r="C373" s="41"/>
      <c r="D373" s="257" t="s">
        <v>222</v>
      </c>
      <c r="E373" s="41"/>
      <c r="F373" s="258" t="s">
        <v>1559</v>
      </c>
      <c r="G373" s="41"/>
      <c r="H373" s="41"/>
      <c r="I373" s="155"/>
      <c r="J373" s="41"/>
      <c r="K373" s="41"/>
      <c r="L373" s="45"/>
      <c r="M373" s="259"/>
      <c r="N373" s="260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222</v>
      </c>
      <c r="AU373" s="18" t="s">
        <v>86</v>
      </c>
    </row>
    <row r="374" s="2" customFormat="1" ht="21.75" customHeight="1">
      <c r="A374" s="39"/>
      <c r="B374" s="40"/>
      <c r="C374" s="244" t="s">
        <v>454</v>
      </c>
      <c r="D374" s="244" t="s">
        <v>216</v>
      </c>
      <c r="E374" s="245" t="s">
        <v>1560</v>
      </c>
      <c r="F374" s="246" t="s">
        <v>1561</v>
      </c>
      <c r="G374" s="247" t="s">
        <v>393</v>
      </c>
      <c r="H374" s="248">
        <v>21.039999999999999</v>
      </c>
      <c r="I374" s="249"/>
      <c r="J374" s="250">
        <f>ROUND(I374*H374,2)</f>
        <v>0</v>
      </c>
      <c r="K374" s="246" t="s">
        <v>394</v>
      </c>
      <c r="L374" s="45"/>
      <c r="M374" s="251" t="s">
        <v>1</v>
      </c>
      <c r="N374" s="252" t="s">
        <v>41</v>
      </c>
      <c r="O374" s="92"/>
      <c r="P374" s="253">
        <f>O374*H374</f>
        <v>0</v>
      </c>
      <c r="Q374" s="253">
        <v>0.0025000000000000001</v>
      </c>
      <c r="R374" s="253">
        <f>Q374*H374</f>
        <v>0.052600000000000001</v>
      </c>
      <c r="S374" s="253">
        <v>0</v>
      </c>
      <c r="T374" s="25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55" t="s">
        <v>229</v>
      </c>
      <c r="AT374" s="255" t="s">
        <v>216</v>
      </c>
      <c r="AU374" s="255" t="s">
        <v>86</v>
      </c>
      <c r="AY374" s="18" t="s">
        <v>213</v>
      </c>
      <c r="BE374" s="256">
        <f>IF(N374="základní",J374,0)</f>
        <v>0</v>
      </c>
      <c r="BF374" s="256">
        <f>IF(N374="snížená",J374,0)</f>
        <v>0</v>
      </c>
      <c r="BG374" s="256">
        <f>IF(N374="zákl. přenesená",J374,0)</f>
        <v>0</v>
      </c>
      <c r="BH374" s="256">
        <f>IF(N374="sníž. přenesená",J374,0)</f>
        <v>0</v>
      </c>
      <c r="BI374" s="256">
        <f>IF(N374="nulová",J374,0)</f>
        <v>0</v>
      </c>
      <c r="BJ374" s="18" t="s">
        <v>84</v>
      </c>
      <c r="BK374" s="256">
        <f>ROUND(I374*H374,2)</f>
        <v>0</v>
      </c>
      <c r="BL374" s="18" t="s">
        <v>229</v>
      </c>
      <c r="BM374" s="255" t="s">
        <v>1562</v>
      </c>
    </row>
    <row r="375" s="2" customFormat="1">
      <c r="A375" s="39"/>
      <c r="B375" s="40"/>
      <c r="C375" s="41"/>
      <c r="D375" s="257" t="s">
        <v>222</v>
      </c>
      <c r="E375" s="41"/>
      <c r="F375" s="258" t="s">
        <v>1388</v>
      </c>
      <c r="G375" s="41"/>
      <c r="H375" s="41"/>
      <c r="I375" s="155"/>
      <c r="J375" s="41"/>
      <c r="K375" s="41"/>
      <c r="L375" s="45"/>
      <c r="M375" s="259"/>
      <c r="N375" s="260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222</v>
      </c>
      <c r="AU375" s="18" t="s">
        <v>86</v>
      </c>
    </row>
    <row r="376" s="2" customFormat="1" ht="16.5" customHeight="1">
      <c r="A376" s="39"/>
      <c r="B376" s="40"/>
      <c r="C376" s="244" t="s">
        <v>953</v>
      </c>
      <c r="D376" s="244" t="s">
        <v>216</v>
      </c>
      <c r="E376" s="245" t="s">
        <v>1563</v>
      </c>
      <c r="F376" s="246" t="s">
        <v>1564</v>
      </c>
      <c r="G376" s="247" t="s">
        <v>491</v>
      </c>
      <c r="H376" s="248">
        <v>0.10199999999999999</v>
      </c>
      <c r="I376" s="249"/>
      <c r="J376" s="250">
        <f>ROUND(I376*H376,2)</f>
        <v>0</v>
      </c>
      <c r="K376" s="246" t="s">
        <v>394</v>
      </c>
      <c r="L376" s="45"/>
      <c r="M376" s="251" t="s">
        <v>1</v>
      </c>
      <c r="N376" s="252" t="s">
        <v>41</v>
      </c>
      <c r="O376" s="92"/>
      <c r="P376" s="253">
        <f>O376*H376</f>
        <v>0</v>
      </c>
      <c r="Q376" s="253">
        <v>1.04881</v>
      </c>
      <c r="R376" s="253">
        <f>Q376*H376</f>
        <v>0.10697862</v>
      </c>
      <c r="S376" s="253">
        <v>0</v>
      </c>
      <c r="T376" s="25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55" t="s">
        <v>229</v>
      </c>
      <c r="AT376" s="255" t="s">
        <v>216</v>
      </c>
      <c r="AU376" s="255" t="s">
        <v>86</v>
      </c>
      <c r="AY376" s="18" t="s">
        <v>213</v>
      </c>
      <c r="BE376" s="256">
        <f>IF(N376="základní",J376,0)</f>
        <v>0</v>
      </c>
      <c r="BF376" s="256">
        <f>IF(N376="snížená",J376,0)</f>
        <v>0</v>
      </c>
      <c r="BG376" s="256">
        <f>IF(N376="zákl. přenesená",J376,0)</f>
        <v>0</v>
      </c>
      <c r="BH376" s="256">
        <f>IF(N376="sníž. přenesená",J376,0)</f>
        <v>0</v>
      </c>
      <c r="BI376" s="256">
        <f>IF(N376="nulová",J376,0)</f>
        <v>0</v>
      </c>
      <c r="BJ376" s="18" t="s">
        <v>84</v>
      </c>
      <c r="BK376" s="256">
        <f>ROUND(I376*H376,2)</f>
        <v>0</v>
      </c>
      <c r="BL376" s="18" t="s">
        <v>229</v>
      </c>
      <c r="BM376" s="255" t="s">
        <v>1565</v>
      </c>
    </row>
    <row r="377" s="2" customFormat="1">
      <c r="A377" s="39"/>
      <c r="B377" s="40"/>
      <c r="C377" s="41"/>
      <c r="D377" s="257" t="s">
        <v>222</v>
      </c>
      <c r="E377" s="41"/>
      <c r="F377" s="258" t="s">
        <v>1566</v>
      </c>
      <c r="G377" s="41"/>
      <c r="H377" s="41"/>
      <c r="I377" s="155"/>
      <c r="J377" s="41"/>
      <c r="K377" s="41"/>
      <c r="L377" s="45"/>
      <c r="M377" s="259"/>
      <c r="N377" s="260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222</v>
      </c>
      <c r="AU377" s="18" t="s">
        <v>86</v>
      </c>
    </row>
    <row r="378" s="13" customFormat="1">
      <c r="A378" s="13"/>
      <c r="B378" s="265"/>
      <c r="C378" s="266"/>
      <c r="D378" s="257" t="s">
        <v>436</v>
      </c>
      <c r="E378" s="267" t="s">
        <v>1</v>
      </c>
      <c r="F378" s="268" t="s">
        <v>1567</v>
      </c>
      <c r="G378" s="266"/>
      <c r="H378" s="269">
        <v>0.10199999999999999</v>
      </c>
      <c r="I378" s="270"/>
      <c r="J378" s="266"/>
      <c r="K378" s="266"/>
      <c r="L378" s="271"/>
      <c r="M378" s="272"/>
      <c r="N378" s="273"/>
      <c r="O378" s="273"/>
      <c r="P378" s="273"/>
      <c r="Q378" s="273"/>
      <c r="R378" s="273"/>
      <c r="S378" s="273"/>
      <c r="T378" s="27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5" t="s">
        <v>436</v>
      </c>
      <c r="AU378" s="275" t="s">
        <v>86</v>
      </c>
      <c r="AV378" s="13" t="s">
        <v>86</v>
      </c>
      <c r="AW378" s="13" t="s">
        <v>32</v>
      </c>
      <c r="AX378" s="13" t="s">
        <v>84</v>
      </c>
      <c r="AY378" s="275" t="s">
        <v>213</v>
      </c>
    </row>
    <row r="379" s="2" customFormat="1" ht="21.75" customHeight="1">
      <c r="A379" s="39"/>
      <c r="B379" s="40"/>
      <c r="C379" s="244" t="s">
        <v>1568</v>
      </c>
      <c r="D379" s="244" t="s">
        <v>216</v>
      </c>
      <c r="E379" s="245" t="s">
        <v>1569</v>
      </c>
      <c r="F379" s="246" t="s">
        <v>1570</v>
      </c>
      <c r="G379" s="247" t="s">
        <v>491</v>
      </c>
      <c r="H379" s="248">
        <v>25.443999999999999</v>
      </c>
      <c r="I379" s="249"/>
      <c r="J379" s="250">
        <f>ROUND(I379*H379,2)</f>
        <v>0</v>
      </c>
      <c r="K379" s="246" t="s">
        <v>394</v>
      </c>
      <c r="L379" s="45"/>
      <c r="M379" s="251" t="s">
        <v>1</v>
      </c>
      <c r="N379" s="252" t="s">
        <v>41</v>
      </c>
      <c r="O379" s="92"/>
      <c r="P379" s="253">
        <f>O379*H379</f>
        <v>0</v>
      </c>
      <c r="Q379" s="253">
        <v>0.017090000000000001</v>
      </c>
      <c r="R379" s="253">
        <f>Q379*H379</f>
        <v>0.43483796000000002</v>
      </c>
      <c r="S379" s="253">
        <v>0</v>
      </c>
      <c r="T379" s="25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5" t="s">
        <v>229</v>
      </c>
      <c r="AT379" s="255" t="s">
        <v>216</v>
      </c>
      <c r="AU379" s="255" t="s">
        <v>86</v>
      </c>
      <c r="AY379" s="18" t="s">
        <v>213</v>
      </c>
      <c r="BE379" s="256">
        <f>IF(N379="základní",J379,0)</f>
        <v>0</v>
      </c>
      <c r="BF379" s="256">
        <f>IF(N379="snížená",J379,0)</f>
        <v>0</v>
      </c>
      <c r="BG379" s="256">
        <f>IF(N379="zákl. přenesená",J379,0)</f>
        <v>0</v>
      </c>
      <c r="BH379" s="256">
        <f>IF(N379="sníž. přenesená",J379,0)</f>
        <v>0</v>
      </c>
      <c r="BI379" s="256">
        <f>IF(N379="nulová",J379,0)</f>
        <v>0</v>
      </c>
      <c r="BJ379" s="18" t="s">
        <v>84</v>
      </c>
      <c r="BK379" s="256">
        <f>ROUND(I379*H379,2)</f>
        <v>0</v>
      </c>
      <c r="BL379" s="18" t="s">
        <v>229</v>
      </c>
      <c r="BM379" s="255" t="s">
        <v>1571</v>
      </c>
    </row>
    <row r="380" s="2" customFormat="1">
      <c r="A380" s="39"/>
      <c r="B380" s="40"/>
      <c r="C380" s="41"/>
      <c r="D380" s="257" t="s">
        <v>222</v>
      </c>
      <c r="E380" s="41"/>
      <c r="F380" s="258" t="s">
        <v>1572</v>
      </c>
      <c r="G380" s="41"/>
      <c r="H380" s="41"/>
      <c r="I380" s="155"/>
      <c r="J380" s="41"/>
      <c r="K380" s="41"/>
      <c r="L380" s="45"/>
      <c r="M380" s="259"/>
      <c r="N380" s="260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222</v>
      </c>
      <c r="AU380" s="18" t="s">
        <v>86</v>
      </c>
    </row>
    <row r="381" s="13" customFormat="1">
      <c r="A381" s="13"/>
      <c r="B381" s="265"/>
      <c r="C381" s="266"/>
      <c r="D381" s="257" t="s">
        <v>436</v>
      </c>
      <c r="E381" s="267" t="s">
        <v>1</v>
      </c>
      <c r="F381" s="268" t="s">
        <v>1573</v>
      </c>
      <c r="G381" s="266"/>
      <c r="H381" s="269">
        <v>25.443999999999999</v>
      </c>
      <c r="I381" s="270"/>
      <c r="J381" s="266"/>
      <c r="K381" s="266"/>
      <c r="L381" s="271"/>
      <c r="M381" s="272"/>
      <c r="N381" s="273"/>
      <c r="O381" s="273"/>
      <c r="P381" s="273"/>
      <c r="Q381" s="273"/>
      <c r="R381" s="273"/>
      <c r="S381" s="273"/>
      <c r="T381" s="274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75" t="s">
        <v>436</v>
      </c>
      <c r="AU381" s="275" t="s">
        <v>86</v>
      </c>
      <c r="AV381" s="13" t="s">
        <v>86</v>
      </c>
      <c r="AW381" s="13" t="s">
        <v>32</v>
      </c>
      <c r="AX381" s="13" t="s">
        <v>84</v>
      </c>
      <c r="AY381" s="275" t="s">
        <v>213</v>
      </c>
    </row>
    <row r="382" s="2" customFormat="1" ht="16.5" customHeight="1">
      <c r="A382" s="39"/>
      <c r="B382" s="40"/>
      <c r="C382" s="287" t="s">
        <v>1574</v>
      </c>
      <c r="D382" s="287" t="s">
        <v>488</v>
      </c>
      <c r="E382" s="288" t="s">
        <v>1575</v>
      </c>
      <c r="F382" s="289" t="s">
        <v>1576</v>
      </c>
      <c r="G382" s="290" t="s">
        <v>491</v>
      </c>
      <c r="H382" s="291">
        <v>21.306999999999999</v>
      </c>
      <c r="I382" s="292"/>
      <c r="J382" s="293">
        <f>ROUND(I382*H382,2)</f>
        <v>0</v>
      </c>
      <c r="K382" s="289" t="s">
        <v>394</v>
      </c>
      <c r="L382" s="294"/>
      <c r="M382" s="295" t="s">
        <v>1</v>
      </c>
      <c r="N382" s="296" t="s">
        <v>41</v>
      </c>
      <c r="O382" s="92"/>
      <c r="P382" s="253">
        <f>O382*H382</f>
        <v>0</v>
      </c>
      <c r="Q382" s="253">
        <v>1</v>
      </c>
      <c r="R382" s="253">
        <f>Q382*H382</f>
        <v>21.306999999999999</v>
      </c>
      <c r="S382" s="253">
        <v>0</v>
      </c>
      <c r="T382" s="25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55" t="s">
        <v>420</v>
      </c>
      <c r="AT382" s="255" t="s">
        <v>488</v>
      </c>
      <c r="AU382" s="255" t="s">
        <v>86</v>
      </c>
      <c r="AY382" s="18" t="s">
        <v>213</v>
      </c>
      <c r="BE382" s="256">
        <f>IF(N382="základní",J382,0)</f>
        <v>0</v>
      </c>
      <c r="BF382" s="256">
        <f>IF(N382="snížená",J382,0)</f>
        <v>0</v>
      </c>
      <c r="BG382" s="256">
        <f>IF(N382="zákl. přenesená",J382,0)</f>
        <v>0</v>
      </c>
      <c r="BH382" s="256">
        <f>IF(N382="sníž. přenesená",J382,0)</f>
        <v>0</v>
      </c>
      <c r="BI382" s="256">
        <f>IF(N382="nulová",J382,0)</f>
        <v>0</v>
      </c>
      <c r="BJ382" s="18" t="s">
        <v>84</v>
      </c>
      <c r="BK382" s="256">
        <f>ROUND(I382*H382,2)</f>
        <v>0</v>
      </c>
      <c r="BL382" s="18" t="s">
        <v>229</v>
      </c>
      <c r="BM382" s="255" t="s">
        <v>1577</v>
      </c>
    </row>
    <row r="383" s="13" customFormat="1">
      <c r="A383" s="13"/>
      <c r="B383" s="265"/>
      <c r="C383" s="266"/>
      <c r="D383" s="257" t="s">
        <v>436</v>
      </c>
      <c r="E383" s="267" t="s">
        <v>1</v>
      </c>
      <c r="F383" s="268" t="s">
        <v>1578</v>
      </c>
      <c r="G383" s="266"/>
      <c r="H383" s="269">
        <v>7.5469999999999997</v>
      </c>
      <c r="I383" s="270"/>
      <c r="J383" s="266"/>
      <c r="K383" s="266"/>
      <c r="L383" s="271"/>
      <c r="M383" s="272"/>
      <c r="N383" s="273"/>
      <c r="O383" s="273"/>
      <c r="P383" s="273"/>
      <c r="Q383" s="273"/>
      <c r="R383" s="273"/>
      <c r="S383" s="273"/>
      <c r="T383" s="27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75" t="s">
        <v>436</v>
      </c>
      <c r="AU383" s="275" t="s">
        <v>86</v>
      </c>
      <c r="AV383" s="13" t="s">
        <v>86</v>
      </c>
      <c r="AW383" s="13" t="s">
        <v>32</v>
      </c>
      <c r="AX383" s="13" t="s">
        <v>76</v>
      </c>
      <c r="AY383" s="275" t="s">
        <v>213</v>
      </c>
    </row>
    <row r="384" s="13" customFormat="1">
      <c r="A384" s="13"/>
      <c r="B384" s="265"/>
      <c r="C384" s="266"/>
      <c r="D384" s="257" t="s">
        <v>436</v>
      </c>
      <c r="E384" s="267" t="s">
        <v>1</v>
      </c>
      <c r="F384" s="268" t="s">
        <v>1579</v>
      </c>
      <c r="G384" s="266"/>
      <c r="H384" s="269">
        <v>13.76</v>
      </c>
      <c r="I384" s="270"/>
      <c r="J384" s="266"/>
      <c r="K384" s="266"/>
      <c r="L384" s="271"/>
      <c r="M384" s="272"/>
      <c r="N384" s="273"/>
      <c r="O384" s="273"/>
      <c r="P384" s="273"/>
      <c r="Q384" s="273"/>
      <c r="R384" s="273"/>
      <c r="S384" s="273"/>
      <c r="T384" s="27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75" t="s">
        <v>436</v>
      </c>
      <c r="AU384" s="275" t="s">
        <v>86</v>
      </c>
      <c r="AV384" s="13" t="s">
        <v>86</v>
      </c>
      <c r="AW384" s="13" t="s">
        <v>32</v>
      </c>
      <c r="AX384" s="13" t="s">
        <v>76</v>
      </c>
      <c r="AY384" s="275" t="s">
        <v>213</v>
      </c>
    </row>
    <row r="385" s="14" customFormat="1">
      <c r="A385" s="14"/>
      <c r="B385" s="276"/>
      <c r="C385" s="277"/>
      <c r="D385" s="257" t="s">
        <v>436</v>
      </c>
      <c r="E385" s="278" t="s">
        <v>1</v>
      </c>
      <c r="F385" s="279" t="s">
        <v>453</v>
      </c>
      <c r="G385" s="277"/>
      <c r="H385" s="280">
        <v>21.306999999999999</v>
      </c>
      <c r="I385" s="281"/>
      <c r="J385" s="277"/>
      <c r="K385" s="277"/>
      <c r="L385" s="282"/>
      <c r="M385" s="283"/>
      <c r="N385" s="284"/>
      <c r="O385" s="284"/>
      <c r="P385" s="284"/>
      <c r="Q385" s="284"/>
      <c r="R385" s="284"/>
      <c r="S385" s="284"/>
      <c r="T385" s="28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86" t="s">
        <v>436</v>
      </c>
      <c r="AU385" s="286" t="s">
        <v>86</v>
      </c>
      <c r="AV385" s="14" t="s">
        <v>229</v>
      </c>
      <c r="AW385" s="14" t="s">
        <v>32</v>
      </c>
      <c r="AX385" s="14" t="s">
        <v>84</v>
      </c>
      <c r="AY385" s="286" t="s">
        <v>213</v>
      </c>
    </row>
    <row r="386" s="2" customFormat="1" ht="16.5" customHeight="1">
      <c r="A386" s="39"/>
      <c r="B386" s="40"/>
      <c r="C386" s="287" t="s">
        <v>1580</v>
      </c>
      <c r="D386" s="287" t="s">
        <v>488</v>
      </c>
      <c r="E386" s="288" t="s">
        <v>1581</v>
      </c>
      <c r="F386" s="289" t="s">
        <v>1582</v>
      </c>
      <c r="G386" s="290" t="s">
        <v>491</v>
      </c>
      <c r="H386" s="291">
        <v>2.8490000000000002</v>
      </c>
      <c r="I386" s="292"/>
      <c r="J386" s="293">
        <f>ROUND(I386*H386,2)</f>
        <v>0</v>
      </c>
      <c r="K386" s="289" t="s">
        <v>394</v>
      </c>
      <c r="L386" s="294"/>
      <c r="M386" s="295" t="s">
        <v>1</v>
      </c>
      <c r="N386" s="296" t="s">
        <v>41</v>
      </c>
      <c r="O386" s="92"/>
      <c r="P386" s="253">
        <f>O386*H386</f>
        <v>0</v>
      </c>
      <c r="Q386" s="253">
        <v>1</v>
      </c>
      <c r="R386" s="253">
        <f>Q386*H386</f>
        <v>2.8490000000000002</v>
      </c>
      <c r="S386" s="253">
        <v>0</v>
      </c>
      <c r="T386" s="25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55" t="s">
        <v>420</v>
      </c>
      <c r="AT386" s="255" t="s">
        <v>488</v>
      </c>
      <c r="AU386" s="255" t="s">
        <v>86</v>
      </c>
      <c r="AY386" s="18" t="s">
        <v>213</v>
      </c>
      <c r="BE386" s="256">
        <f>IF(N386="základní",J386,0)</f>
        <v>0</v>
      </c>
      <c r="BF386" s="256">
        <f>IF(N386="snížená",J386,0)</f>
        <v>0</v>
      </c>
      <c r="BG386" s="256">
        <f>IF(N386="zákl. přenesená",J386,0)</f>
        <v>0</v>
      </c>
      <c r="BH386" s="256">
        <f>IF(N386="sníž. přenesená",J386,0)</f>
        <v>0</v>
      </c>
      <c r="BI386" s="256">
        <f>IF(N386="nulová",J386,0)</f>
        <v>0</v>
      </c>
      <c r="BJ386" s="18" t="s">
        <v>84</v>
      </c>
      <c r="BK386" s="256">
        <f>ROUND(I386*H386,2)</f>
        <v>0</v>
      </c>
      <c r="BL386" s="18" t="s">
        <v>229</v>
      </c>
      <c r="BM386" s="255" t="s">
        <v>1583</v>
      </c>
    </row>
    <row r="387" s="13" customFormat="1">
      <c r="A387" s="13"/>
      <c r="B387" s="265"/>
      <c r="C387" s="266"/>
      <c r="D387" s="257" t="s">
        <v>436</v>
      </c>
      <c r="E387" s="267" t="s">
        <v>1</v>
      </c>
      <c r="F387" s="268" t="s">
        <v>1584</v>
      </c>
      <c r="G387" s="266"/>
      <c r="H387" s="269">
        <v>1.4179999999999999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75" t="s">
        <v>436</v>
      </c>
      <c r="AU387" s="275" t="s">
        <v>86</v>
      </c>
      <c r="AV387" s="13" t="s">
        <v>86</v>
      </c>
      <c r="AW387" s="13" t="s">
        <v>32</v>
      </c>
      <c r="AX387" s="13" t="s">
        <v>76</v>
      </c>
      <c r="AY387" s="275" t="s">
        <v>213</v>
      </c>
    </row>
    <row r="388" s="13" customFormat="1">
      <c r="A388" s="13"/>
      <c r="B388" s="265"/>
      <c r="C388" s="266"/>
      <c r="D388" s="257" t="s">
        <v>436</v>
      </c>
      <c r="E388" s="267" t="s">
        <v>1</v>
      </c>
      <c r="F388" s="268" t="s">
        <v>1585</v>
      </c>
      <c r="G388" s="266"/>
      <c r="H388" s="269">
        <v>1.4310000000000001</v>
      </c>
      <c r="I388" s="270"/>
      <c r="J388" s="266"/>
      <c r="K388" s="266"/>
      <c r="L388" s="271"/>
      <c r="M388" s="272"/>
      <c r="N388" s="273"/>
      <c r="O388" s="273"/>
      <c r="P388" s="273"/>
      <c r="Q388" s="273"/>
      <c r="R388" s="273"/>
      <c r="S388" s="273"/>
      <c r="T388" s="27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75" t="s">
        <v>436</v>
      </c>
      <c r="AU388" s="275" t="s">
        <v>86</v>
      </c>
      <c r="AV388" s="13" t="s">
        <v>86</v>
      </c>
      <c r="AW388" s="13" t="s">
        <v>32</v>
      </c>
      <c r="AX388" s="13" t="s">
        <v>76</v>
      </c>
      <c r="AY388" s="275" t="s">
        <v>213</v>
      </c>
    </row>
    <row r="389" s="14" customFormat="1">
      <c r="A389" s="14"/>
      <c r="B389" s="276"/>
      <c r="C389" s="277"/>
      <c r="D389" s="257" t="s">
        <v>436</v>
      </c>
      <c r="E389" s="278" t="s">
        <v>1</v>
      </c>
      <c r="F389" s="279" t="s">
        <v>453</v>
      </c>
      <c r="G389" s="277"/>
      <c r="H389" s="280">
        <v>2.8490000000000002</v>
      </c>
      <c r="I389" s="281"/>
      <c r="J389" s="277"/>
      <c r="K389" s="277"/>
      <c r="L389" s="282"/>
      <c r="M389" s="283"/>
      <c r="N389" s="284"/>
      <c r="O389" s="284"/>
      <c r="P389" s="284"/>
      <c r="Q389" s="284"/>
      <c r="R389" s="284"/>
      <c r="S389" s="284"/>
      <c r="T389" s="28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86" t="s">
        <v>436</v>
      </c>
      <c r="AU389" s="286" t="s">
        <v>86</v>
      </c>
      <c r="AV389" s="14" t="s">
        <v>229</v>
      </c>
      <c r="AW389" s="14" t="s">
        <v>32</v>
      </c>
      <c r="AX389" s="14" t="s">
        <v>84</v>
      </c>
      <c r="AY389" s="286" t="s">
        <v>213</v>
      </c>
    </row>
    <row r="390" s="2" customFormat="1" ht="21.75" customHeight="1">
      <c r="A390" s="39"/>
      <c r="B390" s="40"/>
      <c r="C390" s="287" t="s">
        <v>1586</v>
      </c>
      <c r="D390" s="287" t="s">
        <v>488</v>
      </c>
      <c r="E390" s="288" t="s">
        <v>1587</v>
      </c>
      <c r="F390" s="289" t="s">
        <v>1588</v>
      </c>
      <c r="G390" s="290" t="s">
        <v>491</v>
      </c>
      <c r="H390" s="291">
        <v>1.288</v>
      </c>
      <c r="I390" s="292"/>
      <c r="J390" s="293">
        <f>ROUND(I390*H390,2)</f>
        <v>0</v>
      </c>
      <c r="K390" s="289" t="s">
        <v>394</v>
      </c>
      <c r="L390" s="294"/>
      <c r="M390" s="295" t="s">
        <v>1</v>
      </c>
      <c r="N390" s="296" t="s">
        <v>41</v>
      </c>
      <c r="O390" s="92"/>
      <c r="P390" s="253">
        <f>O390*H390</f>
        <v>0</v>
      </c>
      <c r="Q390" s="253">
        <v>1</v>
      </c>
      <c r="R390" s="253">
        <f>Q390*H390</f>
        <v>1.288</v>
      </c>
      <c r="S390" s="253">
        <v>0</v>
      </c>
      <c r="T390" s="25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55" t="s">
        <v>420</v>
      </c>
      <c r="AT390" s="255" t="s">
        <v>488</v>
      </c>
      <c r="AU390" s="255" t="s">
        <v>86</v>
      </c>
      <c r="AY390" s="18" t="s">
        <v>213</v>
      </c>
      <c r="BE390" s="256">
        <f>IF(N390="základní",J390,0)</f>
        <v>0</v>
      </c>
      <c r="BF390" s="256">
        <f>IF(N390="snížená",J390,0)</f>
        <v>0</v>
      </c>
      <c r="BG390" s="256">
        <f>IF(N390="zákl. přenesená",J390,0)</f>
        <v>0</v>
      </c>
      <c r="BH390" s="256">
        <f>IF(N390="sníž. přenesená",J390,0)</f>
        <v>0</v>
      </c>
      <c r="BI390" s="256">
        <f>IF(N390="nulová",J390,0)</f>
        <v>0</v>
      </c>
      <c r="BJ390" s="18" t="s">
        <v>84</v>
      </c>
      <c r="BK390" s="256">
        <f>ROUND(I390*H390,2)</f>
        <v>0</v>
      </c>
      <c r="BL390" s="18" t="s">
        <v>229</v>
      </c>
      <c r="BM390" s="255" t="s">
        <v>1589</v>
      </c>
    </row>
    <row r="391" s="13" customFormat="1">
      <c r="A391" s="13"/>
      <c r="B391" s="265"/>
      <c r="C391" s="266"/>
      <c r="D391" s="257" t="s">
        <v>436</v>
      </c>
      <c r="E391" s="267" t="s">
        <v>1</v>
      </c>
      <c r="F391" s="268" t="s">
        <v>1590</v>
      </c>
      <c r="G391" s="266"/>
      <c r="H391" s="269">
        <v>0.64100000000000001</v>
      </c>
      <c r="I391" s="270"/>
      <c r="J391" s="266"/>
      <c r="K391" s="266"/>
      <c r="L391" s="271"/>
      <c r="M391" s="272"/>
      <c r="N391" s="273"/>
      <c r="O391" s="273"/>
      <c r="P391" s="273"/>
      <c r="Q391" s="273"/>
      <c r="R391" s="273"/>
      <c r="S391" s="273"/>
      <c r="T391" s="27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75" t="s">
        <v>436</v>
      </c>
      <c r="AU391" s="275" t="s">
        <v>86</v>
      </c>
      <c r="AV391" s="13" t="s">
        <v>86</v>
      </c>
      <c r="AW391" s="13" t="s">
        <v>32</v>
      </c>
      <c r="AX391" s="13" t="s">
        <v>76</v>
      </c>
      <c r="AY391" s="275" t="s">
        <v>213</v>
      </c>
    </row>
    <row r="392" s="13" customFormat="1">
      <c r="A392" s="13"/>
      <c r="B392" s="265"/>
      <c r="C392" s="266"/>
      <c r="D392" s="257" t="s">
        <v>436</v>
      </c>
      <c r="E392" s="267" t="s">
        <v>1</v>
      </c>
      <c r="F392" s="268" t="s">
        <v>1591</v>
      </c>
      <c r="G392" s="266"/>
      <c r="H392" s="269">
        <v>0.64700000000000002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5" t="s">
        <v>436</v>
      </c>
      <c r="AU392" s="275" t="s">
        <v>86</v>
      </c>
      <c r="AV392" s="13" t="s">
        <v>86</v>
      </c>
      <c r="AW392" s="13" t="s">
        <v>32</v>
      </c>
      <c r="AX392" s="13" t="s">
        <v>76</v>
      </c>
      <c r="AY392" s="275" t="s">
        <v>213</v>
      </c>
    </row>
    <row r="393" s="14" customFormat="1">
      <c r="A393" s="14"/>
      <c r="B393" s="276"/>
      <c r="C393" s="277"/>
      <c r="D393" s="257" t="s">
        <v>436</v>
      </c>
      <c r="E393" s="278" t="s">
        <v>1</v>
      </c>
      <c r="F393" s="279" t="s">
        <v>453</v>
      </c>
      <c r="G393" s="277"/>
      <c r="H393" s="280">
        <v>1.288</v>
      </c>
      <c r="I393" s="281"/>
      <c r="J393" s="277"/>
      <c r="K393" s="277"/>
      <c r="L393" s="282"/>
      <c r="M393" s="283"/>
      <c r="N393" s="284"/>
      <c r="O393" s="284"/>
      <c r="P393" s="284"/>
      <c r="Q393" s="284"/>
      <c r="R393" s="284"/>
      <c r="S393" s="284"/>
      <c r="T393" s="28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86" t="s">
        <v>436</v>
      </c>
      <c r="AU393" s="286" t="s">
        <v>86</v>
      </c>
      <c r="AV393" s="14" t="s">
        <v>229</v>
      </c>
      <c r="AW393" s="14" t="s">
        <v>32</v>
      </c>
      <c r="AX393" s="14" t="s">
        <v>84</v>
      </c>
      <c r="AY393" s="286" t="s">
        <v>213</v>
      </c>
    </row>
    <row r="394" s="2" customFormat="1" ht="16.5" customHeight="1">
      <c r="A394" s="39"/>
      <c r="B394" s="40"/>
      <c r="C394" s="244" t="s">
        <v>1592</v>
      </c>
      <c r="D394" s="244" t="s">
        <v>216</v>
      </c>
      <c r="E394" s="245" t="s">
        <v>1593</v>
      </c>
      <c r="F394" s="246" t="s">
        <v>1594</v>
      </c>
      <c r="G394" s="247" t="s">
        <v>471</v>
      </c>
      <c r="H394" s="248">
        <v>85.200000000000003</v>
      </c>
      <c r="I394" s="249"/>
      <c r="J394" s="250">
        <f>ROUND(I394*H394,2)</f>
        <v>0</v>
      </c>
      <c r="K394" s="246" t="s">
        <v>1</v>
      </c>
      <c r="L394" s="45"/>
      <c r="M394" s="251" t="s">
        <v>1</v>
      </c>
      <c r="N394" s="252" t="s">
        <v>41</v>
      </c>
      <c r="O394" s="92"/>
      <c r="P394" s="253">
        <f>O394*H394</f>
        <v>0</v>
      </c>
      <c r="Q394" s="253">
        <v>0.0021199999999999999</v>
      </c>
      <c r="R394" s="253">
        <f>Q394*H394</f>
        <v>0.18062400000000001</v>
      </c>
      <c r="S394" s="253">
        <v>0</v>
      </c>
      <c r="T394" s="254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55" t="s">
        <v>229</v>
      </c>
      <c r="AT394" s="255" t="s">
        <v>216</v>
      </c>
      <c r="AU394" s="255" t="s">
        <v>86</v>
      </c>
      <c r="AY394" s="18" t="s">
        <v>213</v>
      </c>
      <c r="BE394" s="256">
        <f>IF(N394="základní",J394,0)</f>
        <v>0</v>
      </c>
      <c r="BF394" s="256">
        <f>IF(N394="snížená",J394,0)</f>
        <v>0</v>
      </c>
      <c r="BG394" s="256">
        <f>IF(N394="zákl. přenesená",J394,0)</f>
        <v>0</v>
      </c>
      <c r="BH394" s="256">
        <f>IF(N394="sníž. přenesená",J394,0)</f>
        <v>0</v>
      </c>
      <c r="BI394" s="256">
        <f>IF(N394="nulová",J394,0)</f>
        <v>0</v>
      </c>
      <c r="BJ394" s="18" t="s">
        <v>84</v>
      </c>
      <c r="BK394" s="256">
        <f>ROUND(I394*H394,2)</f>
        <v>0</v>
      </c>
      <c r="BL394" s="18" t="s">
        <v>229</v>
      </c>
      <c r="BM394" s="255" t="s">
        <v>1595</v>
      </c>
    </row>
    <row r="395" s="2" customFormat="1">
      <c r="A395" s="39"/>
      <c r="B395" s="40"/>
      <c r="C395" s="41"/>
      <c r="D395" s="257" t="s">
        <v>222</v>
      </c>
      <c r="E395" s="41"/>
      <c r="F395" s="258" t="s">
        <v>1596</v>
      </c>
      <c r="G395" s="41"/>
      <c r="H395" s="41"/>
      <c r="I395" s="155"/>
      <c r="J395" s="41"/>
      <c r="K395" s="41"/>
      <c r="L395" s="45"/>
      <c r="M395" s="259"/>
      <c r="N395" s="260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222</v>
      </c>
      <c r="AU395" s="18" t="s">
        <v>86</v>
      </c>
    </row>
    <row r="396" s="2" customFormat="1" ht="21.75" customHeight="1">
      <c r="A396" s="39"/>
      <c r="B396" s="40"/>
      <c r="C396" s="244" t="s">
        <v>1597</v>
      </c>
      <c r="D396" s="244" t="s">
        <v>216</v>
      </c>
      <c r="E396" s="245" t="s">
        <v>1598</v>
      </c>
      <c r="F396" s="246" t="s">
        <v>1599</v>
      </c>
      <c r="G396" s="247" t="s">
        <v>310</v>
      </c>
      <c r="H396" s="248">
        <v>65</v>
      </c>
      <c r="I396" s="249"/>
      <c r="J396" s="250">
        <f>ROUND(I396*H396,2)</f>
        <v>0</v>
      </c>
      <c r="K396" s="246" t="s">
        <v>394</v>
      </c>
      <c r="L396" s="45"/>
      <c r="M396" s="251" t="s">
        <v>1</v>
      </c>
      <c r="N396" s="252" t="s">
        <v>41</v>
      </c>
      <c r="O396" s="92"/>
      <c r="P396" s="253">
        <f>O396*H396</f>
        <v>0</v>
      </c>
      <c r="Q396" s="253">
        <v>0.067019999999999996</v>
      </c>
      <c r="R396" s="253">
        <f>Q396*H396</f>
        <v>4.3563000000000001</v>
      </c>
      <c r="S396" s="253">
        <v>0</v>
      </c>
      <c r="T396" s="254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55" t="s">
        <v>229</v>
      </c>
      <c r="AT396" s="255" t="s">
        <v>216</v>
      </c>
      <c r="AU396" s="255" t="s">
        <v>86</v>
      </c>
      <c r="AY396" s="18" t="s">
        <v>213</v>
      </c>
      <c r="BE396" s="256">
        <f>IF(N396="základní",J396,0)</f>
        <v>0</v>
      </c>
      <c r="BF396" s="256">
        <f>IF(N396="snížená",J396,0)</f>
        <v>0</v>
      </c>
      <c r="BG396" s="256">
        <f>IF(N396="zákl. přenesená",J396,0)</f>
        <v>0</v>
      </c>
      <c r="BH396" s="256">
        <f>IF(N396="sníž. přenesená",J396,0)</f>
        <v>0</v>
      </c>
      <c r="BI396" s="256">
        <f>IF(N396="nulová",J396,0)</f>
        <v>0</v>
      </c>
      <c r="BJ396" s="18" t="s">
        <v>84</v>
      </c>
      <c r="BK396" s="256">
        <f>ROUND(I396*H396,2)</f>
        <v>0</v>
      </c>
      <c r="BL396" s="18" t="s">
        <v>229</v>
      </c>
      <c r="BM396" s="255" t="s">
        <v>1600</v>
      </c>
    </row>
    <row r="397" s="2" customFormat="1">
      <c r="A397" s="39"/>
      <c r="B397" s="40"/>
      <c r="C397" s="41"/>
      <c r="D397" s="257" t="s">
        <v>222</v>
      </c>
      <c r="E397" s="41"/>
      <c r="F397" s="258" t="s">
        <v>1601</v>
      </c>
      <c r="G397" s="41"/>
      <c r="H397" s="41"/>
      <c r="I397" s="155"/>
      <c r="J397" s="41"/>
      <c r="K397" s="41"/>
      <c r="L397" s="45"/>
      <c r="M397" s="259"/>
      <c r="N397" s="260"/>
      <c r="O397" s="92"/>
      <c r="P397" s="92"/>
      <c r="Q397" s="92"/>
      <c r="R397" s="92"/>
      <c r="S397" s="92"/>
      <c r="T397" s="9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222</v>
      </c>
      <c r="AU397" s="18" t="s">
        <v>86</v>
      </c>
    </row>
    <row r="398" s="2" customFormat="1" ht="21.75" customHeight="1">
      <c r="A398" s="39"/>
      <c r="B398" s="40"/>
      <c r="C398" s="287" t="s">
        <v>1602</v>
      </c>
      <c r="D398" s="287" t="s">
        <v>488</v>
      </c>
      <c r="E398" s="288" t="s">
        <v>1603</v>
      </c>
      <c r="F398" s="289" t="s">
        <v>1604</v>
      </c>
      <c r="G398" s="290" t="s">
        <v>310</v>
      </c>
      <c r="H398" s="291">
        <v>65</v>
      </c>
      <c r="I398" s="292"/>
      <c r="J398" s="293">
        <f>ROUND(I398*H398,2)</f>
        <v>0</v>
      </c>
      <c r="K398" s="289" t="s">
        <v>394</v>
      </c>
      <c r="L398" s="294"/>
      <c r="M398" s="295" t="s">
        <v>1</v>
      </c>
      <c r="N398" s="296" t="s">
        <v>41</v>
      </c>
      <c r="O398" s="92"/>
      <c r="P398" s="253">
        <f>O398*H398</f>
        <v>0</v>
      </c>
      <c r="Q398" s="253">
        <v>0.012</v>
      </c>
      <c r="R398" s="253">
        <f>Q398*H398</f>
        <v>0.78000000000000003</v>
      </c>
      <c r="S398" s="253">
        <v>0</v>
      </c>
      <c r="T398" s="25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55" t="s">
        <v>420</v>
      </c>
      <c r="AT398" s="255" t="s">
        <v>488</v>
      </c>
      <c r="AU398" s="255" t="s">
        <v>86</v>
      </c>
      <c r="AY398" s="18" t="s">
        <v>213</v>
      </c>
      <c r="BE398" s="256">
        <f>IF(N398="základní",J398,0)</f>
        <v>0</v>
      </c>
      <c r="BF398" s="256">
        <f>IF(N398="snížená",J398,0)</f>
        <v>0</v>
      </c>
      <c r="BG398" s="256">
        <f>IF(N398="zákl. přenesená",J398,0)</f>
        <v>0</v>
      </c>
      <c r="BH398" s="256">
        <f>IF(N398="sníž. přenesená",J398,0)</f>
        <v>0</v>
      </c>
      <c r="BI398" s="256">
        <f>IF(N398="nulová",J398,0)</f>
        <v>0</v>
      </c>
      <c r="BJ398" s="18" t="s">
        <v>84</v>
      </c>
      <c r="BK398" s="256">
        <f>ROUND(I398*H398,2)</f>
        <v>0</v>
      </c>
      <c r="BL398" s="18" t="s">
        <v>229</v>
      </c>
      <c r="BM398" s="255" t="s">
        <v>1605</v>
      </c>
    </row>
    <row r="399" s="2" customFormat="1">
      <c r="A399" s="39"/>
      <c r="B399" s="40"/>
      <c r="C399" s="41"/>
      <c r="D399" s="257" t="s">
        <v>222</v>
      </c>
      <c r="E399" s="41"/>
      <c r="F399" s="258" t="s">
        <v>1606</v>
      </c>
      <c r="G399" s="41"/>
      <c r="H399" s="41"/>
      <c r="I399" s="155"/>
      <c r="J399" s="41"/>
      <c r="K399" s="41"/>
      <c r="L399" s="45"/>
      <c r="M399" s="259"/>
      <c r="N399" s="260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222</v>
      </c>
      <c r="AU399" s="18" t="s">
        <v>86</v>
      </c>
    </row>
    <row r="400" s="12" customFormat="1" ht="22.8" customHeight="1">
      <c r="A400" s="12"/>
      <c r="B400" s="228"/>
      <c r="C400" s="229"/>
      <c r="D400" s="230" t="s">
        <v>75</v>
      </c>
      <c r="E400" s="242" t="s">
        <v>229</v>
      </c>
      <c r="F400" s="242" t="s">
        <v>1607</v>
      </c>
      <c r="G400" s="229"/>
      <c r="H400" s="229"/>
      <c r="I400" s="232"/>
      <c r="J400" s="243">
        <f>BK400</f>
        <v>0</v>
      </c>
      <c r="K400" s="229"/>
      <c r="L400" s="234"/>
      <c r="M400" s="235"/>
      <c r="N400" s="236"/>
      <c r="O400" s="236"/>
      <c r="P400" s="237">
        <f>SUM(P401:P433)</f>
        <v>0</v>
      </c>
      <c r="Q400" s="236"/>
      <c r="R400" s="237">
        <f>SUM(R401:R433)</f>
        <v>180.31646000000001</v>
      </c>
      <c r="S400" s="236"/>
      <c r="T400" s="238">
        <f>SUM(T401:T433)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39" t="s">
        <v>84</v>
      </c>
      <c r="AT400" s="240" t="s">
        <v>75</v>
      </c>
      <c r="AU400" s="240" t="s">
        <v>84</v>
      </c>
      <c r="AY400" s="239" t="s">
        <v>213</v>
      </c>
      <c r="BK400" s="241">
        <f>SUM(BK401:BK433)</f>
        <v>0</v>
      </c>
    </row>
    <row r="401" s="2" customFormat="1" ht="16.5" customHeight="1">
      <c r="A401" s="39"/>
      <c r="B401" s="40"/>
      <c r="C401" s="244" t="s">
        <v>1608</v>
      </c>
      <c r="D401" s="244" t="s">
        <v>216</v>
      </c>
      <c r="E401" s="245" t="s">
        <v>1609</v>
      </c>
      <c r="F401" s="246" t="s">
        <v>1610</v>
      </c>
      <c r="G401" s="247" t="s">
        <v>310</v>
      </c>
      <c r="H401" s="248">
        <v>644</v>
      </c>
      <c r="I401" s="249"/>
      <c r="J401" s="250">
        <f>ROUND(I401*H401,2)</f>
        <v>0</v>
      </c>
      <c r="K401" s="246" t="s">
        <v>1</v>
      </c>
      <c r="L401" s="45"/>
      <c r="M401" s="251" t="s">
        <v>1</v>
      </c>
      <c r="N401" s="252" t="s">
        <v>41</v>
      </c>
      <c r="O401" s="92"/>
      <c r="P401" s="253">
        <f>O401*H401</f>
        <v>0</v>
      </c>
      <c r="Q401" s="253">
        <v>0.033349999999999998</v>
      </c>
      <c r="R401" s="253">
        <f>Q401*H401</f>
        <v>21.477399999999999</v>
      </c>
      <c r="S401" s="253">
        <v>0</v>
      </c>
      <c r="T401" s="25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5" t="s">
        <v>229</v>
      </c>
      <c r="AT401" s="255" t="s">
        <v>216</v>
      </c>
      <c r="AU401" s="255" t="s">
        <v>86</v>
      </c>
      <c r="AY401" s="18" t="s">
        <v>213</v>
      </c>
      <c r="BE401" s="256">
        <f>IF(N401="základní",J401,0)</f>
        <v>0</v>
      </c>
      <c r="BF401" s="256">
        <f>IF(N401="snížená",J401,0)</f>
        <v>0</v>
      </c>
      <c r="BG401" s="256">
        <f>IF(N401="zákl. přenesená",J401,0)</f>
        <v>0</v>
      </c>
      <c r="BH401" s="256">
        <f>IF(N401="sníž. přenesená",J401,0)</f>
        <v>0</v>
      </c>
      <c r="BI401" s="256">
        <f>IF(N401="nulová",J401,0)</f>
        <v>0</v>
      </c>
      <c r="BJ401" s="18" t="s">
        <v>84</v>
      </c>
      <c r="BK401" s="256">
        <f>ROUND(I401*H401,2)</f>
        <v>0</v>
      </c>
      <c r="BL401" s="18" t="s">
        <v>229</v>
      </c>
      <c r="BM401" s="255" t="s">
        <v>1611</v>
      </c>
    </row>
    <row r="402" s="2" customFormat="1">
      <c r="A402" s="39"/>
      <c r="B402" s="40"/>
      <c r="C402" s="41"/>
      <c r="D402" s="257" t="s">
        <v>222</v>
      </c>
      <c r="E402" s="41"/>
      <c r="F402" s="258" t="s">
        <v>1612</v>
      </c>
      <c r="G402" s="41"/>
      <c r="H402" s="41"/>
      <c r="I402" s="155"/>
      <c r="J402" s="41"/>
      <c r="K402" s="41"/>
      <c r="L402" s="45"/>
      <c r="M402" s="259"/>
      <c r="N402" s="260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222</v>
      </c>
      <c r="AU402" s="18" t="s">
        <v>86</v>
      </c>
    </row>
    <row r="403" s="13" customFormat="1">
      <c r="A403" s="13"/>
      <c r="B403" s="265"/>
      <c r="C403" s="266"/>
      <c r="D403" s="257" t="s">
        <v>436</v>
      </c>
      <c r="E403" s="267" t="s">
        <v>1</v>
      </c>
      <c r="F403" s="268" t="s">
        <v>1613</v>
      </c>
      <c r="G403" s="266"/>
      <c r="H403" s="269">
        <v>108</v>
      </c>
      <c r="I403" s="270"/>
      <c r="J403" s="266"/>
      <c r="K403" s="266"/>
      <c r="L403" s="271"/>
      <c r="M403" s="272"/>
      <c r="N403" s="273"/>
      <c r="O403" s="273"/>
      <c r="P403" s="273"/>
      <c r="Q403" s="273"/>
      <c r="R403" s="273"/>
      <c r="S403" s="273"/>
      <c r="T403" s="27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75" t="s">
        <v>436</v>
      </c>
      <c r="AU403" s="275" t="s">
        <v>86</v>
      </c>
      <c r="AV403" s="13" t="s">
        <v>86</v>
      </c>
      <c r="AW403" s="13" t="s">
        <v>32</v>
      </c>
      <c r="AX403" s="13" t="s">
        <v>76</v>
      </c>
      <c r="AY403" s="275" t="s">
        <v>213</v>
      </c>
    </row>
    <row r="404" s="13" customFormat="1">
      <c r="A404" s="13"/>
      <c r="B404" s="265"/>
      <c r="C404" s="266"/>
      <c r="D404" s="257" t="s">
        <v>436</v>
      </c>
      <c r="E404" s="267" t="s">
        <v>1</v>
      </c>
      <c r="F404" s="268" t="s">
        <v>1614</v>
      </c>
      <c r="G404" s="266"/>
      <c r="H404" s="269">
        <v>180</v>
      </c>
      <c r="I404" s="270"/>
      <c r="J404" s="266"/>
      <c r="K404" s="266"/>
      <c r="L404" s="271"/>
      <c r="M404" s="272"/>
      <c r="N404" s="273"/>
      <c r="O404" s="273"/>
      <c r="P404" s="273"/>
      <c r="Q404" s="273"/>
      <c r="R404" s="273"/>
      <c r="S404" s="273"/>
      <c r="T404" s="27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75" t="s">
        <v>436</v>
      </c>
      <c r="AU404" s="275" t="s">
        <v>86</v>
      </c>
      <c r="AV404" s="13" t="s">
        <v>86</v>
      </c>
      <c r="AW404" s="13" t="s">
        <v>32</v>
      </c>
      <c r="AX404" s="13" t="s">
        <v>76</v>
      </c>
      <c r="AY404" s="275" t="s">
        <v>213</v>
      </c>
    </row>
    <row r="405" s="13" customFormat="1">
      <c r="A405" s="13"/>
      <c r="B405" s="265"/>
      <c r="C405" s="266"/>
      <c r="D405" s="257" t="s">
        <v>436</v>
      </c>
      <c r="E405" s="267" t="s">
        <v>1</v>
      </c>
      <c r="F405" s="268" t="s">
        <v>1615</v>
      </c>
      <c r="G405" s="266"/>
      <c r="H405" s="269">
        <v>100</v>
      </c>
      <c r="I405" s="270"/>
      <c r="J405" s="266"/>
      <c r="K405" s="266"/>
      <c r="L405" s="271"/>
      <c r="M405" s="272"/>
      <c r="N405" s="273"/>
      <c r="O405" s="273"/>
      <c r="P405" s="273"/>
      <c r="Q405" s="273"/>
      <c r="R405" s="273"/>
      <c r="S405" s="273"/>
      <c r="T405" s="27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75" t="s">
        <v>436</v>
      </c>
      <c r="AU405" s="275" t="s">
        <v>86</v>
      </c>
      <c r="AV405" s="13" t="s">
        <v>86</v>
      </c>
      <c r="AW405" s="13" t="s">
        <v>32</v>
      </c>
      <c r="AX405" s="13" t="s">
        <v>76</v>
      </c>
      <c r="AY405" s="275" t="s">
        <v>213</v>
      </c>
    </row>
    <row r="406" s="13" customFormat="1">
      <c r="A406" s="13"/>
      <c r="B406" s="265"/>
      <c r="C406" s="266"/>
      <c r="D406" s="257" t="s">
        <v>436</v>
      </c>
      <c r="E406" s="267" t="s">
        <v>1</v>
      </c>
      <c r="F406" s="268" t="s">
        <v>1616</v>
      </c>
      <c r="G406" s="266"/>
      <c r="H406" s="269">
        <v>184</v>
      </c>
      <c r="I406" s="270"/>
      <c r="J406" s="266"/>
      <c r="K406" s="266"/>
      <c r="L406" s="271"/>
      <c r="M406" s="272"/>
      <c r="N406" s="273"/>
      <c r="O406" s="273"/>
      <c r="P406" s="273"/>
      <c r="Q406" s="273"/>
      <c r="R406" s="273"/>
      <c r="S406" s="273"/>
      <c r="T406" s="27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75" t="s">
        <v>436</v>
      </c>
      <c r="AU406" s="275" t="s">
        <v>86</v>
      </c>
      <c r="AV406" s="13" t="s">
        <v>86</v>
      </c>
      <c r="AW406" s="13" t="s">
        <v>32</v>
      </c>
      <c r="AX406" s="13" t="s">
        <v>76</v>
      </c>
      <c r="AY406" s="275" t="s">
        <v>213</v>
      </c>
    </row>
    <row r="407" s="13" customFormat="1">
      <c r="A407" s="13"/>
      <c r="B407" s="265"/>
      <c r="C407" s="266"/>
      <c r="D407" s="257" t="s">
        <v>436</v>
      </c>
      <c r="E407" s="267" t="s">
        <v>1</v>
      </c>
      <c r="F407" s="268" t="s">
        <v>1617</v>
      </c>
      <c r="G407" s="266"/>
      <c r="H407" s="269">
        <v>72</v>
      </c>
      <c r="I407" s="270"/>
      <c r="J407" s="266"/>
      <c r="K407" s="266"/>
      <c r="L407" s="271"/>
      <c r="M407" s="272"/>
      <c r="N407" s="273"/>
      <c r="O407" s="273"/>
      <c r="P407" s="273"/>
      <c r="Q407" s="273"/>
      <c r="R407" s="273"/>
      <c r="S407" s="273"/>
      <c r="T407" s="27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75" t="s">
        <v>436</v>
      </c>
      <c r="AU407" s="275" t="s">
        <v>86</v>
      </c>
      <c r="AV407" s="13" t="s">
        <v>86</v>
      </c>
      <c r="AW407" s="13" t="s">
        <v>32</v>
      </c>
      <c r="AX407" s="13" t="s">
        <v>76</v>
      </c>
      <c r="AY407" s="275" t="s">
        <v>213</v>
      </c>
    </row>
    <row r="408" s="14" customFormat="1">
      <c r="A408" s="14"/>
      <c r="B408" s="276"/>
      <c r="C408" s="277"/>
      <c r="D408" s="257" t="s">
        <v>436</v>
      </c>
      <c r="E408" s="278" t="s">
        <v>1</v>
      </c>
      <c r="F408" s="279" t="s">
        <v>453</v>
      </c>
      <c r="G408" s="277"/>
      <c r="H408" s="280">
        <v>644</v>
      </c>
      <c r="I408" s="281"/>
      <c r="J408" s="277"/>
      <c r="K408" s="277"/>
      <c r="L408" s="282"/>
      <c r="M408" s="283"/>
      <c r="N408" s="284"/>
      <c r="O408" s="284"/>
      <c r="P408" s="284"/>
      <c r="Q408" s="284"/>
      <c r="R408" s="284"/>
      <c r="S408" s="284"/>
      <c r="T408" s="285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86" t="s">
        <v>436</v>
      </c>
      <c r="AU408" s="286" t="s">
        <v>86</v>
      </c>
      <c r="AV408" s="14" t="s">
        <v>229</v>
      </c>
      <c r="AW408" s="14" t="s">
        <v>32</v>
      </c>
      <c r="AX408" s="14" t="s">
        <v>84</v>
      </c>
      <c r="AY408" s="286" t="s">
        <v>213</v>
      </c>
    </row>
    <row r="409" s="2" customFormat="1" ht="21.75" customHeight="1">
      <c r="A409" s="39"/>
      <c r="B409" s="40"/>
      <c r="C409" s="287" t="s">
        <v>1618</v>
      </c>
      <c r="D409" s="287" t="s">
        <v>488</v>
      </c>
      <c r="E409" s="288" t="s">
        <v>1619</v>
      </c>
      <c r="F409" s="289" t="s">
        <v>1620</v>
      </c>
      <c r="G409" s="290" t="s">
        <v>310</v>
      </c>
      <c r="H409" s="291">
        <v>144</v>
      </c>
      <c r="I409" s="292"/>
      <c r="J409" s="293">
        <f>ROUND(I409*H409,2)</f>
        <v>0</v>
      </c>
      <c r="K409" s="289" t="s">
        <v>1</v>
      </c>
      <c r="L409" s="294"/>
      <c r="M409" s="295" t="s">
        <v>1</v>
      </c>
      <c r="N409" s="296" t="s">
        <v>41</v>
      </c>
      <c r="O409" s="92"/>
      <c r="P409" s="253">
        <f>O409*H409</f>
        <v>0</v>
      </c>
      <c r="Q409" s="253">
        <v>0.070999999999999994</v>
      </c>
      <c r="R409" s="253">
        <f>Q409*H409</f>
        <v>10.223999999999998</v>
      </c>
      <c r="S409" s="253">
        <v>0</v>
      </c>
      <c r="T409" s="254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55" t="s">
        <v>420</v>
      </c>
      <c r="AT409" s="255" t="s">
        <v>488</v>
      </c>
      <c r="AU409" s="255" t="s">
        <v>86</v>
      </c>
      <c r="AY409" s="18" t="s">
        <v>213</v>
      </c>
      <c r="BE409" s="256">
        <f>IF(N409="základní",J409,0)</f>
        <v>0</v>
      </c>
      <c r="BF409" s="256">
        <f>IF(N409="snížená",J409,0)</f>
        <v>0</v>
      </c>
      <c r="BG409" s="256">
        <f>IF(N409="zákl. přenesená",J409,0)</f>
        <v>0</v>
      </c>
      <c r="BH409" s="256">
        <f>IF(N409="sníž. přenesená",J409,0)</f>
        <v>0</v>
      </c>
      <c r="BI409" s="256">
        <f>IF(N409="nulová",J409,0)</f>
        <v>0</v>
      </c>
      <c r="BJ409" s="18" t="s">
        <v>84</v>
      </c>
      <c r="BK409" s="256">
        <f>ROUND(I409*H409,2)</f>
        <v>0</v>
      </c>
      <c r="BL409" s="18" t="s">
        <v>229</v>
      </c>
      <c r="BM409" s="255" t="s">
        <v>1621</v>
      </c>
    </row>
    <row r="410" s="2" customFormat="1">
      <c r="A410" s="39"/>
      <c r="B410" s="40"/>
      <c r="C410" s="41"/>
      <c r="D410" s="257" t="s">
        <v>222</v>
      </c>
      <c r="E410" s="41"/>
      <c r="F410" s="258" t="s">
        <v>1622</v>
      </c>
      <c r="G410" s="41"/>
      <c r="H410" s="41"/>
      <c r="I410" s="155"/>
      <c r="J410" s="41"/>
      <c r="K410" s="41"/>
      <c r="L410" s="45"/>
      <c r="M410" s="259"/>
      <c r="N410" s="260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222</v>
      </c>
      <c r="AU410" s="18" t="s">
        <v>86</v>
      </c>
    </row>
    <row r="411" s="13" customFormat="1">
      <c r="A411" s="13"/>
      <c r="B411" s="265"/>
      <c r="C411" s="266"/>
      <c r="D411" s="257" t="s">
        <v>436</v>
      </c>
      <c r="E411" s="267" t="s">
        <v>1</v>
      </c>
      <c r="F411" s="268" t="s">
        <v>1623</v>
      </c>
      <c r="G411" s="266"/>
      <c r="H411" s="269">
        <v>144</v>
      </c>
      <c r="I411" s="270"/>
      <c r="J411" s="266"/>
      <c r="K411" s="266"/>
      <c r="L411" s="271"/>
      <c r="M411" s="272"/>
      <c r="N411" s="273"/>
      <c r="O411" s="273"/>
      <c r="P411" s="273"/>
      <c r="Q411" s="273"/>
      <c r="R411" s="273"/>
      <c r="S411" s="273"/>
      <c r="T411" s="27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5" t="s">
        <v>436</v>
      </c>
      <c r="AU411" s="275" t="s">
        <v>86</v>
      </c>
      <c r="AV411" s="13" t="s">
        <v>86</v>
      </c>
      <c r="AW411" s="13" t="s">
        <v>32</v>
      </c>
      <c r="AX411" s="13" t="s">
        <v>76</v>
      </c>
      <c r="AY411" s="275" t="s">
        <v>213</v>
      </c>
    </row>
    <row r="412" s="14" customFormat="1">
      <c r="A412" s="14"/>
      <c r="B412" s="276"/>
      <c r="C412" s="277"/>
      <c r="D412" s="257" t="s">
        <v>436</v>
      </c>
      <c r="E412" s="278" t="s">
        <v>1</v>
      </c>
      <c r="F412" s="279" t="s">
        <v>453</v>
      </c>
      <c r="G412" s="277"/>
      <c r="H412" s="280">
        <v>144</v>
      </c>
      <c r="I412" s="281"/>
      <c r="J412" s="277"/>
      <c r="K412" s="277"/>
      <c r="L412" s="282"/>
      <c r="M412" s="283"/>
      <c r="N412" s="284"/>
      <c r="O412" s="284"/>
      <c r="P412" s="284"/>
      <c r="Q412" s="284"/>
      <c r="R412" s="284"/>
      <c r="S412" s="284"/>
      <c r="T412" s="28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86" t="s">
        <v>436</v>
      </c>
      <c r="AU412" s="286" t="s">
        <v>86</v>
      </c>
      <c r="AV412" s="14" t="s">
        <v>229</v>
      </c>
      <c r="AW412" s="14" t="s">
        <v>32</v>
      </c>
      <c r="AX412" s="14" t="s">
        <v>84</v>
      </c>
      <c r="AY412" s="286" t="s">
        <v>213</v>
      </c>
    </row>
    <row r="413" s="2" customFormat="1" ht="21.75" customHeight="1">
      <c r="A413" s="39"/>
      <c r="B413" s="40"/>
      <c r="C413" s="287" t="s">
        <v>1624</v>
      </c>
      <c r="D413" s="287" t="s">
        <v>488</v>
      </c>
      <c r="E413" s="288" t="s">
        <v>1625</v>
      </c>
      <c r="F413" s="289" t="s">
        <v>1626</v>
      </c>
      <c r="G413" s="290" t="s">
        <v>310</v>
      </c>
      <c r="H413" s="291">
        <v>40</v>
      </c>
      <c r="I413" s="292"/>
      <c r="J413" s="293">
        <f>ROUND(I413*H413,2)</f>
        <v>0</v>
      </c>
      <c r="K413" s="289" t="s">
        <v>1</v>
      </c>
      <c r="L413" s="294"/>
      <c r="M413" s="295" t="s">
        <v>1</v>
      </c>
      <c r="N413" s="296" t="s">
        <v>41</v>
      </c>
      <c r="O413" s="92"/>
      <c r="P413" s="253">
        <f>O413*H413</f>
        <v>0</v>
      </c>
      <c r="Q413" s="253">
        <v>0.070999999999999994</v>
      </c>
      <c r="R413" s="253">
        <f>Q413*H413</f>
        <v>2.8399999999999999</v>
      </c>
      <c r="S413" s="253">
        <v>0</v>
      </c>
      <c r="T413" s="254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55" t="s">
        <v>420</v>
      </c>
      <c r="AT413" s="255" t="s">
        <v>488</v>
      </c>
      <c r="AU413" s="255" t="s">
        <v>86</v>
      </c>
      <c r="AY413" s="18" t="s">
        <v>213</v>
      </c>
      <c r="BE413" s="256">
        <f>IF(N413="základní",J413,0)</f>
        <v>0</v>
      </c>
      <c r="BF413" s="256">
        <f>IF(N413="snížená",J413,0)</f>
        <v>0</v>
      </c>
      <c r="BG413" s="256">
        <f>IF(N413="zákl. přenesená",J413,0)</f>
        <v>0</v>
      </c>
      <c r="BH413" s="256">
        <f>IF(N413="sníž. přenesená",J413,0)</f>
        <v>0</v>
      </c>
      <c r="BI413" s="256">
        <f>IF(N413="nulová",J413,0)</f>
        <v>0</v>
      </c>
      <c r="BJ413" s="18" t="s">
        <v>84</v>
      </c>
      <c r="BK413" s="256">
        <f>ROUND(I413*H413,2)</f>
        <v>0</v>
      </c>
      <c r="BL413" s="18" t="s">
        <v>229</v>
      </c>
      <c r="BM413" s="255" t="s">
        <v>1627</v>
      </c>
    </row>
    <row r="414" s="2" customFormat="1">
      <c r="A414" s="39"/>
      <c r="B414" s="40"/>
      <c r="C414" s="41"/>
      <c r="D414" s="257" t="s">
        <v>222</v>
      </c>
      <c r="E414" s="41"/>
      <c r="F414" s="258" t="s">
        <v>1622</v>
      </c>
      <c r="G414" s="41"/>
      <c r="H414" s="41"/>
      <c r="I414" s="155"/>
      <c r="J414" s="41"/>
      <c r="K414" s="41"/>
      <c r="L414" s="45"/>
      <c r="M414" s="259"/>
      <c r="N414" s="260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222</v>
      </c>
      <c r="AU414" s="18" t="s">
        <v>86</v>
      </c>
    </row>
    <row r="415" s="13" customFormat="1">
      <c r="A415" s="13"/>
      <c r="B415" s="265"/>
      <c r="C415" s="266"/>
      <c r="D415" s="257" t="s">
        <v>436</v>
      </c>
      <c r="E415" s="267" t="s">
        <v>1</v>
      </c>
      <c r="F415" s="268" t="s">
        <v>1628</v>
      </c>
      <c r="G415" s="266"/>
      <c r="H415" s="269">
        <v>40</v>
      </c>
      <c r="I415" s="270"/>
      <c r="J415" s="266"/>
      <c r="K415" s="266"/>
      <c r="L415" s="271"/>
      <c r="M415" s="272"/>
      <c r="N415" s="273"/>
      <c r="O415" s="273"/>
      <c r="P415" s="273"/>
      <c r="Q415" s="273"/>
      <c r="R415" s="273"/>
      <c r="S415" s="273"/>
      <c r="T415" s="27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75" t="s">
        <v>436</v>
      </c>
      <c r="AU415" s="275" t="s">
        <v>86</v>
      </c>
      <c r="AV415" s="13" t="s">
        <v>86</v>
      </c>
      <c r="AW415" s="13" t="s">
        <v>32</v>
      </c>
      <c r="AX415" s="13" t="s">
        <v>76</v>
      </c>
      <c r="AY415" s="275" t="s">
        <v>213</v>
      </c>
    </row>
    <row r="416" s="14" customFormat="1">
      <c r="A416" s="14"/>
      <c r="B416" s="276"/>
      <c r="C416" s="277"/>
      <c r="D416" s="257" t="s">
        <v>436</v>
      </c>
      <c r="E416" s="278" t="s">
        <v>1</v>
      </c>
      <c r="F416" s="279" t="s">
        <v>453</v>
      </c>
      <c r="G416" s="277"/>
      <c r="H416" s="280">
        <v>40</v>
      </c>
      <c r="I416" s="281"/>
      <c r="J416" s="277"/>
      <c r="K416" s="277"/>
      <c r="L416" s="282"/>
      <c r="M416" s="283"/>
      <c r="N416" s="284"/>
      <c r="O416" s="284"/>
      <c r="P416" s="284"/>
      <c r="Q416" s="284"/>
      <c r="R416" s="284"/>
      <c r="S416" s="284"/>
      <c r="T416" s="28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86" t="s">
        <v>436</v>
      </c>
      <c r="AU416" s="286" t="s">
        <v>86</v>
      </c>
      <c r="AV416" s="14" t="s">
        <v>229</v>
      </c>
      <c r="AW416" s="14" t="s">
        <v>32</v>
      </c>
      <c r="AX416" s="14" t="s">
        <v>84</v>
      </c>
      <c r="AY416" s="286" t="s">
        <v>213</v>
      </c>
    </row>
    <row r="417" s="2" customFormat="1" ht="16.5" customHeight="1">
      <c r="A417" s="39"/>
      <c r="B417" s="40"/>
      <c r="C417" s="287" t="s">
        <v>1629</v>
      </c>
      <c r="D417" s="287" t="s">
        <v>488</v>
      </c>
      <c r="E417" s="288" t="s">
        <v>1630</v>
      </c>
      <c r="F417" s="289" t="s">
        <v>1631</v>
      </c>
      <c r="G417" s="290" t="s">
        <v>310</v>
      </c>
      <c r="H417" s="291">
        <v>360</v>
      </c>
      <c r="I417" s="292"/>
      <c r="J417" s="293">
        <f>ROUND(I417*H417,2)</f>
        <v>0</v>
      </c>
      <c r="K417" s="289" t="s">
        <v>1</v>
      </c>
      <c r="L417" s="294"/>
      <c r="M417" s="295" t="s">
        <v>1</v>
      </c>
      <c r="N417" s="296" t="s">
        <v>41</v>
      </c>
      <c r="O417" s="92"/>
      <c r="P417" s="253">
        <f>O417*H417</f>
        <v>0</v>
      </c>
      <c r="Q417" s="253">
        <v>0.070999999999999994</v>
      </c>
      <c r="R417" s="253">
        <f>Q417*H417</f>
        <v>25.559999999999999</v>
      </c>
      <c r="S417" s="253">
        <v>0</v>
      </c>
      <c r="T417" s="25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55" t="s">
        <v>420</v>
      </c>
      <c r="AT417" s="255" t="s">
        <v>488</v>
      </c>
      <c r="AU417" s="255" t="s">
        <v>86</v>
      </c>
      <c r="AY417" s="18" t="s">
        <v>213</v>
      </c>
      <c r="BE417" s="256">
        <f>IF(N417="základní",J417,0)</f>
        <v>0</v>
      </c>
      <c r="BF417" s="256">
        <f>IF(N417="snížená",J417,0)</f>
        <v>0</v>
      </c>
      <c r="BG417" s="256">
        <f>IF(N417="zákl. přenesená",J417,0)</f>
        <v>0</v>
      </c>
      <c r="BH417" s="256">
        <f>IF(N417="sníž. přenesená",J417,0)</f>
        <v>0</v>
      </c>
      <c r="BI417" s="256">
        <f>IF(N417="nulová",J417,0)</f>
        <v>0</v>
      </c>
      <c r="BJ417" s="18" t="s">
        <v>84</v>
      </c>
      <c r="BK417" s="256">
        <f>ROUND(I417*H417,2)</f>
        <v>0</v>
      </c>
      <c r="BL417" s="18" t="s">
        <v>229</v>
      </c>
      <c r="BM417" s="255" t="s">
        <v>1632</v>
      </c>
    </row>
    <row r="418" s="2" customFormat="1">
      <c r="A418" s="39"/>
      <c r="B418" s="40"/>
      <c r="C418" s="41"/>
      <c r="D418" s="257" t="s">
        <v>222</v>
      </c>
      <c r="E418" s="41"/>
      <c r="F418" s="258" t="s">
        <v>1622</v>
      </c>
      <c r="G418" s="41"/>
      <c r="H418" s="41"/>
      <c r="I418" s="155"/>
      <c r="J418" s="41"/>
      <c r="K418" s="41"/>
      <c r="L418" s="45"/>
      <c r="M418" s="259"/>
      <c r="N418" s="260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222</v>
      </c>
      <c r="AU418" s="18" t="s">
        <v>86</v>
      </c>
    </row>
    <row r="419" s="13" customFormat="1">
      <c r="A419" s="13"/>
      <c r="B419" s="265"/>
      <c r="C419" s="266"/>
      <c r="D419" s="257" t="s">
        <v>436</v>
      </c>
      <c r="E419" s="267" t="s">
        <v>1</v>
      </c>
      <c r="F419" s="268" t="s">
        <v>1613</v>
      </c>
      <c r="G419" s="266"/>
      <c r="H419" s="269">
        <v>108</v>
      </c>
      <c r="I419" s="270"/>
      <c r="J419" s="266"/>
      <c r="K419" s="266"/>
      <c r="L419" s="271"/>
      <c r="M419" s="272"/>
      <c r="N419" s="273"/>
      <c r="O419" s="273"/>
      <c r="P419" s="273"/>
      <c r="Q419" s="273"/>
      <c r="R419" s="273"/>
      <c r="S419" s="273"/>
      <c r="T419" s="27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75" t="s">
        <v>436</v>
      </c>
      <c r="AU419" s="275" t="s">
        <v>86</v>
      </c>
      <c r="AV419" s="13" t="s">
        <v>86</v>
      </c>
      <c r="AW419" s="13" t="s">
        <v>32</v>
      </c>
      <c r="AX419" s="13" t="s">
        <v>76</v>
      </c>
      <c r="AY419" s="275" t="s">
        <v>213</v>
      </c>
    </row>
    <row r="420" s="13" customFormat="1">
      <c r="A420" s="13"/>
      <c r="B420" s="265"/>
      <c r="C420" s="266"/>
      <c r="D420" s="257" t="s">
        <v>436</v>
      </c>
      <c r="E420" s="267" t="s">
        <v>1</v>
      </c>
      <c r="F420" s="268" t="s">
        <v>1614</v>
      </c>
      <c r="G420" s="266"/>
      <c r="H420" s="269">
        <v>180</v>
      </c>
      <c r="I420" s="270"/>
      <c r="J420" s="266"/>
      <c r="K420" s="266"/>
      <c r="L420" s="271"/>
      <c r="M420" s="272"/>
      <c r="N420" s="273"/>
      <c r="O420" s="273"/>
      <c r="P420" s="273"/>
      <c r="Q420" s="273"/>
      <c r="R420" s="273"/>
      <c r="S420" s="273"/>
      <c r="T420" s="27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75" t="s">
        <v>436</v>
      </c>
      <c r="AU420" s="275" t="s">
        <v>86</v>
      </c>
      <c r="AV420" s="13" t="s">
        <v>86</v>
      </c>
      <c r="AW420" s="13" t="s">
        <v>32</v>
      </c>
      <c r="AX420" s="13" t="s">
        <v>76</v>
      </c>
      <c r="AY420" s="275" t="s">
        <v>213</v>
      </c>
    </row>
    <row r="421" s="13" customFormat="1">
      <c r="A421" s="13"/>
      <c r="B421" s="265"/>
      <c r="C421" s="266"/>
      <c r="D421" s="257" t="s">
        <v>436</v>
      </c>
      <c r="E421" s="267" t="s">
        <v>1</v>
      </c>
      <c r="F421" s="268" t="s">
        <v>1617</v>
      </c>
      <c r="G421" s="266"/>
      <c r="H421" s="269">
        <v>72</v>
      </c>
      <c r="I421" s="270"/>
      <c r="J421" s="266"/>
      <c r="K421" s="266"/>
      <c r="L421" s="271"/>
      <c r="M421" s="272"/>
      <c r="N421" s="273"/>
      <c r="O421" s="273"/>
      <c r="P421" s="273"/>
      <c r="Q421" s="273"/>
      <c r="R421" s="273"/>
      <c r="S421" s="273"/>
      <c r="T421" s="27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75" t="s">
        <v>436</v>
      </c>
      <c r="AU421" s="275" t="s">
        <v>86</v>
      </c>
      <c r="AV421" s="13" t="s">
        <v>86</v>
      </c>
      <c r="AW421" s="13" t="s">
        <v>32</v>
      </c>
      <c r="AX421" s="13" t="s">
        <v>76</v>
      </c>
      <c r="AY421" s="275" t="s">
        <v>213</v>
      </c>
    </row>
    <row r="422" s="14" customFormat="1">
      <c r="A422" s="14"/>
      <c r="B422" s="276"/>
      <c r="C422" s="277"/>
      <c r="D422" s="257" t="s">
        <v>436</v>
      </c>
      <c r="E422" s="278" t="s">
        <v>1</v>
      </c>
      <c r="F422" s="279" t="s">
        <v>453</v>
      </c>
      <c r="G422" s="277"/>
      <c r="H422" s="280">
        <v>360</v>
      </c>
      <c r="I422" s="281"/>
      <c r="J422" s="277"/>
      <c r="K422" s="277"/>
      <c r="L422" s="282"/>
      <c r="M422" s="283"/>
      <c r="N422" s="284"/>
      <c r="O422" s="284"/>
      <c r="P422" s="284"/>
      <c r="Q422" s="284"/>
      <c r="R422" s="284"/>
      <c r="S422" s="284"/>
      <c r="T422" s="28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86" t="s">
        <v>436</v>
      </c>
      <c r="AU422" s="286" t="s">
        <v>86</v>
      </c>
      <c r="AV422" s="14" t="s">
        <v>229</v>
      </c>
      <c r="AW422" s="14" t="s">
        <v>32</v>
      </c>
      <c r="AX422" s="14" t="s">
        <v>84</v>
      </c>
      <c r="AY422" s="286" t="s">
        <v>213</v>
      </c>
    </row>
    <row r="423" s="2" customFormat="1" ht="16.5" customHeight="1">
      <c r="A423" s="39"/>
      <c r="B423" s="40"/>
      <c r="C423" s="287" t="s">
        <v>1633</v>
      </c>
      <c r="D423" s="287" t="s">
        <v>488</v>
      </c>
      <c r="E423" s="288" t="s">
        <v>1634</v>
      </c>
      <c r="F423" s="289" t="s">
        <v>1635</v>
      </c>
      <c r="G423" s="290" t="s">
        <v>310</v>
      </c>
      <c r="H423" s="291">
        <v>100</v>
      </c>
      <c r="I423" s="292"/>
      <c r="J423" s="293">
        <f>ROUND(I423*H423,2)</f>
        <v>0</v>
      </c>
      <c r="K423" s="289" t="s">
        <v>1</v>
      </c>
      <c r="L423" s="294"/>
      <c r="M423" s="295" t="s">
        <v>1</v>
      </c>
      <c r="N423" s="296" t="s">
        <v>41</v>
      </c>
      <c r="O423" s="92"/>
      <c r="P423" s="253">
        <f>O423*H423</f>
        <v>0</v>
      </c>
      <c r="Q423" s="253">
        <v>0.75</v>
      </c>
      <c r="R423" s="253">
        <f>Q423*H423</f>
        <v>75</v>
      </c>
      <c r="S423" s="253">
        <v>0</v>
      </c>
      <c r="T423" s="25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55" t="s">
        <v>420</v>
      </c>
      <c r="AT423" s="255" t="s">
        <v>488</v>
      </c>
      <c r="AU423" s="255" t="s">
        <v>86</v>
      </c>
      <c r="AY423" s="18" t="s">
        <v>213</v>
      </c>
      <c r="BE423" s="256">
        <f>IF(N423="základní",J423,0)</f>
        <v>0</v>
      </c>
      <c r="BF423" s="256">
        <f>IF(N423="snížená",J423,0)</f>
        <v>0</v>
      </c>
      <c r="BG423" s="256">
        <f>IF(N423="zákl. přenesená",J423,0)</f>
        <v>0</v>
      </c>
      <c r="BH423" s="256">
        <f>IF(N423="sníž. přenesená",J423,0)</f>
        <v>0</v>
      </c>
      <c r="BI423" s="256">
        <f>IF(N423="nulová",J423,0)</f>
        <v>0</v>
      </c>
      <c r="BJ423" s="18" t="s">
        <v>84</v>
      </c>
      <c r="BK423" s="256">
        <f>ROUND(I423*H423,2)</f>
        <v>0</v>
      </c>
      <c r="BL423" s="18" t="s">
        <v>229</v>
      </c>
      <c r="BM423" s="255" t="s">
        <v>1636</v>
      </c>
    </row>
    <row r="424" s="2" customFormat="1">
      <c r="A424" s="39"/>
      <c r="B424" s="40"/>
      <c r="C424" s="41"/>
      <c r="D424" s="257" t="s">
        <v>222</v>
      </c>
      <c r="E424" s="41"/>
      <c r="F424" s="258" t="s">
        <v>1622</v>
      </c>
      <c r="G424" s="41"/>
      <c r="H424" s="41"/>
      <c r="I424" s="155"/>
      <c r="J424" s="41"/>
      <c r="K424" s="41"/>
      <c r="L424" s="45"/>
      <c r="M424" s="259"/>
      <c r="N424" s="260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222</v>
      </c>
      <c r="AU424" s="18" t="s">
        <v>86</v>
      </c>
    </row>
    <row r="425" s="13" customFormat="1">
      <c r="A425" s="13"/>
      <c r="B425" s="265"/>
      <c r="C425" s="266"/>
      <c r="D425" s="257" t="s">
        <v>436</v>
      </c>
      <c r="E425" s="267" t="s">
        <v>1</v>
      </c>
      <c r="F425" s="268" t="s">
        <v>1615</v>
      </c>
      <c r="G425" s="266"/>
      <c r="H425" s="269">
        <v>100</v>
      </c>
      <c r="I425" s="270"/>
      <c r="J425" s="266"/>
      <c r="K425" s="266"/>
      <c r="L425" s="271"/>
      <c r="M425" s="272"/>
      <c r="N425" s="273"/>
      <c r="O425" s="273"/>
      <c r="P425" s="273"/>
      <c r="Q425" s="273"/>
      <c r="R425" s="273"/>
      <c r="S425" s="273"/>
      <c r="T425" s="27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5" t="s">
        <v>436</v>
      </c>
      <c r="AU425" s="275" t="s">
        <v>86</v>
      </c>
      <c r="AV425" s="13" t="s">
        <v>86</v>
      </c>
      <c r="AW425" s="13" t="s">
        <v>32</v>
      </c>
      <c r="AX425" s="13" t="s">
        <v>84</v>
      </c>
      <c r="AY425" s="275" t="s">
        <v>213</v>
      </c>
    </row>
    <row r="426" s="2" customFormat="1" ht="21.75" customHeight="1">
      <c r="A426" s="39"/>
      <c r="B426" s="40"/>
      <c r="C426" s="244" t="s">
        <v>1637</v>
      </c>
      <c r="D426" s="244" t="s">
        <v>216</v>
      </c>
      <c r="E426" s="245" t="s">
        <v>1638</v>
      </c>
      <c r="F426" s="246" t="s">
        <v>1639</v>
      </c>
      <c r="G426" s="247" t="s">
        <v>393</v>
      </c>
      <c r="H426" s="248">
        <v>274</v>
      </c>
      <c r="I426" s="249"/>
      <c r="J426" s="250">
        <f>ROUND(I426*H426,2)</f>
        <v>0</v>
      </c>
      <c r="K426" s="246" t="s">
        <v>394</v>
      </c>
      <c r="L426" s="45"/>
      <c r="M426" s="251" t="s">
        <v>1</v>
      </c>
      <c r="N426" s="252" t="s">
        <v>41</v>
      </c>
      <c r="O426" s="92"/>
      <c r="P426" s="253">
        <f>O426*H426</f>
        <v>0</v>
      </c>
      <c r="Q426" s="253">
        <v>0</v>
      </c>
      <c r="R426" s="253">
        <f>Q426*H426</f>
        <v>0</v>
      </c>
      <c r="S426" s="253">
        <v>0</v>
      </c>
      <c r="T426" s="25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55" t="s">
        <v>229</v>
      </c>
      <c r="AT426" s="255" t="s">
        <v>216</v>
      </c>
      <c r="AU426" s="255" t="s">
        <v>86</v>
      </c>
      <c r="AY426" s="18" t="s">
        <v>213</v>
      </c>
      <c r="BE426" s="256">
        <f>IF(N426="základní",J426,0)</f>
        <v>0</v>
      </c>
      <c r="BF426" s="256">
        <f>IF(N426="snížená",J426,0)</f>
        <v>0</v>
      </c>
      <c r="BG426" s="256">
        <f>IF(N426="zákl. přenesená",J426,0)</f>
        <v>0</v>
      </c>
      <c r="BH426" s="256">
        <f>IF(N426="sníž. přenesená",J426,0)</f>
        <v>0</v>
      </c>
      <c r="BI426" s="256">
        <f>IF(N426="nulová",J426,0)</f>
        <v>0</v>
      </c>
      <c r="BJ426" s="18" t="s">
        <v>84</v>
      </c>
      <c r="BK426" s="256">
        <f>ROUND(I426*H426,2)</f>
        <v>0</v>
      </c>
      <c r="BL426" s="18" t="s">
        <v>229</v>
      </c>
      <c r="BM426" s="255" t="s">
        <v>1640</v>
      </c>
    </row>
    <row r="427" s="2" customFormat="1">
      <c r="A427" s="39"/>
      <c r="B427" s="40"/>
      <c r="C427" s="41"/>
      <c r="D427" s="257" t="s">
        <v>222</v>
      </c>
      <c r="E427" s="41"/>
      <c r="F427" s="258" t="s">
        <v>1641</v>
      </c>
      <c r="G427" s="41"/>
      <c r="H427" s="41"/>
      <c r="I427" s="155"/>
      <c r="J427" s="41"/>
      <c r="K427" s="41"/>
      <c r="L427" s="45"/>
      <c r="M427" s="259"/>
      <c r="N427" s="260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222</v>
      </c>
      <c r="AU427" s="18" t="s">
        <v>86</v>
      </c>
    </row>
    <row r="428" s="13" customFormat="1">
      <c r="A428" s="13"/>
      <c r="B428" s="265"/>
      <c r="C428" s="266"/>
      <c r="D428" s="257" t="s">
        <v>436</v>
      </c>
      <c r="E428" s="267" t="s">
        <v>1</v>
      </c>
      <c r="F428" s="268" t="s">
        <v>1642</v>
      </c>
      <c r="G428" s="266"/>
      <c r="H428" s="269">
        <v>165</v>
      </c>
      <c r="I428" s="270"/>
      <c r="J428" s="266"/>
      <c r="K428" s="266"/>
      <c r="L428" s="271"/>
      <c r="M428" s="272"/>
      <c r="N428" s="273"/>
      <c r="O428" s="273"/>
      <c r="P428" s="273"/>
      <c r="Q428" s="273"/>
      <c r="R428" s="273"/>
      <c r="S428" s="273"/>
      <c r="T428" s="27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75" t="s">
        <v>436</v>
      </c>
      <c r="AU428" s="275" t="s">
        <v>86</v>
      </c>
      <c r="AV428" s="13" t="s">
        <v>86</v>
      </c>
      <c r="AW428" s="13" t="s">
        <v>32</v>
      </c>
      <c r="AX428" s="13" t="s">
        <v>76</v>
      </c>
      <c r="AY428" s="275" t="s">
        <v>213</v>
      </c>
    </row>
    <row r="429" s="13" customFormat="1">
      <c r="A429" s="13"/>
      <c r="B429" s="265"/>
      <c r="C429" s="266"/>
      <c r="D429" s="257" t="s">
        <v>436</v>
      </c>
      <c r="E429" s="267" t="s">
        <v>1</v>
      </c>
      <c r="F429" s="268" t="s">
        <v>1643</v>
      </c>
      <c r="G429" s="266"/>
      <c r="H429" s="269">
        <v>109</v>
      </c>
      <c r="I429" s="270"/>
      <c r="J429" s="266"/>
      <c r="K429" s="266"/>
      <c r="L429" s="271"/>
      <c r="M429" s="272"/>
      <c r="N429" s="273"/>
      <c r="O429" s="273"/>
      <c r="P429" s="273"/>
      <c r="Q429" s="273"/>
      <c r="R429" s="273"/>
      <c r="S429" s="273"/>
      <c r="T429" s="27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5" t="s">
        <v>436</v>
      </c>
      <c r="AU429" s="275" t="s">
        <v>86</v>
      </c>
      <c r="AV429" s="13" t="s">
        <v>86</v>
      </c>
      <c r="AW429" s="13" t="s">
        <v>32</v>
      </c>
      <c r="AX429" s="13" t="s">
        <v>76</v>
      </c>
      <c r="AY429" s="275" t="s">
        <v>213</v>
      </c>
    </row>
    <row r="430" s="14" customFormat="1">
      <c r="A430" s="14"/>
      <c r="B430" s="276"/>
      <c r="C430" s="277"/>
      <c r="D430" s="257" t="s">
        <v>436</v>
      </c>
      <c r="E430" s="278" t="s">
        <v>1</v>
      </c>
      <c r="F430" s="279" t="s">
        <v>453</v>
      </c>
      <c r="G430" s="277"/>
      <c r="H430" s="280">
        <v>274</v>
      </c>
      <c r="I430" s="281"/>
      <c r="J430" s="277"/>
      <c r="K430" s="277"/>
      <c r="L430" s="282"/>
      <c r="M430" s="283"/>
      <c r="N430" s="284"/>
      <c r="O430" s="284"/>
      <c r="P430" s="284"/>
      <c r="Q430" s="284"/>
      <c r="R430" s="284"/>
      <c r="S430" s="284"/>
      <c r="T430" s="28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86" t="s">
        <v>436</v>
      </c>
      <c r="AU430" s="286" t="s">
        <v>86</v>
      </c>
      <c r="AV430" s="14" t="s">
        <v>229</v>
      </c>
      <c r="AW430" s="14" t="s">
        <v>32</v>
      </c>
      <c r="AX430" s="14" t="s">
        <v>84</v>
      </c>
      <c r="AY430" s="286" t="s">
        <v>213</v>
      </c>
    </row>
    <row r="431" s="2" customFormat="1" ht="21.75" customHeight="1">
      <c r="A431" s="39"/>
      <c r="B431" s="40"/>
      <c r="C431" s="244" t="s">
        <v>1644</v>
      </c>
      <c r="D431" s="244" t="s">
        <v>216</v>
      </c>
      <c r="E431" s="245" t="s">
        <v>1645</v>
      </c>
      <c r="F431" s="246" t="s">
        <v>1646</v>
      </c>
      <c r="G431" s="247" t="s">
        <v>399</v>
      </c>
      <c r="H431" s="248">
        <v>21.634</v>
      </c>
      <c r="I431" s="249"/>
      <c r="J431" s="250">
        <f>ROUND(I431*H431,2)</f>
        <v>0</v>
      </c>
      <c r="K431" s="246" t="s">
        <v>394</v>
      </c>
      <c r="L431" s="45"/>
      <c r="M431" s="251" t="s">
        <v>1</v>
      </c>
      <c r="N431" s="252" t="s">
        <v>41</v>
      </c>
      <c r="O431" s="92"/>
      <c r="P431" s="253">
        <f>O431*H431</f>
        <v>0</v>
      </c>
      <c r="Q431" s="253">
        <v>2.0899999999999999</v>
      </c>
      <c r="R431" s="253">
        <f>Q431*H431</f>
        <v>45.215060000000001</v>
      </c>
      <c r="S431" s="253">
        <v>0</v>
      </c>
      <c r="T431" s="254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55" t="s">
        <v>229</v>
      </c>
      <c r="AT431" s="255" t="s">
        <v>216</v>
      </c>
      <c r="AU431" s="255" t="s">
        <v>86</v>
      </c>
      <c r="AY431" s="18" t="s">
        <v>213</v>
      </c>
      <c r="BE431" s="256">
        <f>IF(N431="základní",J431,0)</f>
        <v>0</v>
      </c>
      <c r="BF431" s="256">
        <f>IF(N431="snížená",J431,0)</f>
        <v>0</v>
      </c>
      <c r="BG431" s="256">
        <f>IF(N431="zákl. přenesená",J431,0)</f>
        <v>0</v>
      </c>
      <c r="BH431" s="256">
        <f>IF(N431="sníž. přenesená",J431,0)</f>
        <v>0</v>
      </c>
      <c r="BI431" s="256">
        <f>IF(N431="nulová",J431,0)</f>
        <v>0</v>
      </c>
      <c r="BJ431" s="18" t="s">
        <v>84</v>
      </c>
      <c r="BK431" s="256">
        <f>ROUND(I431*H431,2)</f>
        <v>0</v>
      </c>
      <c r="BL431" s="18" t="s">
        <v>229</v>
      </c>
      <c r="BM431" s="255" t="s">
        <v>1647</v>
      </c>
    </row>
    <row r="432" s="2" customFormat="1">
      <c r="A432" s="39"/>
      <c r="B432" s="40"/>
      <c r="C432" s="41"/>
      <c r="D432" s="257" t="s">
        <v>222</v>
      </c>
      <c r="E432" s="41"/>
      <c r="F432" s="258" t="s">
        <v>1360</v>
      </c>
      <c r="G432" s="41"/>
      <c r="H432" s="41"/>
      <c r="I432" s="155"/>
      <c r="J432" s="41"/>
      <c r="K432" s="41"/>
      <c r="L432" s="45"/>
      <c r="M432" s="259"/>
      <c r="N432" s="260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222</v>
      </c>
      <c r="AU432" s="18" t="s">
        <v>86</v>
      </c>
    </row>
    <row r="433" s="13" customFormat="1">
      <c r="A433" s="13"/>
      <c r="B433" s="265"/>
      <c r="C433" s="266"/>
      <c r="D433" s="257" t="s">
        <v>436</v>
      </c>
      <c r="E433" s="267" t="s">
        <v>1</v>
      </c>
      <c r="F433" s="268" t="s">
        <v>1648</v>
      </c>
      <c r="G433" s="266"/>
      <c r="H433" s="269">
        <v>21.634</v>
      </c>
      <c r="I433" s="270"/>
      <c r="J433" s="266"/>
      <c r="K433" s="266"/>
      <c r="L433" s="271"/>
      <c r="M433" s="272"/>
      <c r="N433" s="273"/>
      <c r="O433" s="273"/>
      <c r="P433" s="273"/>
      <c r="Q433" s="273"/>
      <c r="R433" s="273"/>
      <c r="S433" s="273"/>
      <c r="T433" s="27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75" t="s">
        <v>436</v>
      </c>
      <c r="AU433" s="275" t="s">
        <v>86</v>
      </c>
      <c r="AV433" s="13" t="s">
        <v>86</v>
      </c>
      <c r="AW433" s="13" t="s">
        <v>32</v>
      </c>
      <c r="AX433" s="13" t="s">
        <v>84</v>
      </c>
      <c r="AY433" s="275" t="s">
        <v>213</v>
      </c>
    </row>
    <row r="434" s="12" customFormat="1" ht="22.8" customHeight="1">
      <c r="A434" s="12"/>
      <c r="B434" s="228"/>
      <c r="C434" s="229"/>
      <c r="D434" s="230" t="s">
        <v>75</v>
      </c>
      <c r="E434" s="242" t="s">
        <v>212</v>
      </c>
      <c r="F434" s="242" t="s">
        <v>1041</v>
      </c>
      <c r="G434" s="229"/>
      <c r="H434" s="229"/>
      <c r="I434" s="232"/>
      <c r="J434" s="243">
        <f>BK434</f>
        <v>0</v>
      </c>
      <c r="K434" s="229"/>
      <c r="L434" s="234"/>
      <c r="M434" s="235"/>
      <c r="N434" s="236"/>
      <c r="O434" s="236"/>
      <c r="P434" s="237">
        <f>SUM(P435:P522)</f>
        <v>0</v>
      </c>
      <c r="Q434" s="236"/>
      <c r="R434" s="237">
        <f>SUM(R435:R522)</f>
        <v>8162.1594350000005</v>
      </c>
      <c r="S434" s="236"/>
      <c r="T434" s="238">
        <f>SUM(T435:T522)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39" t="s">
        <v>84</v>
      </c>
      <c r="AT434" s="240" t="s">
        <v>75</v>
      </c>
      <c r="AU434" s="240" t="s">
        <v>84</v>
      </c>
      <c r="AY434" s="239" t="s">
        <v>213</v>
      </c>
      <c r="BK434" s="241">
        <f>SUM(BK435:BK522)</f>
        <v>0</v>
      </c>
    </row>
    <row r="435" s="2" customFormat="1" ht="16.5" customHeight="1">
      <c r="A435" s="39"/>
      <c r="B435" s="40"/>
      <c r="C435" s="244" t="s">
        <v>1649</v>
      </c>
      <c r="D435" s="244" t="s">
        <v>216</v>
      </c>
      <c r="E435" s="245" t="s">
        <v>1650</v>
      </c>
      <c r="F435" s="246" t="s">
        <v>1651</v>
      </c>
      <c r="G435" s="247" t="s">
        <v>393</v>
      </c>
      <c r="H435" s="248">
        <v>44.18</v>
      </c>
      <c r="I435" s="249"/>
      <c r="J435" s="250">
        <f>ROUND(I435*H435,2)</f>
        <v>0</v>
      </c>
      <c r="K435" s="246" t="s">
        <v>394</v>
      </c>
      <c r="L435" s="45"/>
      <c r="M435" s="251" t="s">
        <v>1</v>
      </c>
      <c r="N435" s="252" t="s">
        <v>41</v>
      </c>
      <c r="O435" s="92"/>
      <c r="P435" s="253">
        <f>O435*H435</f>
        <v>0</v>
      </c>
      <c r="Q435" s="253">
        <v>0</v>
      </c>
      <c r="R435" s="253">
        <f>Q435*H435</f>
        <v>0</v>
      </c>
      <c r="S435" s="253">
        <v>0</v>
      </c>
      <c r="T435" s="25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55" t="s">
        <v>229</v>
      </c>
      <c r="AT435" s="255" t="s">
        <v>216</v>
      </c>
      <c r="AU435" s="255" t="s">
        <v>86</v>
      </c>
      <c r="AY435" s="18" t="s">
        <v>213</v>
      </c>
      <c r="BE435" s="256">
        <f>IF(N435="základní",J435,0)</f>
        <v>0</v>
      </c>
      <c r="BF435" s="256">
        <f>IF(N435="snížená",J435,0)</f>
        <v>0</v>
      </c>
      <c r="BG435" s="256">
        <f>IF(N435="zákl. přenesená",J435,0)</f>
        <v>0</v>
      </c>
      <c r="BH435" s="256">
        <f>IF(N435="sníž. přenesená",J435,0)</f>
        <v>0</v>
      </c>
      <c r="BI435" s="256">
        <f>IF(N435="nulová",J435,0)</f>
        <v>0</v>
      </c>
      <c r="BJ435" s="18" t="s">
        <v>84</v>
      </c>
      <c r="BK435" s="256">
        <f>ROUND(I435*H435,2)</f>
        <v>0</v>
      </c>
      <c r="BL435" s="18" t="s">
        <v>229</v>
      </c>
      <c r="BM435" s="255" t="s">
        <v>1652</v>
      </c>
    </row>
    <row r="436" s="2" customFormat="1">
      <c r="A436" s="39"/>
      <c r="B436" s="40"/>
      <c r="C436" s="41"/>
      <c r="D436" s="257" t="s">
        <v>222</v>
      </c>
      <c r="E436" s="41"/>
      <c r="F436" s="258" t="s">
        <v>1285</v>
      </c>
      <c r="G436" s="41"/>
      <c r="H436" s="41"/>
      <c r="I436" s="155"/>
      <c r="J436" s="41"/>
      <c r="K436" s="41"/>
      <c r="L436" s="45"/>
      <c r="M436" s="259"/>
      <c r="N436" s="260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222</v>
      </c>
      <c r="AU436" s="18" t="s">
        <v>86</v>
      </c>
    </row>
    <row r="437" s="13" customFormat="1">
      <c r="A437" s="13"/>
      <c r="B437" s="265"/>
      <c r="C437" s="266"/>
      <c r="D437" s="257" t="s">
        <v>436</v>
      </c>
      <c r="E437" s="267" t="s">
        <v>1</v>
      </c>
      <c r="F437" s="268" t="s">
        <v>1653</v>
      </c>
      <c r="G437" s="266"/>
      <c r="H437" s="269">
        <v>30.640000000000001</v>
      </c>
      <c r="I437" s="270"/>
      <c r="J437" s="266"/>
      <c r="K437" s="266"/>
      <c r="L437" s="271"/>
      <c r="M437" s="272"/>
      <c r="N437" s="273"/>
      <c r="O437" s="273"/>
      <c r="P437" s="273"/>
      <c r="Q437" s="273"/>
      <c r="R437" s="273"/>
      <c r="S437" s="273"/>
      <c r="T437" s="27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5" t="s">
        <v>436</v>
      </c>
      <c r="AU437" s="275" t="s">
        <v>86</v>
      </c>
      <c r="AV437" s="13" t="s">
        <v>86</v>
      </c>
      <c r="AW437" s="13" t="s">
        <v>32</v>
      </c>
      <c r="AX437" s="13" t="s">
        <v>76</v>
      </c>
      <c r="AY437" s="275" t="s">
        <v>213</v>
      </c>
    </row>
    <row r="438" s="13" customFormat="1">
      <c r="A438" s="13"/>
      <c r="B438" s="265"/>
      <c r="C438" s="266"/>
      <c r="D438" s="257" t="s">
        <v>436</v>
      </c>
      <c r="E438" s="267" t="s">
        <v>1</v>
      </c>
      <c r="F438" s="268" t="s">
        <v>1654</v>
      </c>
      <c r="G438" s="266"/>
      <c r="H438" s="269">
        <v>8.0199999999999996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75" t="s">
        <v>436</v>
      </c>
      <c r="AU438" s="275" t="s">
        <v>86</v>
      </c>
      <c r="AV438" s="13" t="s">
        <v>86</v>
      </c>
      <c r="AW438" s="13" t="s">
        <v>32</v>
      </c>
      <c r="AX438" s="13" t="s">
        <v>76</v>
      </c>
      <c r="AY438" s="275" t="s">
        <v>213</v>
      </c>
    </row>
    <row r="439" s="13" customFormat="1">
      <c r="A439" s="13"/>
      <c r="B439" s="265"/>
      <c r="C439" s="266"/>
      <c r="D439" s="257" t="s">
        <v>436</v>
      </c>
      <c r="E439" s="267" t="s">
        <v>1</v>
      </c>
      <c r="F439" s="268" t="s">
        <v>1655</v>
      </c>
      <c r="G439" s="266"/>
      <c r="H439" s="269">
        <v>5.5199999999999996</v>
      </c>
      <c r="I439" s="270"/>
      <c r="J439" s="266"/>
      <c r="K439" s="266"/>
      <c r="L439" s="271"/>
      <c r="M439" s="272"/>
      <c r="N439" s="273"/>
      <c r="O439" s="273"/>
      <c r="P439" s="273"/>
      <c r="Q439" s="273"/>
      <c r="R439" s="273"/>
      <c r="S439" s="273"/>
      <c r="T439" s="27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75" t="s">
        <v>436</v>
      </c>
      <c r="AU439" s="275" t="s">
        <v>86</v>
      </c>
      <c r="AV439" s="13" t="s">
        <v>86</v>
      </c>
      <c r="AW439" s="13" t="s">
        <v>32</v>
      </c>
      <c r="AX439" s="13" t="s">
        <v>76</v>
      </c>
      <c r="AY439" s="275" t="s">
        <v>213</v>
      </c>
    </row>
    <row r="440" s="14" customFormat="1">
      <c r="A440" s="14"/>
      <c r="B440" s="276"/>
      <c r="C440" s="277"/>
      <c r="D440" s="257" t="s">
        <v>436</v>
      </c>
      <c r="E440" s="278" t="s">
        <v>1</v>
      </c>
      <c r="F440" s="279" t="s">
        <v>453</v>
      </c>
      <c r="G440" s="277"/>
      <c r="H440" s="280">
        <v>44.18</v>
      </c>
      <c r="I440" s="281"/>
      <c r="J440" s="277"/>
      <c r="K440" s="277"/>
      <c r="L440" s="282"/>
      <c r="M440" s="283"/>
      <c r="N440" s="284"/>
      <c r="O440" s="284"/>
      <c r="P440" s="284"/>
      <c r="Q440" s="284"/>
      <c r="R440" s="284"/>
      <c r="S440" s="284"/>
      <c r="T440" s="285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6" t="s">
        <v>436</v>
      </c>
      <c r="AU440" s="286" t="s">
        <v>86</v>
      </c>
      <c r="AV440" s="14" t="s">
        <v>229</v>
      </c>
      <c r="AW440" s="14" t="s">
        <v>32</v>
      </c>
      <c r="AX440" s="14" t="s">
        <v>84</v>
      </c>
      <c r="AY440" s="286" t="s">
        <v>213</v>
      </c>
    </row>
    <row r="441" s="2" customFormat="1" ht="16.5" customHeight="1">
      <c r="A441" s="39"/>
      <c r="B441" s="40"/>
      <c r="C441" s="244" t="s">
        <v>1656</v>
      </c>
      <c r="D441" s="244" t="s">
        <v>216</v>
      </c>
      <c r="E441" s="245" t="s">
        <v>1657</v>
      </c>
      <c r="F441" s="246" t="s">
        <v>1658</v>
      </c>
      <c r="G441" s="247" t="s">
        <v>393</v>
      </c>
      <c r="H441" s="248">
        <v>329.30000000000001</v>
      </c>
      <c r="I441" s="249"/>
      <c r="J441" s="250">
        <f>ROUND(I441*H441,2)</f>
        <v>0</v>
      </c>
      <c r="K441" s="246" t="s">
        <v>394</v>
      </c>
      <c r="L441" s="45"/>
      <c r="M441" s="251" t="s">
        <v>1</v>
      </c>
      <c r="N441" s="252" t="s">
        <v>41</v>
      </c>
      <c r="O441" s="92"/>
      <c r="P441" s="253">
        <f>O441*H441</f>
        <v>0</v>
      </c>
      <c r="Q441" s="253">
        <v>0</v>
      </c>
      <c r="R441" s="253">
        <f>Q441*H441</f>
        <v>0</v>
      </c>
      <c r="S441" s="253">
        <v>0</v>
      </c>
      <c r="T441" s="254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55" t="s">
        <v>229</v>
      </c>
      <c r="AT441" s="255" t="s">
        <v>216</v>
      </c>
      <c r="AU441" s="255" t="s">
        <v>86</v>
      </c>
      <c r="AY441" s="18" t="s">
        <v>213</v>
      </c>
      <c r="BE441" s="256">
        <f>IF(N441="základní",J441,0)</f>
        <v>0</v>
      </c>
      <c r="BF441" s="256">
        <f>IF(N441="snížená",J441,0)</f>
        <v>0</v>
      </c>
      <c r="BG441" s="256">
        <f>IF(N441="zákl. přenesená",J441,0)</f>
        <v>0</v>
      </c>
      <c r="BH441" s="256">
        <f>IF(N441="sníž. přenesená",J441,0)</f>
        <v>0</v>
      </c>
      <c r="BI441" s="256">
        <f>IF(N441="nulová",J441,0)</f>
        <v>0</v>
      </c>
      <c r="BJ441" s="18" t="s">
        <v>84</v>
      </c>
      <c r="BK441" s="256">
        <f>ROUND(I441*H441,2)</f>
        <v>0</v>
      </c>
      <c r="BL441" s="18" t="s">
        <v>229</v>
      </c>
      <c r="BM441" s="255" t="s">
        <v>1659</v>
      </c>
    </row>
    <row r="442" s="2" customFormat="1">
      <c r="A442" s="39"/>
      <c r="B442" s="40"/>
      <c r="C442" s="41"/>
      <c r="D442" s="257" t="s">
        <v>222</v>
      </c>
      <c r="E442" s="41"/>
      <c r="F442" s="258" t="s">
        <v>1285</v>
      </c>
      <c r="G442" s="41"/>
      <c r="H442" s="41"/>
      <c r="I442" s="155"/>
      <c r="J442" s="41"/>
      <c r="K442" s="41"/>
      <c r="L442" s="45"/>
      <c r="M442" s="259"/>
      <c r="N442" s="260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222</v>
      </c>
      <c r="AU442" s="18" t="s">
        <v>86</v>
      </c>
    </row>
    <row r="443" s="13" customFormat="1">
      <c r="A443" s="13"/>
      <c r="B443" s="265"/>
      <c r="C443" s="266"/>
      <c r="D443" s="257" t="s">
        <v>436</v>
      </c>
      <c r="E443" s="267" t="s">
        <v>1</v>
      </c>
      <c r="F443" s="268" t="s">
        <v>1660</v>
      </c>
      <c r="G443" s="266"/>
      <c r="H443" s="269">
        <v>47.5</v>
      </c>
      <c r="I443" s="270"/>
      <c r="J443" s="266"/>
      <c r="K443" s="266"/>
      <c r="L443" s="271"/>
      <c r="M443" s="272"/>
      <c r="N443" s="273"/>
      <c r="O443" s="273"/>
      <c r="P443" s="273"/>
      <c r="Q443" s="273"/>
      <c r="R443" s="273"/>
      <c r="S443" s="273"/>
      <c r="T443" s="27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75" t="s">
        <v>436</v>
      </c>
      <c r="AU443" s="275" t="s">
        <v>86</v>
      </c>
      <c r="AV443" s="13" t="s">
        <v>86</v>
      </c>
      <c r="AW443" s="13" t="s">
        <v>32</v>
      </c>
      <c r="AX443" s="13" t="s">
        <v>76</v>
      </c>
      <c r="AY443" s="275" t="s">
        <v>213</v>
      </c>
    </row>
    <row r="444" s="13" customFormat="1">
      <c r="A444" s="13"/>
      <c r="B444" s="265"/>
      <c r="C444" s="266"/>
      <c r="D444" s="257" t="s">
        <v>436</v>
      </c>
      <c r="E444" s="267" t="s">
        <v>1</v>
      </c>
      <c r="F444" s="268" t="s">
        <v>1661</v>
      </c>
      <c r="G444" s="266"/>
      <c r="H444" s="269">
        <v>107.8</v>
      </c>
      <c r="I444" s="270"/>
      <c r="J444" s="266"/>
      <c r="K444" s="266"/>
      <c r="L444" s="271"/>
      <c r="M444" s="272"/>
      <c r="N444" s="273"/>
      <c r="O444" s="273"/>
      <c r="P444" s="273"/>
      <c r="Q444" s="273"/>
      <c r="R444" s="273"/>
      <c r="S444" s="273"/>
      <c r="T444" s="27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75" t="s">
        <v>436</v>
      </c>
      <c r="AU444" s="275" t="s">
        <v>86</v>
      </c>
      <c r="AV444" s="13" t="s">
        <v>86</v>
      </c>
      <c r="AW444" s="13" t="s">
        <v>32</v>
      </c>
      <c r="AX444" s="13" t="s">
        <v>76</v>
      </c>
      <c r="AY444" s="275" t="s">
        <v>213</v>
      </c>
    </row>
    <row r="445" s="13" customFormat="1">
      <c r="A445" s="13"/>
      <c r="B445" s="265"/>
      <c r="C445" s="266"/>
      <c r="D445" s="257" t="s">
        <v>436</v>
      </c>
      <c r="E445" s="267" t="s">
        <v>1</v>
      </c>
      <c r="F445" s="268" t="s">
        <v>1662</v>
      </c>
      <c r="G445" s="266"/>
      <c r="H445" s="269">
        <v>174</v>
      </c>
      <c r="I445" s="270"/>
      <c r="J445" s="266"/>
      <c r="K445" s="266"/>
      <c r="L445" s="271"/>
      <c r="M445" s="272"/>
      <c r="N445" s="273"/>
      <c r="O445" s="273"/>
      <c r="P445" s="273"/>
      <c r="Q445" s="273"/>
      <c r="R445" s="273"/>
      <c r="S445" s="273"/>
      <c r="T445" s="27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75" t="s">
        <v>436</v>
      </c>
      <c r="AU445" s="275" t="s">
        <v>86</v>
      </c>
      <c r="AV445" s="13" t="s">
        <v>86</v>
      </c>
      <c r="AW445" s="13" t="s">
        <v>32</v>
      </c>
      <c r="AX445" s="13" t="s">
        <v>76</v>
      </c>
      <c r="AY445" s="275" t="s">
        <v>213</v>
      </c>
    </row>
    <row r="446" s="14" customFormat="1">
      <c r="A446" s="14"/>
      <c r="B446" s="276"/>
      <c r="C446" s="277"/>
      <c r="D446" s="257" t="s">
        <v>436</v>
      </c>
      <c r="E446" s="278" t="s">
        <v>1</v>
      </c>
      <c r="F446" s="279" t="s">
        <v>453</v>
      </c>
      <c r="G446" s="277"/>
      <c r="H446" s="280">
        <v>329.30000000000001</v>
      </c>
      <c r="I446" s="281"/>
      <c r="J446" s="277"/>
      <c r="K446" s="277"/>
      <c r="L446" s="282"/>
      <c r="M446" s="283"/>
      <c r="N446" s="284"/>
      <c r="O446" s="284"/>
      <c r="P446" s="284"/>
      <c r="Q446" s="284"/>
      <c r="R446" s="284"/>
      <c r="S446" s="284"/>
      <c r="T446" s="28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86" t="s">
        <v>436</v>
      </c>
      <c r="AU446" s="286" t="s">
        <v>86</v>
      </c>
      <c r="AV446" s="14" t="s">
        <v>229</v>
      </c>
      <c r="AW446" s="14" t="s">
        <v>32</v>
      </c>
      <c r="AX446" s="14" t="s">
        <v>84</v>
      </c>
      <c r="AY446" s="286" t="s">
        <v>213</v>
      </c>
    </row>
    <row r="447" s="2" customFormat="1" ht="16.5" customHeight="1">
      <c r="A447" s="39"/>
      <c r="B447" s="40"/>
      <c r="C447" s="244" t="s">
        <v>1663</v>
      </c>
      <c r="D447" s="244" t="s">
        <v>216</v>
      </c>
      <c r="E447" s="245" t="s">
        <v>1664</v>
      </c>
      <c r="F447" s="246" t="s">
        <v>1665</v>
      </c>
      <c r="G447" s="247" t="s">
        <v>393</v>
      </c>
      <c r="H447" s="248">
        <v>193</v>
      </c>
      <c r="I447" s="249"/>
      <c r="J447" s="250">
        <f>ROUND(I447*H447,2)</f>
        <v>0</v>
      </c>
      <c r="K447" s="246" t="s">
        <v>394</v>
      </c>
      <c r="L447" s="45"/>
      <c r="M447" s="251" t="s">
        <v>1</v>
      </c>
      <c r="N447" s="252" t="s">
        <v>41</v>
      </c>
      <c r="O447" s="92"/>
      <c r="P447" s="253">
        <f>O447*H447</f>
        <v>0</v>
      </c>
      <c r="Q447" s="253">
        <v>0</v>
      </c>
      <c r="R447" s="253">
        <f>Q447*H447</f>
        <v>0</v>
      </c>
      <c r="S447" s="253">
        <v>0</v>
      </c>
      <c r="T447" s="254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55" t="s">
        <v>229</v>
      </c>
      <c r="AT447" s="255" t="s">
        <v>216</v>
      </c>
      <c r="AU447" s="255" t="s">
        <v>86</v>
      </c>
      <c r="AY447" s="18" t="s">
        <v>213</v>
      </c>
      <c r="BE447" s="256">
        <f>IF(N447="základní",J447,0)</f>
        <v>0</v>
      </c>
      <c r="BF447" s="256">
        <f>IF(N447="snížená",J447,0)</f>
        <v>0</v>
      </c>
      <c r="BG447" s="256">
        <f>IF(N447="zákl. přenesená",J447,0)</f>
        <v>0</v>
      </c>
      <c r="BH447" s="256">
        <f>IF(N447="sníž. přenesená",J447,0)</f>
        <v>0</v>
      </c>
      <c r="BI447" s="256">
        <f>IF(N447="nulová",J447,0)</f>
        <v>0</v>
      </c>
      <c r="BJ447" s="18" t="s">
        <v>84</v>
      </c>
      <c r="BK447" s="256">
        <f>ROUND(I447*H447,2)</f>
        <v>0</v>
      </c>
      <c r="BL447" s="18" t="s">
        <v>229</v>
      </c>
      <c r="BM447" s="255" t="s">
        <v>1666</v>
      </c>
    </row>
    <row r="448" s="2" customFormat="1">
      <c r="A448" s="39"/>
      <c r="B448" s="40"/>
      <c r="C448" s="41"/>
      <c r="D448" s="257" t="s">
        <v>222</v>
      </c>
      <c r="E448" s="41"/>
      <c r="F448" s="258" t="s">
        <v>1667</v>
      </c>
      <c r="G448" s="41"/>
      <c r="H448" s="41"/>
      <c r="I448" s="155"/>
      <c r="J448" s="41"/>
      <c r="K448" s="41"/>
      <c r="L448" s="45"/>
      <c r="M448" s="259"/>
      <c r="N448" s="260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222</v>
      </c>
      <c r="AU448" s="18" t="s">
        <v>86</v>
      </c>
    </row>
    <row r="449" s="13" customFormat="1">
      <c r="A449" s="13"/>
      <c r="B449" s="265"/>
      <c r="C449" s="266"/>
      <c r="D449" s="257" t="s">
        <v>436</v>
      </c>
      <c r="E449" s="267" t="s">
        <v>1</v>
      </c>
      <c r="F449" s="268" t="s">
        <v>1668</v>
      </c>
      <c r="G449" s="266"/>
      <c r="H449" s="269">
        <v>120</v>
      </c>
      <c r="I449" s="270"/>
      <c r="J449" s="266"/>
      <c r="K449" s="266"/>
      <c r="L449" s="271"/>
      <c r="M449" s="272"/>
      <c r="N449" s="273"/>
      <c r="O449" s="273"/>
      <c r="P449" s="273"/>
      <c r="Q449" s="273"/>
      <c r="R449" s="273"/>
      <c r="S449" s="273"/>
      <c r="T449" s="27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75" t="s">
        <v>436</v>
      </c>
      <c r="AU449" s="275" t="s">
        <v>86</v>
      </c>
      <c r="AV449" s="13" t="s">
        <v>86</v>
      </c>
      <c r="AW449" s="13" t="s">
        <v>32</v>
      </c>
      <c r="AX449" s="13" t="s">
        <v>76</v>
      </c>
      <c r="AY449" s="275" t="s">
        <v>213</v>
      </c>
    </row>
    <row r="450" s="13" customFormat="1">
      <c r="A450" s="13"/>
      <c r="B450" s="265"/>
      <c r="C450" s="266"/>
      <c r="D450" s="257" t="s">
        <v>436</v>
      </c>
      <c r="E450" s="267" t="s">
        <v>1</v>
      </c>
      <c r="F450" s="268" t="s">
        <v>1669</v>
      </c>
      <c r="G450" s="266"/>
      <c r="H450" s="269">
        <v>73</v>
      </c>
      <c r="I450" s="270"/>
      <c r="J450" s="266"/>
      <c r="K450" s="266"/>
      <c r="L450" s="271"/>
      <c r="M450" s="272"/>
      <c r="N450" s="273"/>
      <c r="O450" s="273"/>
      <c r="P450" s="273"/>
      <c r="Q450" s="273"/>
      <c r="R450" s="273"/>
      <c r="S450" s="273"/>
      <c r="T450" s="27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75" t="s">
        <v>436</v>
      </c>
      <c r="AU450" s="275" t="s">
        <v>86</v>
      </c>
      <c r="AV450" s="13" t="s">
        <v>86</v>
      </c>
      <c r="AW450" s="13" t="s">
        <v>32</v>
      </c>
      <c r="AX450" s="13" t="s">
        <v>76</v>
      </c>
      <c r="AY450" s="275" t="s">
        <v>213</v>
      </c>
    </row>
    <row r="451" s="14" customFormat="1">
      <c r="A451" s="14"/>
      <c r="B451" s="276"/>
      <c r="C451" s="277"/>
      <c r="D451" s="257" t="s">
        <v>436</v>
      </c>
      <c r="E451" s="278" t="s">
        <v>1</v>
      </c>
      <c r="F451" s="279" t="s">
        <v>453</v>
      </c>
      <c r="G451" s="277"/>
      <c r="H451" s="280">
        <v>193</v>
      </c>
      <c r="I451" s="281"/>
      <c r="J451" s="277"/>
      <c r="K451" s="277"/>
      <c r="L451" s="282"/>
      <c r="M451" s="283"/>
      <c r="N451" s="284"/>
      <c r="O451" s="284"/>
      <c r="P451" s="284"/>
      <c r="Q451" s="284"/>
      <c r="R451" s="284"/>
      <c r="S451" s="284"/>
      <c r="T451" s="28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86" t="s">
        <v>436</v>
      </c>
      <c r="AU451" s="286" t="s">
        <v>86</v>
      </c>
      <c r="AV451" s="14" t="s">
        <v>229</v>
      </c>
      <c r="AW451" s="14" t="s">
        <v>32</v>
      </c>
      <c r="AX451" s="14" t="s">
        <v>84</v>
      </c>
      <c r="AY451" s="286" t="s">
        <v>213</v>
      </c>
    </row>
    <row r="452" s="2" customFormat="1" ht="16.5" customHeight="1">
      <c r="A452" s="39"/>
      <c r="B452" s="40"/>
      <c r="C452" s="244" t="s">
        <v>1670</v>
      </c>
      <c r="D452" s="244" t="s">
        <v>216</v>
      </c>
      <c r="E452" s="245" t="s">
        <v>1042</v>
      </c>
      <c r="F452" s="246" t="s">
        <v>1043</v>
      </c>
      <c r="G452" s="247" t="s">
        <v>393</v>
      </c>
      <c r="H452" s="248">
        <v>924</v>
      </c>
      <c r="I452" s="249"/>
      <c r="J452" s="250">
        <f>ROUND(I452*H452,2)</f>
        <v>0</v>
      </c>
      <c r="K452" s="246" t="s">
        <v>394</v>
      </c>
      <c r="L452" s="45"/>
      <c r="M452" s="251" t="s">
        <v>1</v>
      </c>
      <c r="N452" s="252" t="s">
        <v>41</v>
      </c>
      <c r="O452" s="92"/>
      <c r="P452" s="253">
        <f>O452*H452</f>
        <v>0</v>
      </c>
      <c r="Q452" s="253">
        <v>0</v>
      </c>
      <c r="R452" s="253">
        <f>Q452*H452</f>
        <v>0</v>
      </c>
      <c r="S452" s="253">
        <v>0</v>
      </c>
      <c r="T452" s="254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55" t="s">
        <v>229</v>
      </c>
      <c r="AT452" s="255" t="s">
        <v>216</v>
      </c>
      <c r="AU452" s="255" t="s">
        <v>86</v>
      </c>
      <c r="AY452" s="18" t="s">
        <v>213</v>
      </c>
      <c r="BE452" s="256">
        <f>IF(N452="základní",J452,0)</f>
        <v>0</v>
      </c>
      <c r="BF452" s="256">
        <f>IF(N452="snížená",J452,0)</f>
        <v>0</v>
      </c>
      <c r="BG452" s="256">
        <f>IF(N452="zákl. přenesená",J452,0)</f>
        <v>0</v>
      </c>
      <c r="BH452" s="256">
        <f>IF(N452="sníž. přenesená",J452,0)</f>
        <v>0</v>
      </c>
      <c r="BI452" s="256">
        <f>IF(N452="nulová",J452,0)</f>
        <v>0</v>
      </c>
      <c r="BJ452" s="18" t="s">
        <v>84</v>
      </c>
      <c r="BK452" s="256">
        <f>ROUND(I452*H452,2)</f>
        <v>0</v>
      </c>
      <c r="BL452" s="18" t="s">
        <v>229</v>
      </c>
      <c r="BM452" s="255" t="s">
        <v>1671</v>
      </c>
    </row>
    <row r="453" s="2" customFormat="1">
      <c r="A453" s="39"/>
      <c r="B453" s="40"/>
      <c r="C453" s="41"/>
      <c r="D453" s="257" t="s">
        <v>222</v>
      </c>
      <c r="E453" s="41"/>
      <c r="F453" s="258" t="s">
        <v>1672</v>
      </c>
      <c r="G453" s="41"/>
      <c r="H453" s="41"/>
      <c r="I453" s="155"/>
      <c r="J453" s="41"/>
      <c r="K453" s="41"/>
      <c r="L453" s="45"/>
      <c r="M453" s="259"/>
      <c r="N453" s="260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222</v>
      </c>
      <c r="AU453" s="18" t="s">
        <v>86</v>
      </c>
    </row>
    <row r="454" s="13" customFormat="1">
      <c r="A454" s="13"/>
      <c r="B454" s="265"/>
      <c r="C454" s="266"/>
      <c r="D454" s="257" t="s">
        <v>436</v>
      </c>
      <c r="E454" s="267" t="s">
        <v>1</v>
      </c>
      <c r="F454" s="268" t="s">
        <v>1673</v>
      </c>
      <c r="G454" s="266"/>
      <c r="H454" s="269">
        <v>340</v>
      </c>
      <c r="I454" s="270"/>
      <c r="J454" s="266"/>
      <c r="K454" s="266"/>
      <c r="L454" s="271"/>
      <c r="M454" s="272"/>
      <c r="N454" s="273"/>
      <c r="O454" s="273"/>
      <c r="P454" s="273"/>
      <c r="Q454" s="273"/>
      <c r="R454" s="273"/>
      <c r="S454" s="273"/>
      <c r="T454" s="27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75" t="s">
        <v>436</v>
      </c>
      <c r="AU454" s="275" t="s">
        <v>86</v>
      </c>
      <c r="AV454" s="13" t="s">
        <v>86</v>
      </c>
      <c r="AW454" s="13" t="s">
        <v>32</v>
      </c>
      <c r="AX454" s="13" t="s">
        <v>76</v>
      </c>
      <c r="AY454" s="275" t="s">
        <v>213</v>
      </c>
    </row>
    <row r="455" s="13" customFormat="1">
      <c r="A455" s="13"/>
      <c r="B455" s="265"/>
      <c r="C455" s="266"/>
      <c r="D455" s="257" t="s">
        <v>436</v>
      </c>
      <c r="E455" s="267" t="s">
        <v>1</v>
      </c>
      <c r="F455" s="268" t="s">
        <v>1674</v>
      </c>
      <c r="G455" s="266"/>
      <c r="H455" s="269">
        <v>310</v>
      </c>
      <c r="I455" s="270"/>
      <c r="J455" s="266"/>
      <c r="K455" s="266"/>
      <c r="L455" s="271"/>
      <c r="M455" s="272"/>
      <c r="N455" s="273"/>
      <c r="O455" s="273"/>
      <c r="P455" s="273"/>
      <c r="Q455" s="273"/>
      <c r="R455" s="273"/>
      <c r="S455" s="273"/>
      <c r="T455" s="27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5" t="s">
        <v>436</v>
      </c>
      <c r="AU455" s="275" t="s">
        <v>86</v>
      </c>
      <c r="AV455" s="13" t="s">
        <v>86</v>
      </c>
      <c r="AW455" s="13" t="s">
        <v>32</v>
      </c>
      <c r="AX455" s="13" t="s">
        <v>76</v>
      </c>
      <c r="AY455" s="275" t="s">
        <v>213</v>
      </c>
    </row>
    <row r="456" s="13" customFormat="1">
      <c r="A456" s="13"/>
      <c r="B456" s="265"/>
      <c r="C456" s="266"/>
      <c r="D456" s="257" t="s">
        <v>436</v>
      </c>
      <c r="E456" s="267" t="s">
        <v>1</v>
      </c>
      <c r="F456" s="268" t="s">
        <v>1642</v>
      </c>
      <c r="G456" s="266"/>
      <c r="H456" s="269">
        <v>165</v>
      </c>
      <c r="I456" s="270"/>
      <c r="J456" s="266"/>
      <c r="K456" s="266"/>
      <c r="L456" s="271"/>
      <c r="M456" s="272"/>
      <c r="N456" s="273"/>
      <c r="O456" s="273"/>
      <c r="P456" s="273"/>
      <c r="Q456" s="273"/>
      <c r="R456" s="273"/>
      <c r="S456" s="273"/>
      <c r="T456" s="27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75" t="s">
        <v>436</v>
      </c>
      <c r="AU456" s="275" t="s">
        <v>86</v>
      </c>
      <c r="AV456" s="13" t="s">
        <v>86</v>
      </c>
      <c r="AW456" s="13" t="s">
        <v>32</v>
      </c>
      <c r="AX456" s="13" t="s">
        <v>76</v>
      </c>
      <c r="AY456" s="275" t="s">
        <v>213</v>
      </c>
    </row>
    <row r="457" s="13" customFormat="1">
      <c r="A457" s="13"/>
      <c r="B457" s="265"/>
      <c r="C457" s="266"/>
      <c r="D457" s="257" t="s">
        <v>436</v>
      </c>
      <c r="E457" s="267" t="s">
        <v>1</v>
      </c>
      <c r="F457" s="268" t="s">
        <v>1643</v>
      </c>
      <c r="G457" s="266"/>
      <c r="H457" s="269">
        <v>109</v>
      </c>
      <c r="I457" s="270"/>
      <c r="J457" s="266"/>
      <c r="K457" s="266"/>
      <c r="L457" s="271"/>
      <c r="M457" s="272"/>
      <c r="N457" s="273"/>
      <c r="O457" s="273"/>
      <c r="P457" s="273"/>
      <c r="Q457" s="273"/>
      <c r="R457" s="273"/>
      <c r="S457" s="273"/>
      <c r="T457" s="27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75" t="s">
        <v>436</v>
      </c>
      <c r="AU457" s="275" t="s">
        <v>86</v>
      </c>
      <c r="AV457" s="13" t="s">
        <v>86</v>
      </c>
      <c r="AW457" s="13" t="s">
        <v>32</v>
      </c>
      <c r="AX457" s="13" t="s">
        <v>76</v>
      </c>
      <c r="AY457" s="275" t="s">
        <v>213</v>
      </c>
    </row>
    <row r="458" s="14" customFormat="1">
      <c r="A458" s="14"/>
      <c r="B458" s="276"/>
      <c r="C458" s="277"/>
      <c r="D458" s="257" t="s">
        <v>436</v>
      </c>
      <c r="E458" s="278" t="s">
        <v>1</v>
      </c>
      <c r="F458" s="279" t="s">
        <v>453</v>
      </c>
      <c r="G458" s="277"/>
      <c r="H458" s="280">
        <v>924</v>
      </c>
      <c r="I458" s="281"/>
      <c r="J458" s="277"/>
      <c r="K458" s="277"/>
      <c r="L458" s="282"/>
      <c r="M458" s="283"/>
      <c r="N458" s="284"/>
      <c r="O458" s="284"/>
      <c r="P458" s="284"/>
      <c r="Q458" s="284"/>
      <c r="R458" s="284"/>
      <c r="S458" s="284"/>
      <c r="T458" s="285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86" t="s">
        <v>436</v>
      </c>
      <c r="AU458" s="286" t="s">
        <v>86</v>
      </c>
      <c r="AV458" s="14" t="s">
        <v>229</v>
      </c>
      <c r="AW458" s="14" t="s">
        <v>32</v>
      </c>
      <c r="AX458" s="14" t="s">
        <v>84</v>
      </c>
      <c r="AY458" s="286" t="s">
        <v>213</v>
      </c>
    </row>
    <row r="459" s="2" customFormat="1" ht="16.5" customHeight="1">
      <c r="A459" s="39"/>
      <c r="B459" s="40"/>
      <c r="C459" s="244" t="s">
        <v>1675</v>
      </c>
      <c r="D459" s="244" t="s">
        <v>216</v>
      </c>
      <c r="E459" s="245" t="s">
        <v>1050</v>
      </c>
      <c r="F459" s="246" t="s">
        <v>1051</v>
      </c>
      <c r="G459" s="247" t="s">
        <v>393</v>
      </c>
      <c r="H459" s="248">
        <v>15512</v>
      </c>
      <c r="I459" s="249"/>
      <c r="J459" s="250">
        <f>ROUND(I459*H459,2)</f>
        <v>0</v>
      </c>
      <c r="K459" s="246" t="s">
        <v>394</v>
      </c>
      <c r="L459" s="45"/>
      <c r="M459" s="251" t="s">
        <v>1</v>
      </c>
      <c r="N459" s="252" t="s">
        <v>41</v>
      </c>
      <c r="O459" s="92"/>
      <c r="P459" s="253">
        <f>O459*H459</f>
        <v>0</v>
      </c>
      <c r="Q459" s="253">
        <v>0</v>
      </c>
      <c r="R459" s="253">
        <f>Q459*H459</f>
        <v>0</v>
      </c>
      <c r="S459" s="253">
        <v>0</v>
      </c>
      <c r="T459" s="254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55" t="s">
        <v>229</v>
      </c>
      <c r="AT459" s="255" t="s">
        <v>216</v>
      </c>
      <c r="AU459" s="255" t="s">
        <v>86</v>
      </c>
      <c r="AY459" s="18" t="s">
        <v>213</v>
      </c>
      <c r="BE459" s="256">
        <f>IF(N459="základní",J459,0)</f>
        <v>0</v>
      </c>
      <c r="BF459" s="256">
        <f>IF(N459="snížená",J459,0)</f>
        <v>0</v>
      </c>
      <c r="BG459" s="256">
        <f>IF(N459="zákl. přenesená",J459,0)</f>
        <v>0</v>
      </c>
      <c r="BH459" s="256">
        <f>IF(N459="sníž. přenesená",J459,0)</f>
        <v>0</v>
      </c>
      <c r="BI459" s="256">
        <f>IF(N459="nulová",J459,0)</f>
        <v>0</v>
      </c>
      <c r="BJ459" s="18" t="s">
        <v>84</v>
      </c>
      <c r="BK459" s="256">
        <f>ROUND(I459*H459,2)</f>
        <v>0</v>
      </c>
      <c r="BL459" s="18" t="s">
        <v>229</v>
      </c>
      <c r="BM459" s="255" t="s">
        <v>1676</v>
      </c>
    </row>
    <row r="460" s="2" customFormat="1">
      <c r="A460" s="39"/>
      <c r="B460" s="40"/>
      <c r="C460" s="41"/>
      <c r="D460" s="257" t="s">
        <v>222</v>
      </c>
      <c r="E460" s="41"/>
      <c r="F460" s="258" t="s">
        <v>1672</v>
      </c>
      <c r="G460" s="41"/>
      <c r="H460" s="41"/>
      <c r="I460" s="155"/>
      <c r="J460" s="41"/>
      <c r="K460" s="41"/>
      <c r="L460" s="45"/>
      <c r="M460" s="259"/>
      <c r="N460" s="260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222</v>
      </c>
      <c r="AU460" s="18" t="s">
        <v>86</v>
      </c>
    </row>
    <row r="461" s="13" customFormat="1">
      <c r="A461" s="13"/>
      <c r="B461" s="265"/>
      <c r="C461" s="266"/>
      <c r="D461" s="257" t="s">
        <v>436</v>
      </c>
      <c r="E461" s="267" t="s">
        <v>1</v>
      </c>
      <c r="F461" s="268" t="s">
        <v>1677</v>
      </c>
      <c r="G461" s="266"/>
      <c r="H461" s="269">
        <v>11450</v>
      </c>
      <c r="I461" s="270"/>
      <c r="J461" s="266"/>
      <c r="K461" s="266"/>
      <c r="L461" s="271"/>
      <c r="M461" s="272"/>
      <c r="N461" s="273"/>
      <c r="O461" s="273"/>
      <c r="P461" s="273"/>
      <c r="Q461" s="273"/>
      <c r="R461" s="273"/>
      <c r="S461" s="273"/>
      <c r="T461" s="274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75" t="s">
        <v>436</v>
      </c>
      <c r="AU461" s="275" t="s">
        <v>86</v>
      </c>
      <c r="AV461" s="13" t="s">
        <v>86</v>
      </c>
      <c r="AW461" s="13" t="s">
        <v>32</v>
      </c>
      <c r="AX461" s="13" t="s">
        <v>76</v>
      </c>
      <c r="AY461" s="275" t="s">
        <v>213</v>
      </c>
    </row>
    <row r="462" s="13" customFormat="1">
      <c r="A462" s="13"/>
      <c r="B462" s="265"/>
      <c r="C462" s="266"/>
      <c r="D462" s="257" t="s">
        <v>436</v>
      </c>
      <c r="E462" s="267" t="s">
        <v>1</v>
      </c>
      <c r="F462" s="268" t="s">
        <v>1678</v>
      </c>
      <c r="G462" s="266"/>
      <c r="H462" s="269">
        <v>2630</v>
      </c>
      <c r="I462" s="270"/>
      <c r="J462" s="266"/>
      <c r="K462" s="266"/>
      <c r="L462" s="271"/>
      <c r="M462" s="272"/>
      <c r="N462" s="273"/>
      <c r="O462" s="273"/>
      <c r="P462" s="273"/>
      <c r="Q462" s="273"/>
      <c r="R462" s="273"/>
      <c r="S462" s="273"/>
      <c r="T462" s="27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75" t="s">
        <v>436</v>
      </c>
      <c r="AU462" s="275" t="s">
        <v>86</v>
      </c>
      <c r="AV462" s="13" t="s">
        <v>86</v>
      </c>
      <c r="AW462" s="13" t="s">
        <v>32</v>
      </c>
      <c r="AX462" s="13" t="s">
        <v>76</v>
      </c>
      <c r="AY462" s="275" t="s">
        <v>213</v>
      </c>
    </row>
    <row r="463" s="13" customFormat="1">
      <c r="A463" s="13"/>
      <c r="B463" s="265"/>
      <c r="C463" s="266"/>
      <c r="D463" s="257" t="s">
        <v>436</v>
      </c>
      <c r="E463" s="267" t="s">
        <v>1</v>
      </c>
      <c r="F463" s="268" t="s">
        <v>1679</v>
      </c>
      <c r="G463" s="266"/>
      <c r="H463" s="269">
        <v>1158</v>
      </c>
      <c r="I463" s="270"/>
      <c r="J463" s="266"/>
      <c r="K463" s="266"/>
      <c r="L463" s="271"/>
      <c r="M463" s="272"/>
      <c r="N463" s="273"/>
      <c r="O463" s="273"/>
      <c r="P463" s="273"/>
      <c r="Q463" s="273"/>
      <c r="R463" s="273"/>
      <c r="S463" s="273"/>
      <c r="T463" s="274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75" t="s">
        <v>436</v>
      </c>
      <c r="AU463" s="275" t="s">
        <v>86</v>
      </c>
      <c r="AV463" s="13" t="s">
        <v>86</v>
      </c>
      <c r="AW463" s="13" t="s">
        <v>32</v>
      </c>
      <c r="AX463" s="13" t="s">
        <v>76</v>
      </c>
      <c r="AY463" s="275" t="s">
        <v>213</v>
      </c>
    </row>
    <row r="464" s="13" customFormat="1">
      <c r="A464" s="13"/>
      <c r="B464" s="265"/>
      <c r="C464" s="266"/>
      <c r="D464" s="257" t="s">
        <v>436</v>
      </c>
      <c r="E464" s="267" t="s">
        <v>1</v>
      </c>
      <c r="F464" s="268" t="s">
        <v>1642</v>
      </c>
      <c r="G464" s="266"/>
      <c r="H464" s="269">
        <v>165</v>
      </c>
      <c r="I464" s="270"/>
      <c r="J464" s="266"/>
      <c r="K464" s="266"/>
      <c r="L464" s="271"/>
      <c r="M464" s="272"/>
      <c r="N464" s="273"/>
      <c r="O464" s="273"/>
      <c r="P464" s="273"/>
      <c r="Q464" s="273"/>
      <c r="R464" s="273"/>
      <c r="S464" s="273"/>
      <c r="T464" s="27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75" t="s">
        <v>436</v>
      </c>
      <c r="AU464" s="275" t="s">
        <v>86</v>
      </c>
      <c r="AV464" s="13" t="s">
        <v>86</v>
      </c>
      <c r="AW464" s="13" t="s">
        <v>32</v>
      </c>
      <c r="AX464" s="13" t="s">
        <v>76</v>
      </c>
      <c r="AY464" s="275" t="s">
        <v>213</v>
      </c>
    </row>
    <row r="465" s="13" customFormat="1">
      <c r="A465" s="13"/>
      <c r="B465" s="265"/>
      <c r="C465" s="266"/>
      <c r="D465" s="257" t="s">
        <v>436</v>
      </c>
      <c r="E465" s="267" t="s">
        <v>1</v>
      </c>
      <c r="F465" s="268" t="s">
        <v>1643</v>
      </c>
      <c r="G465" s="266"/>
      <c r="H465" s="269">
        <v>109</v>
      </c>
      <c r="I465" s="270"/>
      <c r="J465" s="266"/>
      <c r="K465" s="266"/>
      <c r="L465" s="271"/>
      <c r="M465" s="272"/>
      <c r="N465" s="273"/>
      <c r="O465" s="273"/>
      <c r="P465" s="273"/>
      <c r="Q465" s="273"/>
      <c r="R465" s="273"/>
      <c r="S465" s="273"/>
      <c r="T465" s="27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75" t="s">
        <v>436</v>
      </c>
      <c r="AU465" s="275" t="s">
        <v>86</v>
      </c>
      <c r="AV465" s="13" t="s">
        <v>86</v>
      </c>
      <c r="AW465" s="13" t="s">
        <v>32</v>
      </c>
      <c r="AX465" s="13" t="s">
        <v>76</v>
      </c>
      <c r="AY465" s="275" t="s">
        <v>213</v>
      </c>
    </row>
    <row r="466" s="14" customFormat="1">
      <c r="A466" s="14"/>
      <c r="B466" s="276"/>
      <c r="C466" s="277"/>
      <c r="D466" s="257" t="s">
        <v>436</v>
      </c>
      <c r="E466" s="278" t="s">
        <v>1</v>
      </c>
      <c r="F466" s="279" t="s">
        <v>453</v>
      </c>
      <c r="G466" s="277"/>
      <c r="H466" s="280">
        <v>15512</v>
      </c>
      <c r="I466" s="281"/>
      <c r="J466" s="277"/>
      <c r="K466" s="277"/>
      <c r="L466" s="282"/>
      <c r="M466" s="283"/>
      <c r="N466" s="284"/>
      <c r="O466" s="284"/>
      <c r="P466" s="284"/>
      <c r="Q466" s="284"/>
      <c r="R466" s="284"/>
      <c r="S466" s="284"/>
      <c r="T466" s="28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86" t="s">
        <v>436</v>
      </c>
      <c r="AU466" s="286" t="s">
        <v>86</v>
      </c>
      <c r="AV466" s="14" t="s">
        <v>229</v>
      </c>
      <c r="AW466" s="14" t="s">
        <v>32</v>
      </c>
      <c r="AX466" s="14" t="s">
        <v>84</v>
      </c>
      <c r="AY466" s="286" t="s">
        <v>213</v>
      </c>
    </row>
    <row r="467" s="2" customFormat="1" ht="16.5" customHeight="1">
      <c r="A467" s="39"/>
      <c r="B467" s="40"/>
      <c r="C467" s="244" t="s">
        <v>1680</v>
      </c>
      <c r="D467" s="244" t="s">
        <v>216</v>
      </c>
      <c r="E467" s="245" t="s">
        <v>1681</v>
      </c>
      <c r="F467" s="246" t="s">
        <v>1682</v>
      </c>
      <c r="G467" s="247" t="s">
        <v>393</v>
      </c>
      <c r="H467" s="248">
        <v>198</v>
      </c>
      <c r="I467" s="249"/>
      <c r="J467" s="250">
        <f>ROUND(I467*H467,2)</f>
        <v>0</v>
      </c>
      <c r="K467" s="246" t="s">
        <v>394</v>
      </c>
      <c r="L467" s="45"/>
      <c r="M467" s="251" t="s">
        <v>1</v>
      </c>
      <c r="N467" s="252" t="s">
        <v>41</v>
      </c>
      <c r="O467" s="92"/>
      <c r="P467" s="253">
        <f>O467*H467</f>
        <v>0</v>
      </c>
      <c r="Q467" s="253">
        <v>0</v>
      </c>
      <c r="R467" s="253">
        <f>Q467*H467</f>
        <v>0</v>
      </c>
      <c r="S467" s="253">
        <v>0</v>
      </c>
      <c r="T467" s="254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55" t="s">
        <v>229</v>
      </c>
      <c r="AT467" s="255" t="s">
        <v>216</v>
      </c>
      <c r="AU467" s="255" t="s">
        <v>86</v>
      </c>
      <c r="AY467" s="18" t="s">
        <v>213</v>
      </c>
      <c r="BE467" s="256">
        <f>IF(N467="základní",J467,0)</f>
        <v>0</v>
      </c>
      <c r="BF467" s="256">
        <f>IF(N467="snížená",J467,0)</f>
        <v>0</v>
      </c>
      <c r="BG467" s="256">
        <f>IF(N467="zákl. přenesená",J467,0)</f>
        <v>0</v>
      </c>
      <c r="BH467" s="256">
        <f>IF(N467="sníž. přenesená",J467,0)</f>
        <v>0</v>
      </c>
      <c r="BI467" s="256">
        <f>IF(N467="nulová",J467,0)</f>
        <v>0</v>
      </c>
      <c r="BJ467" s="18" t="s">
        <v>84</v>
      </c>
      <c r="BK467" s="256">
        <f>ROUND(I467*H467,2)</f>
        <v>0</v>
      </c>
      <c r="BL467" s="18" t="s">
        <v>229</v>
      </c>
      <c r="BM467" s="255" t="s">
        <v>1683</v>
      </c>
    </row>
    <row r="468" s="2" customFormat="1">
      <c r="A468" s="39"/>
      <c r="B468" s="40"/>
      <c r="C468" s="41"/>
      <c r="D468" s="257" t="s">
        <v>222</v>
      </c>
      <c r="E468" s="41"/>
      <c r="F468" s="258" t="s">
        <v>1672</v>
      </c>
      <c r="G468" s="41"/>
      <c r="H468" s="41"/>
      <c r="I468" s="155"/>
      <c r="J468" s="41"/>
      <c r="K468" s="41"/>
      <c r="L468" s="45"/>
      <c r="M468" s="259"/>
      <c r="N468" s="260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222</v>
      </c>
      <c r="AU468" s="18" t="s">
        <v>86</v>
      </c>
    </row>
    <row r="469" s="13" customFormat="1">
      <c r="A469" s="13"/>
      <c r="B469" s="265"/>
      <c r="C469" s="266"/>
      <c r="D469" s="257" t="s">
        <v>436</v>
      </c>
      <c r="E469" s="267" t="s">
        <v>1</v>
      </c>
      <c r="F469" s="268" t="s">
        <v>1684</v>
      </c>
      <c r="G469" s="266"/>
      <c r="H469" s="269">
        <v>198</v>
      </c>
      <c r="I469" s="270"/>
      <c r="J469" s="266"/>
      <c r="K469" s="266"/>
      <c r="L469" s="271"/>
      <c r="M469" s="272"/>
      <c r="N469" s="273"/>
      <c r="O469" s="273"/>
      <c r="P469" s="273"/>
      <c r="Q469" s="273"/>
      <c r="R469" s="273"/>
      <c r="S469" s="273"/>
      <c r="T469" s="27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75" t="s">
        <v>436</v>
      </c>
      <c r="AU469" s="275" t="s">
        <v>86</v>
      </c>
      <c r="AV469" s="13" t="s">
        <v>86</v>
      </c>
      <c r="AW469" s="13" t="s">
        <v>32</v>
      </c>
      <c r="AX469" s="13" t="s">
        <v>84</v>
      </c>
      <c r="AY469" s="275" t="s">
        <v>213</v>
      </c>
    </row>
    <row r="470" s="2" customFormat="1" ht="16.5" customHeight="1">
      <c r="A470" s="39"/>
      <c r="B470" s="40"/>
      <c r="C470" s="244" t="s">
        <v>1685</v>
      </c>
      <c r="D470" s="244" t="s">
        <v>216</v>
      </c>
      <c r="E470" s="245" t="s">
        <v>1686</v>
      </c>
      <c r="F470" s="246" t="s">
        <v>1687</v>
      </c>
      <c r="G470" s="247" t="s">
        <v>393</v>
      </c>
      <c r="H470" s="248">
        <v>310</v>
      </c>
      <c r="I470" s="249"/>
      <c r="J470" s="250">
        <f>ROUND(I470*H470,2)</f>
        <v>0</v>
      </c>
      <c r="K470" s="246" t="s">
        <v>1</v>
      </c>
      <c r="L470" s="45"/>
      <c r="M470" s="251" t="s">
        <v>1</v>
      </c>
      <c r="N470" s="252" t="s">
        <v>41</v>
      </c>
      <c r="O470" s="92"/>
      <c r="P470" s="253">
        <f>O470*H470</f>
        <v>0</v>
      </c>
      <c r="Q470" s="253">
        <v>0.40799999999999997</v>
      </c>
      <c r="R470" s="253">
        <f>Q470*H470</f>
        <v>126.47999999999999</v>
      </c>
      <c r="S470" s="253">
        <v>0</v>
      </c>
      <c r="T470" s="254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55" t="s">
        <v>229</v>
      </c>
      <c r="AT470" s="255" t="s">
        <v>216</v>
      </c>
      <c r="AU470" s="255" t="s">
        <v>86</v>
      </c>
      <c r="AY470" s="18" t="s">
        <v>213</v>
      </c>
      <c r="BE470" s="256">
        <f>IF(N470="základní",J470,0)</f>
        <v>0</v>
      </c>
      <c r="BF470" s="256">
        <f>IF(N470="snížená",J470,0)</f>
        <v>0</v>
      </c>
      <c r="BG470" s="256">
        <f>IF(N470="zákl. přenesená",J470,0)</f>
        <v>0</v>
      </c>
      <c r="BH470" s="256">
        <f>IF(N470="sníž. přenesená",J470,0)</f>
        <v>0</v>
      </c>
      <c r="BI470" s="256">
        <f>IF(N470="nulová",J470,0)</f>
        <v>0</v>
      </c>
      <c r="BJ470" s="18" t="s">
        <v>84</v>
      </c>
      <c r="BK470" s="256">
        <f>ROUND(I470*H470,2)</f>
        <v>0</v>
      </c>
      <c r="BL470" s="18" t="s">
        <v>229</v>
      </c>
      <c r="BM470" s="255" t="s">
        <v>1688</v>
      </c>
    </row>
    <row r="471" s="2" customFormat="1">
      <c r="A471" s="39"/>
      <c r="B471" s="40"/>
      <c r="C471" s="41"/>
      <c r="D471" s="257" t="s">
        <v>222</v>
      </c>
      <c r="E471" s="41"/>
      <c r="F471" s="258" t="s">
        <v>1689</v>
      </c>
      <c r="G471" s="41"/>
      <c r="H471" s="41"/>
      <c r="I471" s="155"/>
      <c r="J471" s="41"/>
      <c r="K471" s="41"/>
      <c r="L471" s="45"/>
      <c r="M471" s="259"/>
      <c r="N471" s="260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222</v>
      </c>
      <c r="AU471" s="18" t="s">
        <v>86</v>
      </c>
    </row>
    <row r="472" s="2" customFormat="1" ht="21.75" customHeight="1">
      <c r="A472" s="39"/>
      <c r="B472" s="40"/>
      <c r="C472" s="244" t="s">
        <v>1690</v>
      </c>
      <c r="D472" s="244" t="s">
        <v>216</v>
      </c>
      <c r="E472" s="245" t="s">
        <v>1691</v>
      </c>
      <c r="F472" s="246" t="s">
        <v>1692</v>
      </c>
      <c r="G472" s="247" t="s">
        <v>393</v>
      </c>
      <c r="H472" s="248">
        <v>1315</v>
      </c>
      <c r="I472" s="249"/>
      <c r="J472" s="250">
        <f>ROUND(I472*H472,2)</f>
        <v>0</v>
      </c>
      <c r="K472" s="246" t="s">
        <v>394</v>
      </c>
      <c r="L472" s="45"/>
      <c r="M472" s="251" t="s">
        <v>1</v>
      </c>
      <c r="N472" s="252" t="s">
        <v>41</v>
      </c>
      <c r="O472" s="92"/>
      <c r="P472" s="253">
        <f>O472*H472</f>
        <v>0</v>
      </c>
      <c r="Q472" s="253">
        <v>0.0050099999999999997</v>
      </c>
      <c r="R472" s="253">
        <f>Q472*H472</f>
        <v>6.5881499999999997</v>
      </c>
      <c r="S472" s="253">
        <v>0</v>
      </c>
      <c r="T472" s="254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55" t="s">
        <v>229</v>
      </c>
      <c r="AT472" s="255" t="s">
        <v>216</v>
      </c>
      <c r="AU472" s="255" t="s">
        <v>86</v>
      </c>
      <c r="AY472" s="18" t="s">
        <v>213</v>
      </c>
      <c r="BE472" s="256">
        <f>IF(N472="základní",J472,0)</f>
        <v>0</v>
      </c>
      <c r="BF472" s="256">
        <f>IF(N472="snížená",J472,0)</f>
        <v>0</v>
      </c>
      <c r="BG472" s="256">
        <f>IF(N472="zákl. přenesená",J472,0)</f>
        <v>0</v>
      </c>
      <c r="BH472" s="256">
        <f>IF(N472="sníž. přenesená",J472,0)</f>
        <v>0</v>
      </c>
      <c r="BI472" s="256">
        <f>IF(N472="nulová",J472,0)</f>
        <v>0</v>
      </c>
      <c r="BJ472" s="18" t="s">
        <v>84</v>
      </c>
      <c r="BK472" s="256">
        <f>ROUND(I472*H472,2)</f>
        <v>0</v>
      </c>
      <c r="BL472" s="18" t="s">
        <v>229</v>
      </c>
      <c r="BM472" s="255" t="s">
        <v>1693</v>
      </c>
    </row>
    <row r="473" s="2" customFormat="1">
      <c r="A473" s="39"/>
      <c r="B473" s="40"/>
      <c r="C473" s="41"/>
      <c r="D473" s="257" t="s">
        <v>222</v>
      </c>
      <c r="E473" s="41"/>
      <c r="F473" s="258" t="s">
        <v>1694</v>
      </c>
      <c r="G473" s="41"/>
      <c r="H473" s="41"/>
      <c r="I473" s="155"/>
      <c r="J473" s="41"/>
      <c r="K473" s="41"/>
      <c r="L473" s="45"/>
      <c r="M473" s="259"/>
      <c r="N473" s="260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222</v>
      </c>
      <c r="AU473" s="18" t="s">
        <v>86</v>
      </c>
    </row>
    <row r="474" s="2" customFormat="1" ht="21.75" customHeight="1">
      <c r="A474" s="39"/>
      <c r="B474" s="40"/>
      <c r="C474" s="244" t="s">
        <v>1695</v>
      </c>
      <c r="D474" s="244" t="s">
        <v>216</v>
      </c>
      <c r="E474" s="245" t="s">
        <v>1070</v>
      </c>
      <c r="F474" s="246" t="s">
        <v>1071</v>
      </c>
      <c r="G474" s="247" t="s">
        <v>393</v>
      </c>
      <c r="H474" s="248">
        <v>1315</v>
      </c>
      <c r="I474" s="249"/>
      <c r="J474" s="250">
        <f>ROUND(I474*H474,2)</f>
        <v>0</v>
      </c>
      <c r="K474" s="246" t="s">
        <v>394</v>
      </c>
      <c r="L474" s="45"/>
      <c r="M474" s="251" t="s">
        <v>1</v>
      </c>
      <c r="N474" s="252" t="s">
        <v>41</v>
      </c>
      <c r="O474" s="92"/>
      <c r="P474" s="253">
        <f>O474*H474</f>
        <v>0</v>
      </c>
      <c r="Q474" s="253">
        <v>0</v>
      </c>
      <c r="R474" s="253">
        <f>Q474*H474</f>
        <v>0</v>
      </c>
      <c r="S474" s="253">
        <v>0</v>
      </c>
      <c r="T474" s="254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55" t="s">
        <v>229</v>
      </c>
      <c r="AT474" s="255" t="s">
        <v>216</v>
      </c>
      <c r="AU474" s="255" t="s">
        <v>86</v>
      </c>
      <c r="AY474" s="18" t="s">
        <v>213</v>
      </c>
      <c r="BE474" s="256">
        <f>IF(N474="základní",J474,0)</f>
        <v>0</v>
      </c>
      <c r="BF474" s="256">
        <f>IF(N474="snížená",J474,0)</f>
        <v>0</v>
      </c>
      <c r="BG474" s="256">
        <f>IF(N474="zákl. přenesená",J474,0)</f>
        <v>0</v>
      </c>
      <c r="BH474" s="256">
        <f>IF(N474="sníž. přenesená",J474,0)</f>
        <v>0</v>
      </c>
      <c r="BI474" s="256">
        <f>IF(N474="nulová",J474,0)</f>
        <v>0</v>
      </c>
      <c r="BJ474" s="18" t="s">
        <v>84</v>
      </c>
      <c r="BK474" s="256">
        <f>ROUND(I474*H474,2)</f>
        <v>0</v>
      </c>
      <c r="BL474" s="18" t="s">
        <v>229</v>
      </c>
      <c r="BM474" s="255" t="s">
        <v>1696</v>
      </c>
    </row>
    <row r="475" s="2" customFormat="1">
      <c r="A475" s="39"/>
      <c r="B475" s="40"/>
      <c r="C475" s="41"/>
      <c r="D475" s="257" t="s">
        <v>222</v>
      </c>
      <c r="E475" s="41"/>
      <c r="F475" s="258" t="s">
        <v>1697</v>
      </c>
      <c r="G475" s="41"/>
      <c r="H475" s="41"/>
      <c r="I475" s="155"/>
      <c r="J475" s="41"/>
      <c r="K475" s="41"/>
      <c r="L475" s="45"/>
      <c r="M475" s="259"/>
      <c r="N475" s="260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222</v>
      </c>
      <c r="AU475" s="18" t="s">
        <v>86</v>
      </c>
    </row>
    <row r="476" s="2" customFormat="1" ht="16.5" customHeight="1">
      <c r="A476" s="39"/>
      <c r="B476" s="40"/>
      <c r="C476" s="244" t="s">
        <v>1698</v>
      </c>
      <c r="D476" s="244" t="s">
        <v>216</v>
      </c>
      <c r="E476" s="245" t="s">
        <v>1699</v>
      </c>
      <c r="F476" s="246" t="s">
        <v>1700</v>
      </c>
      <c r="G476" s="247" t="s">
        <v>393</v>
      </c>
      <c r="H476" s="248">
        <v>1315</v>
      </c>
      <c r="I476" s="249"/>
      <c r="J476" s="250">
        <f>ROUND(I476*H476,2)</f>
        <v>0</v>
      </c>
      <c r="K476" s="246" t="s">
        <v>394</v>
      </c>
      <c r="L476" s="45"/>
      <c r="M476" s="251" t="s">
        <v>1</v>
      </c>
      <c r="N476" s="252" t="s">
        <v>41</v>
      </c>
      <c r="O476" s="92"/>
      <c r="P476" s="253">
        <f>O476*H476</f>
        <v>0</v>
      </c>
      <c r="Q476" s="253">
        <v>0</v>
      </c>
      <c r="R476" s="253">
        <f>Q476*H476</f>
        <v>0</v>
      </c>
      <c r="S476" s="253">
        <v>0</v>
      </c>
      <c r="T476" s="254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55" t="s">
        <v>229</v>
      </c>
      <c r="AT476" s="255" t="s">
        <v>216</v>
      </c>
      <c r="AU476" s="255" t="s">
        <v>86</v>
      </c>
      <c r="AY476" s="18" t="s">
        <v>213</v>
      </c>
      <c r="BE476" s="256">
        <f>IF(N476="základní",J476,0)</f>
        <v>0</v>
      </c>
      <c r="BF476" s="256">
        <f>IF(N476="snížená",J476,0)</f>
        <v>0</v>
      </c>
      <c r="BG476" s="256">
        <f>IF(N476="zákl. přenesená",J476,0)</f>
        <v>0</v>
      </c>
      <c r="BH476" s="256">
        <f>IF(N476="sníž. přenesená",J476,0)</f>
        <v>0</v>
      </c>
      <c r="BI476" s="256">
        <f>IF(N476="nulová",J476,0)</f>
        <v>0</v>
      </c>
      <c r="BJ476" s="18" t="s">
        <v>84</v>
      </c>
      <c r="BK476" s="256">
        <f>ROUND(I476*H476,2)</f>
        <v>0</v>
      </c>
      <c r="BL476" s="18" t="s">
        <v>229</v>
      </c>
      <c r="BM476" s="255" t="s">
        <v>1701</v>
      </c>
    </row>
    <row r="477" s="2" customFormat="1">
      <c r="A477" s="39"/>
      <c r="B477" s="40"/>
      <c r="C477" s="41"/>
      <c r="D477" s="257" t="s">
        <v>222</v>
      </c>
      <c r="E477" s="41"/>
      <c r="F477" s="258" t="s">
        <v>1702</v>
      </c>
      <c r="G477" s="41"/>
      <c r="H477" s="41"/>
      <c r="I477" s="155"/>
      <c r="J477" s="41"/>
      <c r="K477" s="41"/>
      <c r="L477" s="45"/>
      <c r="M477" s="259"/>
      <c r="N477" s="260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222</v>
      </c>
      <c r="AU477" s="18" t="s">
        <v>86</v>
      </c>
    </row>
    <row r="478" s="2" customFormat="1" ht="16.5" customHeight="1">
      <c r="A478" s="39"/>
      <c r="B478" s="40"/>
      <c r="C478" s="244" t="s">
        <v>1703</v>
      </c>
      <c r="D478" s="244" t="s">
        <v>216</v>
      </c>
      <c r="E478" s="245" t="s">
        <v>1704</v>
      </c>
      <c r="F478" s="246" t="s">
        <v>1705</v>
      </c>
      <c r="G478" s="247" t="s">
        <v>393</v>
      </c>
      <c r="H478" s="248">
        <v>61.200000000000003</v>
      </c>
      <c r="I478" s="249"/>
      <c r="J478" s="250">
        <f>ROUND(I478*H478,2)</f>
        <v>0</v>
      </c>
      <c r="K478" s="246" t="s">
        <v>394</v>
      </c>
      <c r="L478" s="45"/>
      <c r="M478" s="251" t="s">
        <v>1</v>
      </c>
      <c r="N478" s="252" t="s">
        <v>41</v>
      </c>
      <c r="O478" s="92"/>
      <c r="P478" s="253">
        <f>O478*H478</f>
        <v>0</v>
      </c>
      <c r="Q478" s="253">
        <v>0</v>
      </c>
      <c r="R478" s="253">
        <f>Q478*H478</f>
        <v>0</v>
      </c>
      <c r="S478" s="253">
        <v>0</v>
      </c>
      <c r="T478" s="254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55" t="s">
        <v>229</v>
      </c>
      <c r="AT478" s="255" t="s">
        <v>216</v>
      </c>
      <c r="AU478" s="255" t="s">
        <v>86</v>
      </c>
      <c r="AY478" s="18" t="s">
        <v>213</v>
      </c>
      <c r="BE478" s="256">
        <f>IF(N478="základní",J478,0)</f>
        <v>0</v>
      </c>
      <c r="BF478" s="256">
        <f>IF(N478="snížená",J478,0)</f>
        <v>0</v>
      </c>
      <c r="BG478" s="256">
        <f>IF(N478="zákl. přenesená",J478,0)</f>
        <v>0</v>
      </c>
      <c r="BH478" s="256">
        <f>IF(N478="sníž. přenesená",J478,0)</f>
        <v>0</v>
      </c>
      <c r="BI478" s="256">
        <f>IF(N478="nulová",J478,0)</f>
        <v>0</v>
      </c>
      <c r="BJ478" s="18" t="s">
        <v>84</v>
      </c>
      <c r="BK478" s="256">
        <f>ROUND(I478*H478,2)</f>
        <v>0</v>
      </c>
      <c r="BL478" s="18" t="s">
        <v>229</v>
      </c>
      <c r="BM478" s="255" t="s">
        <v>1706</v>
      </c>
    </row>
    <row r="479" s="2" customFormat="1">
      <c r="A479" s="39"/>
      <c r="B479" s="40"/>
      <c r="C479" s="41"/>
      <c r="D479" s="257" t="s">
        <v>222</v>
      </c>
      <c r="E479" s="41"/>
      <c r="F479" s="258" t="s">
        <v>1707</v>
      </c>
      <c r="G479" s="41"/>
      <c r="H479" s="41"/>
      <c r="I479" s="155"/>
      <c r="J479" s="41"/>
      <c r="K479" s="41"/>
      <c r="L479" s="45"/>
      <c r="M479" s="259"/>
      <c r="N479" s="260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222</v>
      </c>
      <c r="AU479" s="18" t="s">
        <v>86</v>
      </c>
    </row>
    <row r="480" s="13" customFormat="1">
      <c r="A480" s="13"/>
      <c r="B480" s="265"/>
      <c r="C480" s="266"/>
      <c r="D480" s="257" t="s">
        <v>436</v>
      </c>
      <c r="E480" s="267" t="s">
        <v>1</v>
      </c>
      <c r="F480" s="268" t="s">
        <v>1708</v>
      </c>
      <c r="G480" s="266"/>
      <c r="H480" s="269">
        <v>16.800000000000001</v>
      </c>
      <c r="I480" s="270"/>
      <c r="J480" s="266"/>
      <c r="K480" s="266"/>
      <c r="L480" s="271"/>
      <c r="M480" s="272"/>
      <c r="N480" s="273"/>
      <c r="O480" s="273"/>
      <c r="P480" s="273"/>
      <c r="Q480" s="273"/>
      <c r="R480" s="273"/>
      <c r="S480" s="273"/>
      <c r="T480" s="27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75" t="s">
        <v>436</v>
      </c>
      <c r="AU480" s="275" t="s">
        <v>86</v>
      </c>
      <c r="AV480" s="13" t="s">
        <v>86</v>
      </c>
      <c r="AW480" s="13" t="s">
        <v>32</v>
      </c>
      <c r="AX480" s="13" t="s">
        <v>76</v>
      </c>
      <c r="AY480" s="275" t="s">
        <v>213</v>
      </c>
    </row>
    <row r="481" s="13" customFormat="1">
      <c r="A481" s="13"/>
      <c r="B481" s="265"/>
      <c r="C481" s="266"/>
      <c r="D481" s="257" t="s">
        <v>436</v>
      </c>
      <c r="E481" s="267" t="s">
        <v>1</v>
      </c>
      <c r="F481" s="268" t="s">
        <v>1709</v>
      </c>
      <c r="G481" s="266"/>
      <c r="H481" s="269">
        <v>44.399999999999999</v>
      </c>
      <c r="I481" s="270"/>
      <c r="J481" s="266"/>
      <c r="K481" s="266"/>
      <c r="L481" s="271"/>
      <c r="M481" s="272"/>
      <c r="N481" s="273"/>
      <c r="O481" s="273"/>
      <c r="P481" s="273"/>
      <c r="Q481" s="273"/>
      <c r="R481" s="273"/>
      <c r="S481" s="273"/>
      <c r="T481" s="27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75" t="s">
        <v>436</v>
      </c>
      <c r="AU481" s="275" t="s">
        <v>86</v>
      </c>
      <c r="AV481" s="13" t="s">
        <v>86</v>
      </c>
      <c r="AW481" s="13" t="s">
        <v>32</v>
      </c>
      <c r="AX481" s="13" t="s">
        <v>76</v>
      </c>
      <c r="AY481" s="275" t="s">
        <v>213</v>
      </c>
    </row>
    <row r="482" s="14" customFormat="1">
      <c r="A482" s="14"/>
      <c r="B482" s="276"/>
      <c r="C482" s="277"/>
      <c r="D482" s="257" t="s">
        <v>436</v>
      </c>
      <c r="E482" s="278" t="s">
        <v>1</v>
      </c>
      <c r="F482" s="279" t="s">
        <v>453</v>
      </c>
      <c r="G482" s="277"/>
      <c r="H482" s="280">
        <v>61.200000000000003</v>
      </c>
      <c r="I482" s="281"/>
      <c r="J482" s="277"/>
      <c r="K482" s="277"/>
      <c r="L482" s="282"/>
      <c r="M482" s="283"/>
      <c r="N482" s="284"/>
      <c r="O482" s="284"/>
      <c r="P482" s="284"/>
      <c r="Q482" s="284"/>
      <c r="R482" s="284"/>
      <c r="S482" s="284"/>
      <c r="T482" s="28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86" t="s">
        <v>436</v>
      </c>
      <c r="AU482" s="286" t="s">
        <v>86</v>
      </c>
      <c r="AV482" s="14" t="s">
        <v>229</v>
      </c>
      <c r="AW482" s="14" t="s">
        <v>32</v>
      </c>
      <c r="AX482" s="14" t="s">
        <v>84</v>
      </c>
      <c r="AY482" s="286" t="s">
        <v>213</v>
      </c>
    </row>
    <row r="483" s="2" customFormat="1" ht="21.75" customHeight="1">
      <c r="A483" s="39"/>
      <c r="B483" s="40"/>
      <c r="C483" s="244" t="s">
        <v>1710</v>
      </c>
      <c r="D483" s="244" t="s">
        <v>216</v>
      </c>
      <c r="E483" s="245" t="s">
        <v>1711</v>
      </c>
      <c r="F483" s="246" t="s">
        <v>1712</v>
      </c>
      <c r="G483" s="247" t="s">
        <v>393</v>
      </c>
      <c r="H483" s="248">
        <v>5725</v>
      </c>
      <c r="I483" s="249"/>
      <c r="J483" s="250">
        <f>ROUND(I483*H483,2)</f>
        <v>0</v>
      </c>
      <c r="K483" s="246" t="s">
        <v>1</v>
      </c>
      <c r="L483" s="45"/>
      <c r="M483" s="251" t="s">
        <v>1</v>
      </c>
      <c r="N483" s="252" t="s">
        <v>41</v>
      </c>
      <c r="O483" s="92"/>
      <c r="P483" s="253">
        <f>O483*H483</f>
        <v>0</v>
      </c>
      <c r="Q483" s="253">
        <v>0.10023</v>
      </c>
      <c r="R483" s="253">
        <f>Q483*H483</f>
        <v>573.81674999999996</v>
      </c>
      <c r="S483" s="253">
        <v>0</v>
      </c>
      <c r="T483" s="254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55" t="s">
        <v>229</v>
      </c>
      <c r="AT483" s="255" t="s">
        <v>216</v>
      </c>
      <c r="AU483" s="255" t="s">
        <v>86</v>
      </c>
      <c r="AY483" s="18" t="s">
        <v>213</v>
      </c>
      <c r="BE483" s="256">
        <f>IF(N483="základní",J483,0)</f>
        <v>0</v>
      </c>
      <c r="BF483" s="256">
        <f>IF(N483="snížená",J483,0)</f>
        <v>0</v>
      </c>
      <c r="BG483" s="256">
        <f>IF(N483="zákl. přenesená",J483,0)</f>
        <v>0</v>
      </c>
      <c r="BH483" s="256">
        <f>IF(N483="sníž. přenesená",J483,0)</f>
        <v>0</v>
      </c>
      <c r="BI483" s="256">
        <f>IF(N483="nulová",J483,0)</f>
        <v>0</v>
      </c>
      <c r="BJ483" s="18" t="s">
        <v>84</v>
      </c>
      <c r="BK483" s="256">
        <f>ROUND(I483*H483,2)</f>
        <v>0</v>
      </c>
      <c r="BL483" s="18" t="s">
        <v>229</v>
      </c>
      <c r="BM483" s="255" t="s">
        <v>1713</v>
      </c>
    </row>
    <row r="484" s="2" customFormat="1">
      <c r="A484" s="39"/>
      <c r="B484" s="40"/>
      <c r="C484" s="41"/>
      <c r="D484" s="257" t="s">
        <v>222</v>
      </c>
      <c r="E484" s="41"/>
      <c r="F484" s="258" t="s">
        <v>1714</v>
      </c>
      <c r="G484" s="41"/>
      <c r="H484" s="41"/>
      <c r="I484" s="155"/>
      <c r="J484" s="41"/>
      <c r="K484" s="41"/>
      <c r="L484" s="45"/>
      <c r="M484" s="259"/>
      <c r="N484" s="260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222</v>
      </c>
      <c r="AU484" s="18" t="s">
        <v>86</v>
      </c>
    </row>
    <row r="485" s="13" customFormat="1">
      <c r="A485" s="13"/>
      <c r="B485" s="265"/>
      <c r="C485" s="266"/>
      <c r="D485" s="257" t="s">
        <v>436</v>
      </c>
      <c r="E485" s="267" t="s">
        <v>1</v>
      </c>
      <c r="F485" s="268" t="s">
        <v>1715</v>
      </c>
      <c r="G485" s="266"/>
      <c r="H485" s="269">
        <v>5725</v>
      </c>
      <c r="I485" s="270"/>
      <c r="J485" s="266"/>
      <c r="K485" s="266"/>
      <c r="L485" s="271"/>
      <c r="M485" s="272"/>
      <c r="N485" s="273"/>
      <c r="O485" s="273"/>
      <c r="P485" s="273"/>
      <c r="Q485" s="273"/>
      <c r="R485" s="273"/>
      <c r="S485" s="273"/>
      <c r="T485" s="27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75" t="s">
        <v>436</v>
      </c>
      <c r="AU485" s="275" t="s">
        <v>86</v>
      </c>
      <c r="AV485" s="13" t="s">
        <v>86</v>
      </c>
      <c r="AW485" s="13" t="s">
        <v>32</v>
      </c>
      <c r="AX485" s="13" t="s">
        <v>84</v>
      </c>
      <c r="AY485" s="275" t="s">
        <v>213</v>
      </c>
    </row>
    <row r="486" s="2" customFormat="1" ht="16.5" customHeight="1">
      <c r="A486" s="39"/>
      <c r="B486" s="40"/>
      <c r="C486" s="287" t="s">
        <v>1716</v>
      </c>
      <c r="D486" s="287" t="s">
        <v>488</v>
      </c>
      <c r="E486" s="288" t="s">
        <v>1717</v>
      </c>
      <c r="F486" s="289" t="s">
        <v>1718</v>
      </c>
      <c r="G486" s="290" t="s">
        <v>310</v>
      </c>
      <c r="H486" s="291">
        <v>4370.4960000000001</v>
      </c>
      <c r="I486" s="292"/>
      <c r="J486" s="293">
        <f>ROUND(I486*H486,2)</f>
        <v>0</v>
      </c>
      <c r="K486" s="289" t="s">
        <v>1</v>
      </c>
      <c r="L486" s="294"/>
      <c r="M486" s="295" t="s">
        <v>1</v>
      </c>
      <c r="N486" s="296" t="s">
        <v>41</v>
      </c>
      <c r="O486" s="92"/>
      <c r="P486" s="253">
        <f>O486*H486</f>
        <v>0</v>
      </c>
      <c r="Q486" s="253">
        <v>0.75</v>
      </c>
      <c r="R486" s="253">
        <f>Q486*H486</f>
        <v>3277.8720000000003</v>
      </c>
      <c r="S486" s="253">
        <v>0</v>
      </c>
      <c r="T486" s="254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55" t="s">
        <v>420</v>
      </c>
      <c r="AT486" s="255" t="s">
        <v>488</v>
      </c>
      <c r="AU486" s="255" t="s">
        <v>86</v>
      </c>
      <c r="AY486" s="18" t="s">
        <v>213</v>
      </c>
      <c r="BE486" s="256">
        <f>IF(N486="základní",J486,0)</f>
        <v>0</v>
      </c>
      <c r="BF486" s="256">
        <f>IF(N486="snížená",J486,0)</f>
        <v>0</v>
      </c>
      <c r="BG486" s="256">
        <f>IF(N486="zákl. přenesená",J486,0)</f>
        <v>0</v>
      </c>
      <c r="BH486" s="256">
        <f>IF(N486="sníž. přenesená",J486,0)</f>
        <v>0</v>
      </c>
      <c r="BI486" s="256">
        <f>IF(N486="nulová",J486,0)</f>
        <v>0</v>
      </c>
      <c r="BJ486" s="18" t="s">
        <v>84</v>
      </c>
      <c r="BK486" s="256">
        <f>ROUND(I486*H486,2)</f>
        <v>0</v>
      </c>
      <c r="BL486" s="18" t="s">
        <v>229</v>
      </c>
      <c r="BM486" s="255" t="s">
        <v>1719</v>
      </c>
    </row>
    <row r="487" s="2" customFormat="1">
      <c r="A487" s="39"/>
      <c r="B487" s="40"/>
      <c r="C487" s="41"/>
      <c r="D487" s="257" t="s">
        <v>222</v>
      </c>
      <c r="E487" s="41"/>
      <c r="F487" s="258" t="s">
        <v>1720</v>
      </c>
      <c r="G487" s="41"/>
      <c r="H487" s="41"/>
      <c r="I487" s="155"/>
      <c r="J487" s="41"/>
      <c r="K487" s="41"/>
      <c r="L487" s="45"/>
      <c r="M487" s="259"/>
      <c r="N487" s="260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222</v>
      </c>
      <c r="AU487" s="18" t="s">
        <v>86</v>
      </c>
    </row>
    <row r="488" s="13" customFormat="1">
      <c r="A488" s="13"/>
      <c r="B488" s="265"/>
      <c r="C488" s="266"/>
      <c r="D488" s="257" t="s">
        <v>436</v>
      </c>
      <c r="E488" s="267" t="s">
        <v>1</v>
      </c>
      <c r="F488" s="268" t="s">
        <v>1721</v>
      </c>
      <c r="G488" s="266"/>
      <c r="H488" s="269">
        <v>4243.1999999999998</v>
      </c>
      <c r="I488" s="270"/>
      <c r="J488" s="266"/>
      <c r="K488" s="266"/>
      <c r="L488" s="271"/>
      <c r="M488" s="272"/>
      <c r="N488" s="273"/>
      <c r="O488" s="273"/>
      <c r="P488" s="273"/>
      <c r="Q488" s="273"/>
      <c r="R488" s="273"/>
      <c r="S488" s="273"/>
      <c r="T488" s="27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75" t="s">
        <v>436</v>
      </c>
      <c r="AU488" s="275" t="s">
        <v>86</v>
      </c>
      <c r="AV488" s="13" t="s">
        <v>86</v>
      </c>
      <c r="AW488" s="13" t="s">
        <v>32</v>
      </c>
      <c r="AX488" s="13" t="s">
        <v>84</v>
      </c>
      <c r="AY488" s="275" t="s">
        <v>213</v>
      </c>
    </row>
    <row r="489" s="13" customFormat="1">
      <c r="A489" s="13"/>
      <c r="B489" s="265"/>
      <c r="C489" s="266"/>
      <c r="D489" s="257" t="s">
        <v>436</v>
      </c>
      <c r="E489" s="266"/>
      <c r="F489" s="268" t="s">
        <v>1722</v>
      </c>
      <c r="G489" s="266"/>
      <c r="H489" s="269">
        <v>4370.4960000000001</v>
      </c>
      <c r="I489" s="270"/>
      <c r="J489" s="266"/>
      <c r="K489" s="266"/>
      <c r="L489" s="271"/>
      <c r="M489" s="272"/>
      <c r="N489" s="273"/>
      <c r="O489" s="273"/>
      <c r="P489" s="273"/>
      <c r="Q489" s="273"/>
      <c r="R489" s="273"/>
      <c r="S489" s="273"/>
      <c r="T489" s="27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75" t="s">
        <v>436</v>
      </c>
      <c r="AU489" s="275" t="s">
        <v>86</v>
      </c>
      <c r="AV489" s="13" t="s">
        <v>86</v>
      </c>
      <c r="AW489" s="13" t="s">
        <v>4</v>
      </c>
      <c r="AX489" s="13" t="s">
        <v>84</v>
      </c>
      <c r="AY489" s="275" t="s">
        <v>213</v>
      </c>
    </row>
    <row r="490" s="2" customFormat="1" ht="16.5" customHeight="1">
      <c r="A490" s="39"/>
      <c r="B490" s="40"/>
      <c r="C490" s="287" t="s">
        <v>1723</v>
      </c>
      <c r="D490" s="287" t="s">
        <v>488</v>
      </c>
      <c r="E490" s="288" t="s">
        <v>1724</v>
      </c>
      <c r="F490" s="289" t="s">
        <v>1725</v>
      </c>
      <c r="G490" s="290" t="s">
        <v>310</v>
      </c>
      <c r="H490" s="291">
        <v>4828.4340000000002</v>
      </c>
      <c r="I490" s="292"/>
      <c r="J490" s="293">
        <f>ROUND(I490*H490,2)</f>
        <v>0</v>
      </c>
      <c r="K490" s="289" t="s">
        <v>1</v>
      </c>
      <c r="L490" s="294"/>
      <c r="M490" s="295" t="s">
        <v>1</v>
      </c>
      <c r="N490" s="296" t="s">
        <v>41</v>
      </c>
      <c r="O490" s="92"/>
      <c r="P490" s="253">
        <f>O490*H490</f>
        <v>0</v>
      </c>
      <c r="Q490" s="253">
        <v>0.75</v>
      </c>
      <c r="R490" s="253">
        <f>Q490*H490</f>
        <v>3621.3254999999999</v>
      </c>
      <c r="S490" s="253">
        <v>0</v>
      </c>
      <c r="T490" s="254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55" t="s">
        <v>420</v>
      </c>
      <c r="AT490" s="255" t="s">
        <v>488</v>
      </c>
      <c r="AU490" s="255" t="s">
        <v>86</v>
      </c>
      <c r="AY490" s="18" t="s">
        <v>213</v>
      </c>
      <c r="BE490" s="256">
        <f>IF(N490="základní",J490,0)</f>
        <v>0</v>
      </c>
      <c r="BF490" s="256">
        <f>IF(N490="snížená",J490,0)</f>
        <v>0</v>
      </c>
      <c r="BG490" s="256">
        <f>IF(N490="zákl. přenesená",J490,0)</f>
        <v>0</v>
      </c>
      <c r="BH490" s="256">
        <f>IF(N490="sníž. přenesená",J490,0)</f>
        <v>0</v>
      </c>
      <c r="BI490" s="256">
        <f>IF(N490="nulová",J490,0)</f>
        <v>0</v>
      </c>
      <c r="BJ490" s="18" t="s">
        <v>84</v>
      </c>
      <c r="BK490" s="256">
        <f>ROUND(I490*H490,2)</f>
        <v>0</v>
      </c>
      <c r="BL490" s="18" t="s">
        <v>229</v>
      </c>
      <c r="BM490" s="255" t="s">
        <v>1726</v>
      </c>
    </row>
    <row r="491" s="2" customFormat="1">
      <c r="A491" s="39"/>
      <c r="B491" s="40"/>
      <c r="C491" s="41"/>
      <c r="D491" s="257" t="s">
        <v>222</v>
      </c>
      <c r="E491" s="41"/>
      <c r="F491" s="258" t="s">
        <v>1720</v>
      </c>
      <c r="G491" s="41"/>
      <c r="H491" s="41"/>
      <c r="I491" s="155"/>
      <c r="J491" s="41"/>
      <c r="K491" s="41"/>
      <c r="L491" s="45"/>
      <c r="M491" s="259"/>
      <c r="N491" s="260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222</v>
      </c>
      <c r="AU491" s="18" t="s">
        <v>86</v>
      </c>
    </row>
    <row r="492" s="13" customFormat="1">
      <c r="A492" s="13"/>
      <c r="B492" s="265"/>
      <c r="C492" s="266"/>
      <c r="D492" s="257" t="s">
        <v>436</v>
      </c>
      <c r="E492" s="267" t="s">
        <v>1</v>
      </c>
      <c r="F492" s="268" t="s">
        <v>1727</v>
      </c>
      <c r="G492" s="266"/>
      <c r="H492" s="269">
        <v>4687.8000000000002</v>
      </c>
      <c r="I492" s="270"/>
      <c r="J492" s="266"/>
      <c r="K492" s="266"/>
      <c r="L492" s="271"/>
      <c r="M492" s="272"/>
      <c r="N492" s="273"/>
      <c r="O492" s="273"/>
      <c r="P492" s="273"/>
      <c r="Q492" s="273"/>
      <c r="R492" s="273"/>
      <c r="S492" s="273"/>
      <c r="T492" s="27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75" t="s">
        <v>436</v>
      </c>
      <c r="AU492" s="275" t="s">
        <v>86</v>
      </c>
      <c r="AV492" s="13" t="s">
        <v>86</v>
      </c>
      <c r="AW492" s="13" t="s">
        <v>32</v>
      </c>
      <c r="AX492" s="13" t="s">
        <v>84</v>
      </c>
      <c r="AY492" s="275" t="s">
        <v>213</v>
      </c>
    </row>
    <row r="493" s="13" customFormat="1">
      <c r="A493" s="13"/>
      <c r="B493" s="265"/>
      <c r="C493" s="266"/>
      <c r="D493" s="257" t="s">
        <v>436</v>
      </c>
      <c r="E493" s="266"/>
      <c r="F493" s="268" t="s">
        <v>1728</v>
      </c>
      <c r="G493" s="266"/>
      <c r="H493" s="269">
        <v>4828.4340000000002</v>
      </c>
      <c r="I493" s="270"/>
      <c r="J493" s="266"/>
      <c r="K493" s="266"/>
      <c r="L493" s="271"/>
      <c r="M493" s="272"/>
      <c r="N493" s="273"/>
      <c r="O493" s="273"/>
      <c r="P493" s="273"/>
      <c r="Q493" s="273"/>
      <c r="R493" s="273"/>
      <c r="S493" s="273"/>
      <c r="T493" s="27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75" t="s">
        <v>436</v>
      </c>
      <c r="AU493" s="275" t="s">
        <v>86</v>
      </c>
      <c r="AV493" s="13" t="s">
        <v>86</v>
      </c>
      <c r="AW493" s="13" t="s">
        <v>4</v>
      </c>
      <c r="AX493" s="13" t="s">
        <v>84</v>
      </c>
      <c r="AY493" s="275" t="s">
        <v>213</v>
      </c>
    </row>
    <row r="494" s="2" customFormat="1" ht="21.75" customHeight="1">
      <c r="A494" s="39"/>
      <c r="B494" s="40"/>
      <c r="C494" s="244" t="s">
        <v>1729</v>
      </c>
      <c r="D494" s="244" t="s">
        <v>216</v>
      </c>
      <c r="E494" s="245" t="s">
        <v>1730</v>
      </c>
      <c r="F494" s="246" t="s">
        <v>1731</v>
      </c>
      <c r="G494" s="247" t="s">
        <v>393</v>
      </c>
      <c r="H494" s="248">
        <v>68</v>
      </c>
      <c r="I494" s="249"/>
      <c r="J494" s="250">
        <f>ROUND(I494*H494,2)</f>
        <v>0</v>
      </c>
      <c r="K494" s="246" t="s">
        <v>394</v>
      </c>
      <c r="L494" s="45"/>
      <c r="M494" s="251" t="s">
        <v>1</v>
      </c>
      <c r="N494" s="252" t="s">
        <v>41</v>
      </c>
      <c r="O494" s="92"/>
      <c r="P494" s="253">
        <f>O494*H494</f>
        <v>0</v>
      </c>
      <c r="Q494" s="253">
        <v>0.1837</v>
      </c>
      <c r="R494" s="253">
        <f>Q494*H494</f>
        <v>12.4916</v>
      </c>
      <c r="S494" s="253">
        <v>0</v>
      </c>
      <c r="T494" s="254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55" t="s">
        <v>229</v>
      </c>
      <c r="AT494" s="255" t="s">
        <v>216</v>
      </c>
      <c r="AU494" s="255" t="s">
        <v>86</v>
      </c>
      <c r="AY494" s="18" t="s">
        <v>213</v>
      </c>
      <c r="BE494" s="256">
        <f>IF(N494="základní",J494,0)</f>
        <v>0</v>
      </c>
      <c r="BF494" s="256">
        <f>IF(N494="snížená",J494,0)</f>
        <v>0</v>
      </c>
      <c r="BG494" s="256">
        <f>IF(N494="zákl. přenesená",J494,0)</f>
        <v>0</v>
      </c>
      <c r="BH494" s="256">
        <f>IF(N494="sníž. přenesená",J494,0)</f>
        <v>0</v>
      </c>
      <c r="BI494" s="256">
        <f>IF(N494="nulová",J494,0)</f>
        <v>0</v>
      </c>
      <c r="BJ494" s="18" t="s">
        <v>84</v>
      </c>
      <c r="BK494" s="256">
        <f>ROUND(I494*H494,2)</f>
        <v>0</v>
      </c>
      <c r="BL494" s="18" t="s">
        <v>229</v>
      </c>
      <c r="BM494" s="255" t="s">
        <v>1732</v>
      </c>
    </row>
    <row r="495" s="2" customFormat="1">
      <c r="A495" s="39"/>
      <c r="B495" s="40"/>
      <c r="C495" s="41"/>
      <c r="D495" s="257" t="s">
        <v>222</v>
      </c>
      <c r="E495" s="41"/>
      <c r="F495" s="258" t="s">
        <v>1733</v>
      </c>
      <c r="G495" s="41"/>
      <c r="H495" s="41"/>
      <c r="I495" s="155"/>
      <c r="J495" s="41"/>
      <c r="K495" s="41"/>
      <c r="L495" s="45"/>
      <c r="M495" s="259"/>
      <c r="N495" s="260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222</v>
      </c>
      <c r="AU495" s="18" t="s">
        <v>86</v>
      </c>
    </row>
    <row r="496" s="2" customFormat="1" ht="16.5" customHeight="1">
      <c r="A496" s="39"/>
      <c r="B496" s="40"/>
      <c r="C496" s="287" t="s">
        <v>1734</v>
      </c>
      <c r="D496" s="287" t="s">
        <v>488</v>
      </c>
      <c r="E496" s="288" t="s">
        <v>1735</v>
      </c>
      <c r="F496" s="289" t="s">
        <v>1736</v>
      </c>
      <c r="G496" s="290" t="s">
        <v>393</v>
      </c>
      <c r="H496" s="291">
        <v>68</v>
      </c>
      <c r="I496" s="292"/>
      <c r="J496" s="293">
        <f>ROUND(I496*H496,2)</f>
        <v>0</v>
      </c>
      <c r="K496" s="289" t="s">
        <v>394</v>
      </c>
      <c r="L496" s="294"/>
      <c r="M496" s="295" t="s">
        <v>1</v>
      </c>
      <c r="N496" s="296" t="s">
        <v>41</v>
      </c>
      <c r="O496" s="92"/>
      <c r="P496" s="253">
        <f>O496*H496</f>
        <v>0</v>
      </c>
      <c r="Q496" s="253">
        <v>0.41699999999999998</v>
      </c>
      <c r="R496" s="253">
        <f>Q496*H496</f>
        <v>28.355999999999998</v>
      </c>
      <c r="S496" s="253">
        <v>0</v>
      </c>
      <c r="T496" s="254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55" t="s">
        <v>420</v>
      </c>
      <c r="AT496" s="255" t="s">
        <v>488</v>
      </c>
      <c r="AU496" s="255" t="s">
        <v>86</v>
      </c>
      <c r="AY496" s="18" t="s">
        <v>213</v>
      </c>
      <c r="BE496" s="256">
        <f>IF(N496="základní",J496,0)</f>
        <v>0</v>
      </c>
      <c r="BF496" s="256">
        <f>IF(N496="snížená",J496,0)</f>
        <v>0</v>
      </c>
      <c r="BG496" s="256">
        <f>IF(N496="zákl. přenesená",J496,0)</f>
        <v>0</v>
      </c>
      <c r="BH496" s="256">
        <f>IF(N496="sníž. přenesená",J496,0)</f>
        <v>0</v>
      </c>
      <c r="BI496" s="256">
        <f>IF(N496="nulová",J496,0)</f>
        <v>0</v>
      </c>
      <c r="BJ496" s="18" t="s">
        <v>84</v>
      </c>
      <c r="BK496" s="256">
        <f>ROUND(I496*H496,2)</f>
        <v>0</v>
      </c>
      <c r="BL496" s="18" t="s">
        <v>229</v>
      </c>
      <c r="BM496" s="255" t="s">
        <v>1737</v>
      </c>
    </row>
    <row r="497" s="2" customFormat="1" ht="21.75" customHeight="1">
      <c r="A497" s="39"/>
      <c r="B497" s="40"/>
      <c r="C497" s="244" t="s">
        <v>1738</v>
      </c>
      <c r="D497" s="244" t="s">
        <v>216</v>
      </c>
      <c r="E497" s="245" t="s">
        <v>1088</v>
      </c>
      <c r="F497" s="246" t="s">
        <v>1089</v>
      </c>
      <c r="G497" s="247" t="s">
        <v>393</v>
      </c>
      <c r="H497" s="248">
        <v>1090</v>
      </c>
      <c r="I497" s="249"/>
      <c r="J497" s="250">
        <f>ROUND(I497*H497,2)</f>
        <v>0</v>
      </c>
      <c r="K497" s="246" t="s">
        <v>394</v>
      </c>
      <c r="L497" s="45"/>
      <c r="M497" s="251" t="s">
        <v>1</v>
      </c>
      <c r="N497" s="252" t="s">
        <v>41</v>
      </c>
      <c r="O497" s="92"/>
      <c r="P497" s="253">
        <f>O497*H497</f>
        <v>0</v>
      </c>
      <c r="Q497" s="253">
        <v>0.1837</v>
      </c>
      <c r="R497" s="253">
        <f>Q497*H497</f>
        <v>200.233</v>
      </c>
      <c r="S497" s="253">
        <v>0</v>
      </c>
      <c r="T497" s="254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55" t="s">
        <v>229</v>
      </c>
      <c r="AT497" s="255" t="s">
        <v>216</v>
      </c>
      <c r="AU497" s="255" t="s">
        <v>86</v>
      </c>
      <c r="AY497" s="18" t="s">
        <v>213</v>
      </c>
      <c r="BE497" s="256">
        <f>IF(N497="základní",J497,0)</f>
        <v>0</v>
      </c>
      <c r="BF497" s="256">
        <f>IF(N497="snížená",J497,0)</f>
        <v>0</v>
      </c>
      <c r="BG497" s="256">
        <f>IF(N497="zákl. přenesená",J497,0)</f>
        <v>0</v>
      </c>
      <c r="BH497" s="256">
        <f>IF(N497="sníž. přenesená",J497,0)</f>
        <v>0</v>
      </c>
      <c r="BI497" s="256">
        <f>IF(N497="nulová",J497,0)</f>
        <v>0</v>
      </c>
      <c r="BJ497" s="18" t="s">
        <v>84</v>
      </c>
      <c r="BK497" s="256">
        <f>ROUND(I497*H497,2)</f>
        <v>0</v>
      </c>
      <c r="BL497" s="18" t="s">
        <v>229</v>
      </c>
      <c r="BM497" s="255" t="s">
        <v>1739</v>
      </c>
    </row>
    <row r="498" s="2" customFormat="1">
      <c r="A498" s="39"/>
      <c r="B498" s="40"/>
      <c r="C498" s="41"/>
      <c r="D498" s="257" t="s">
        <v>222</v>
      </c>
      <c r="E498" s="41"/>
      <c r="F498" s="258" t="s">
        <v>1689</v>
      </c>
      <c r="G498" s="41"/>
      <c r="H498" s="41"/>
      <c r="I498" s="155"/>
      <c r="J498" s="41"/>
      <c r="K498" s="41"/>
      <c r="L498" s="45"/>
      <c r="M498" s="259"/>
      <c r="N498" s="260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222</v>
      </c>
      <c r="AU498" s="18" t="s">
        <v>86</v>
      </c>
    </row>
    <row r="499" s="2" customFormat="1" ht="16.5" customHeight="1">
      <c r="A499" s="39"/>
      <c r="B499" s="40"/>
      <c r="C499" s="287" t="s">
        <v>1740</v>
      </c>
      <c r="D499" s="287" t="s">
        <v>488</v>
      </c>
      <c r="E499" s="288" t="s">
        <v>1092</v>
      </c>
      <c r="F499" s="289" t="s">
        <v>1093</v>
      </c>
      <c r="G499" s="290" t="s">
        <v>393</v>
      </c>
      <c r="H499" s="291">
        <v>1090</v>
      </c>
      <c r="I499" s="292"/>
      <c r="J499" s="293">
        <f>ROUND(I499*H499,2)</f>
        <v>0</v>
      </c>
      <c r="K499" s="289" t="s">
        <v>394</v>
      </c>
      <c r="L499" s="294"/>
      <c r="M499" s="295" t="s">
        <v>1</v>
      </c>
      <c r="N499" s="296" t="s">
        <v>41</v>
      </c>
      <c r="O499" s="92"/>
      <c r="P499" s="253">
        <f>O499*H499</f>
        <v>0</v>
      </c>
      <c r="Q499" s="253">
        <v>0.222</v>
      </c>
      <c r="R499" s="253">
        <f>Q499*H499</f>
        <v>241.97999999999999</v>
      </c>
      <c r="S499" s="253">
        <v>0</v>
      </c>
      <c r="T499" s="254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55" t="s">
        <v>420</v>
      </c>
      <c r="AT499" s="255" t="s">
        <v>488</v>
      </c>
      <c r="AU499" s="255" t="s">
        <v>86</v>
      </c>
      <c r="AY499" s="18" t="s">
        <v>213</v>
      </c>
      <c r="BE499" s="256">
        <f>IF(N499="základní",J499,0)</f>
        <v>0</v>
      </c>
      <c r="BF499" s="256">
        <f>IF(N499="snížená",J499,0)</f>
        <v>0</v>
      </c>
      <c r="BG499" s="256">
        <f>IF(N499="zákl. přenesená",J499,0)</f>
        <v>0</v>
      </c>
      <c r="BH499" s="256">
        <f>IF(N499="sníž. přenesená",J499,0)</f>
        <v>0</v>
      </c>
      <c r="BI499" s="256">
        <f>IF(N499="nulová",J499,0)</f>
        <v>0</v>
      </c>
      <c r="BJ499" s="18" t="s">
        <v>84</v>
      </c>
      <c r="BK499" s="256">
        <f>ROUND(I499*H499,2)</f>
        <v>0</v>
      </c>
      <c r="BL499" s="18" t="s">
        <v>229</v>
      </c>
      <c r="BM499" s="255" t="s">
        <v>1741</v>
      </c>
    </row>
    <row r="500" s="2" customFormat="1">
      <c r="A500" s="39"/>
      <c r="B500" s="40"/>
      <c r="C500" s="41"/>
      <c r="D500" s="257" t="s">
        <v>222</v>
      </c>
      <c r="E500" s="41"/>
      <c r="F500" s="258" t="s">
        <v>1095</v>
      </c>
      <c r="G500" s="41"/>
      <c r="H500" s="41"/>
      <c r="I500" s="155"/>
      <c r="J500" s="41"/>
      <c r="K500" s="41"/>
      <c r="L500" s="45"/>
      <c r="M500" s="259"/>
      <c r="N500" s="260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222</v>
      </c>
      <c r="AU500" s="18" t="s">
        <v>86</v>
      </c>
    </row>
    <row r="501" s="2" customFormat="1" ht="16.5" customHeight="1">
      <c r="A501" s="39"/>
      <c r="B501" s="40"/>
      <c r="C501" s="244" t="s">
        <v>1742</v>
      </c>
      <c r="D501" s="244" t="s">
        <v>216</v>
      </c>
      <c r="E501" s="245" t="s">
        <v>1743</v>
      </c>
      <c r="F501" s="246" t="s">
        <v>1744</v>
      </c>
      <c r="G501" s="247" t="s">
        <v>393</v>
      </c>
      <c r="H501" s="248">
        <v>6.4000000000000004</v>
      </c>
      <c r="I501" s="249"/>
      <c r="J501" s="250">
        <f>ROUND(I501*H501,2)</f>
        <v>0</v>
      </c>
      <c r="K501" s="246" t="s">
        <v>1</v>
      </c>
      <c r="L501" s="45"/>
      <c r="M501" s="251" t="s">
        <v>1</v>
      </c>
      <c r="N501" s="252" t="s">
        <v>41</v>
      </c>
      <c r="O501" s="92"/>
      <c r="P501" s="253">
        <f>O501*H501</f>
        <v>0</v>
      </c>
      <c r="Q501" s="253">
        <v>0.028510000000000001</v>
      </c>
      <c r="R501" s="253">
        <f>Q501*H501</f>
        <v>0.18246400000000002</v>
      </c>
      <c r="S501" s="253">
        <v>0</v>
      </c>
      <c r="T501" s="254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55" t="s">
        <v>229</v>
      </c>
      <c r="AT501" s="255" t="s">
        <v>216</v>
      </c>
      <c r="AU501" s="255" t="s">
        <v>86</v>
      </c>
      <c r="AY501" s="18" t="s">
        <v>213</v>
      </c>
      <c r="BE501" s="256">
        <f>IF(N501="základní",J501,0)</f>
        <v>0</v>
      </c>
      <c r="BF501" s="256">
        <f>IF(N501="snížená",J501,0)</f>
        <v>0</v>
      </c>
      <c r="BG501" s="256">
        <f>IF(N501="zákl. přenesená",J501,0)</f>
        <v>0</v>
      </c>
      <c r="BH501" s="256">
        <f>IF(N501="sníž. přenesená",J501,0)</f>
        <v>0</v>
      </c>
      <c r="BI501" s="256">
        <f>IF(N501="nulová",J501,0)</f>
        <v>0</v>
      </c>
      <c r="BJ501" s="18" t="s">
        <v>84</v>
      </c>
      <c r="BK501" s="256">
        <f>ROUND(I501*H501,2)</f>
        <v>0</v>
      </c>
      <c r="BL501" s="18" t="s">
        <v>229</v>
      </c>
      <c r="BM501" s="255" t="s">
        <v>1745</v>
      </c>
    </row>
    <row r="502" s="2" customFormat="1">
      <c r="A502" s="39"/>
      <c r="B502" s="40"/>
      <c r="C502" s="41"/>
      <c r="D502" s="257" t="s">
        <v>222</v>
      </c>
      <c r="E502" s="41"/>
      <c r="F502" s="258" t="s">
        <v>1746</v>
      </c>
      <c r="G502" s="41"/>
      <c r="H502" s="41"/>
      <c r="I502" s="155"/>
      <c r="J502" s="41"/>
      <c r="K502" s="41"/>
      <c r="L502" s="45"/>
      <c r="M502" s="259"/>
      <c r="N502" s="260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222</v>
      </c>
      <c r="AU502" s="18" t="s">
        <v>86</v>
      </c>
    </row>
    <row r="503" s="13" customFormat="1">
      <c r="A503" s="13"/>
      <c r="B503" s="265"/>
      <c r="C503" s="266"/>
      <c r="D503" s="257" t="s">
        <v>436</v>
      </c>
      <c r="E503" s="267" t="s">
        <v>1</v>
      </c>
      <c r="F503" s="268" t="s">
        <v>1747</v>
      </c>
      <c r="G503" s="266"/>
      <c r="H503" s="269">
        <v>6.4000000000000004</v>
      </c>
      <c r="I503" s="270"/>
      <c r="J503" s="266"/>
      <c r="K503" s="266"/>
      <c r="L503" s="271"/>
      <c r="M503" s="272"/>
      <c r="N503" s="273"/>
      <c r="O503" s="273"/>
      <c r="P503" s="273"/>
      <c r="Q503" s="273"/>
      <c r="R503" s="273"/>
      <c r="S503" s="273"/>
      <c r="T503" s="27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75" t="s">
        <v>436</v>
      </c>
      <c r="AU503" s="275" t="s">
        <v>86</v>
      </c>
      <c r="AV503" s="13" t="s">
        <v>86</v>
      </c>
      <c r="AW503" s="13" t="s">
        <v>32</v>
      </c>
      <c r="AX503" s="13" t="s">
        <v>84</v>
      </c>
      <c r="AY503" s="275" t="s">
        <v>213</v>
      </c>
    </row>
    <row r="504" s="2" customFormat="1" ht="21.75" customHeight="1">
      <c r="A504" s="39"/>
      <c r="B504" s="40"/>
      <c r="C504" s="244" t="s">
        <v>1748</v>
      </c>
      <c r="D504" s="244" t="s">
        <v>216</v>
      </c>
      <c r="E504" s="245" t="s">
        <v>1196</v>
      </c>
      <c r="F504" s="246" t="s">
        <v>1197</v>
      </c>
      <c r="G504" s="247" t="s">
        <v>393</v>
      </c>
      <c r="H504" s="248">
        <v>340</v>
      </c>
      <c r="I504" s="249"/>
      <c r="J504" s="250">
        <f>ROUND(I504*H504,2)</f>
        <v>0</v>
      </c>
      <c r="K504" s="246" t="s">
        <v>394</v>
      </c>
      <c r="L504" s="45"/>
      <c r="M504" s="251" t="s">
        <v>1</v>
      </c>
      <c r="N504" s="252" t="s">
        <v>41</v>
      </c>
      <c r="O504" s="92"/>
      <c r="P504" s="253">
        <f>O504*H504</f>
        <v>0</v>
      </c>
      <c r="Q504" s="253">
        <v>0.084250000000000005</v>
      </c>
      <c r="R504" s="253">
        <f>Q504*H504</f>
        <v>28.645000000000003</v>
      </c>
      <c r="S504" s="253">
        <v>0</v>
      </c>
      <c r="T504" s="254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55" t="s">
        <v>229</v>
      </c>
      <c r="AT504" s="255" t="s">
        <v>216</v>
      </c>
      <c r="AU504" s="255" t="s">
        <v>86</v>
      </c>
      <c r="AY504" s="18" t="s">
        <v>213</v>
      </c>
      <c r="BE504" s="256">
        <f>IF(N504="základní",J504,0)</f>
        <v>0</v>
      </c>
      <c r="BF504" s="256">
        <f>IF(N504="snížená",J504,0)</f>
        <v>0</v>
      </c>
      <c r="BG504" s="256">
        <f>IF(N504="zákl. přenesená",J504,0)</f>
        <v>0</v>
      </c>
      <c r="BH504" s="256">
        <f>IF(N504="sníž. přenesená",J504,0)</f>
        <v>0</v>
      </c>
      <c r="BI504" s="256">
        <f>IF(N504="nulová",J504,0)</f>
        <v>0</v>
      </c>
      <c r="BJ504" s="18" t="s">
        <v>84</v>
      </c>
      <c r="BK504" s="256">
        <f>ROUND(I504*H504,2)</f>
        <v>0</v>
      </c>
      <c r="BL504" s="18" t="s">
        <v>229</v>
      </c>
      <c r="BM504" s="255" t="s">
        <v>1749</v>
      </c>
    </row>
    <row r="505" s="2" customFormat="1">
      <c r="A505" s="39"/>
      <c r="B505" s="40"/>
      <c r="C505" s="41"/>
      <c r="D505" s="257" t="s">
        <v>222</v>
      </c>
      <c r="E505" s="41"/>
      <c r="F505" s="258" t="s">
        <v>1689</v>
      </c>
      <c r="G505" s="41"/>
      <c r="H505" s="41"/>
      <c r="I505" s="155"/>
      <c r="J505" s="41"/>
      <c r="K505" s="41"/>
      <c r="L505" s="45"/>
      <c r="M505" s="259"/>
      <c r="N505" s="260"/>
      <c r="O505" s="92"/>
      <c r="P505" s="92"/>
      <c r="Q505" s="92"/>
      <c r="R505" s="92"/>
      <c r="S505" s="92"/>
      <c r="T505" s="9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222</v>
      </c>
      <c r="AU505" s="18" t="s">
        <v>86</v>
      </c>
    </row>
    <row r="506" s="13" customFormat="1">
      <c r="A506" s="13"/>
      <c r="B506" s="265"/>
      <c r="C506" s="266"/>
      <c r="D506" s="257" t="s">
        <v>436</v>
      </c>
      <c r="E506" s="267" t="s">
        <v>1</v>
      </c>
      <c r="F506" s="268" t="s">
        <v>1750</v>
      </c>
      <c r="G506" s="266"/>
      <c r="H506" s="269">
        <v>340</v>
      </c>
      <c r="I506" s="270"/>
      <c r="J506" s="266"/>
      <c r="K506" s="266"/>
      <c r="L506" s="271"/>
      <c r="M506" s="272"/>
      <c r="N506" s="273"/>
      <c r="O506" s="273"/>
      <c r="P506" s="273"/>
      <c r="Q506" s="273"/>
      <c r="R506" s="273"/>
      <c r="S506" s="273"/>
      <c r="T506" s="27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75" t="s">
        <v>436</v>
      </c>
      <c r="AU506" s="275" t="s">
        <v>86</v>
      </c>
      <c r="AV506" s="13" t="s">
        <v>86</v>
      </c>
      <c r="AW506" s="13" t="s">
        <v>32</v>
      </c>
      <c r="AX506" s="13" t="s">
        <v>84</v>
      </c>
      <c r="AY506" s="275" t="s">
        <v>213</v>
      </c>
    </row>
    <row r="507" s="2" customFormat="1" ht="16.5" customHeight="1">
      <c r="A507" s="39"/>
      <c r="B507" s="40"/>
      <c r="C507" s="287" t="s">
        <v>1751</v>
      </c>
      <c r="D507" s="287" t="s">
        <v>488</v>
      </c>
      <c r="E507" s="288" t="s">
        <v>1752</v>
      </c>
      <c r="F507" s="289" t="s">
        <v>1753</v>
      </c>
      <c r="G507" s="290" t="s">
        <v>393</v>
      </c>
      <c r="H507" s="291">
        <v>202.97999999999999</v>
      </c>
      <c r="I507" s="292"/>
      <c r="J507" s="293">
        <f>ROUND(I507*H507,2)</f>
        <v>0</v>
      </c>
      <c r="K507" s="289" t="s">
        <v>394</v>
      </c>
      <c r="L507" s="294"/>
      <c r="M507" s="295" t="s">
        <v>1</v>
      </c>
      <c r="N507" s="296" t="s">
        <v>41</v>
      </c>
      <c r="O507" s="92"/>
      <c r="P507" s="253">
        <f>O507*H507</f>
        <v>0</v>
      </c>
      <c r="Q507" s="253">
        <v>0.12</v>
      </c>
      <c r="R507" s="253">
        <f>Q507*H507</f>
        <v>24.357599999999998</v>
      </c>
      <c r="S507" s="253">
        <v>0</v>
      </c>
      <c r="T507" s="254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55" t="s">
        <v>420</v>
      </c>
      <c r="AT507" s="255" t="s">
        <v>488</v>
      </c>
      <c r="AU507" s="255" t="s">
        <v>86</v>
      </c>
      <c r="AY507" s="18" t="s">
        <v>213</v>
      </c>
      <c r="BE507" s="256">
        <f>IF(N507="základní",J507,0)</f>
        <v>0</v>
      </c>
      <c r="BF507" s="256">
        <f>IF(N507="snížená",J507,0)</f>
        <v>0</v>
      </c>
      <c r="BG507" s="256">
        <f>IF(N507="zákl. přenesená",J507,0)</f>
        <v>0</v>
      </c>
      <c r="BH507" s="256">
        <f>IF(N507="sníž. přenesená",J507,0)</f>
        <v>0</v>
      </c>
      <c r="BI507" s="256">
        <f>IF(N507="nulová",J507,0)</f>
        <v>0</v>
      </c>
      <c r="BJ507" s="18" t="s">
        <v>84</v>
      </c>
      <c r="BK507" s="256">
        <f>ROUND(I507*H507,2)</f>
        <v>0</v>
      </c>
      <c r="BL507" s="18" t="s">
        <v>229</v>
      </c>
      <c r="BM507" s="255" t="s">
        <v>1754</v>
      </c>
    </row>
    <row r="508" s="2" customFormat="1">
      <c r="A508" s="39"/>
      <c r="B508" s="40"/>
      <c r="C508" s="41"/>
      <c r="D508" s="257" t="s">
        <v>222</v>
      </c>
      <c r="E508" s="41"/>
      <c r="F508" s="258" t="s">
        <v>1689</v>
      </c>
      <c r="G508" s="41"/>
      <c r="H508" s="41"/>
      <c r="I508" s="155"/>
      <c r="J508" s="41"/>
      <c r="K508" s="41"/>
      <c r="L508" s="45"/>
      <c r="M508" s="259"/>
      <c r="N508" s="260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222</v>
      </c>
      <c r="AU508" s="18" t="s">
        <v>86</v>
      </c>
    </row>
    <row r="509" s="13" customFormat="1">
      <c r="A509" s="13"/>
      <c r="B509" s="265"/>
      <c r="C509" s="266"/>
      <c r="D509" s="257" t="s">
        <v>436</v>
      </c>
      <c r="E509" s="266"/>
      <c r="F509" s="268" t="s">
        <v>1755</v>
      </c>
      <c r="G509" s="266"/>
      <c r="H509" s="269">
        <v>202.97999999999999</v>
      </c>
      <c r="I509" s="270"/>
      <c r="J509" s="266"/>
      <c r="K509" s="266"/>
      <c r="L509" s="271"/>
      <c r="M509" s="272"/>
      <c r="N509" s="273"/>
      <c r="O509" s="273"/>
      <c r="P509" s="273"/>
      <c r="Q509" s="273"/>
      <c r="R509" s="273"/>
      <c r="S509" s="273"/>
      <c r="T509" s="274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75" t="s">
        <v>436</v>
      </c>
      <c r="AU509" s="275" t="s">
        <v>86</v>
      </c>
      <c r="AV509" s="13" t="s">
        <v>86</v>
      </c>
      <c r="AW509" s="13" t="s">
        <v>4</v>
      </c>
      <c r="AX509" s="13" t="s">
        <v>84</v>
      </c>
      <c r="AY509" s="275" t="s">
        <v>213</v>
      </c>
    </row>
    <row r="510" s="2" customFormat="1" ht="21.75" customHeight="1">
      <c r="A510" s="39"/>
      <c r="B510" s="40"/>
      <c r="C510" s="287" t="s">
        <v>1756</v>
      </c>
      <c r="D510" s="287" t="s">
        <v>488</v>
      </c>
      <c r="E510" s="288" t="s">
        <v>1200</v>
      </c>
      <c r="F510" s="289" t="s">
        <v>1201</v>
      </c>
      <c r="G510" s="290" t="s">
        <v>393</v>
      </c>
      <c r="H510" s="291">
        <v>128.52000000000001</v>
      </c>
      <c r="I510" s="292"/>
      <c r="J510" s="293">
        <f>ROUND(I510*H510,2)</f>
        <v>0</v>
      </c>
      <c r="K510" s="289" t="s">
        <v>394</v>
      </c>
      <c r="L510" s="294"/>
      <c r="M510" s="295" t="s">
        <v>1</v>
      </c>
      <c r="N510" s="296" t="s">
        <v>41</v>
      </c>
      <c r="O510" s="92"/>
      <c r="P510" s="253">
        <f>O510*H510</f>
        <v>0</v>
      </c>
      <c r="Q510" s="253">
        <v>0.13100000000000001</v>
      </c>
      <c r="R510" s="253">
        <f>Q510*H510</f>
        <v>16.836120000000001</v>
      </c>
      <c r="S510" s="253">
        <v>0</v>
      </c>
      <c r="T510" s="254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55" t="s">
        <v>420</v>
      </c>
      <c r="AT510" s="255" t="s">
        <v>488</v>
      </c>
      <c r="AU510" s="255" t="s">
        <v>86</v>
      </c>
      <c r="AY510" s="18" t="s">
        <v>213</v>
      </c>
      <c r="BE510" s="256">
        <f>IF(N510="základní",J510,0)</f>
        <v>0</v>
      </c>
      <c r="BF510" s="256">
        <f>IF(N510="snížená",J510,0)</f>
        <v>0</v>
      </c>
      <c r="BG510" s="256">
        <f>IF(N510="zákl. přenesená",J510,0)</f>
        <v>0</v>
      </c>
      <c r="BH510" s="256">
        <f>IF(N510="sníž. přenesená",J510,0)</f>
        <v>0</v>
      </c>
      <c r="BI510" s="256">
        <f>IF(N510="nulová",J510,0)</f>
        <v>0</v>
      </c>
      <c r="BJ510" s="18" t="s">
        <v>84</v>
      </c>
      <c r="BK510" s="256">
        <f>ROUND(I510*H510,2)</f>
        <v>0</v>
      </c>
      <c r="BL510" s="18" t="s">
        <v>229</v>
      </c>
      <c r="BM510" s="255" t="s">
        <v>1757</v>
      </c>
    </row>
    <row r="511" s="2" customFormat="1">
      <c r="A511" s="39"/>
      <c r="B511" s="40"/>
      <c r="C511" s="41"/>
      <c r="D511" s="257" t="s">
        <v>222</v>
      </c>
      <c r="E511" s="41"/>
      <c r="F511" s="258" t="s">
        <v>1758</v>
      </c>
      <c r="G511" s="41"/>
      <c r="H511" s="41"/>
      <c r="I511" s="155"/>
      <c r="J511" s="41"/>
      <c r="K511" s="41"/>
      <c r="L511" s="45"/>
      <c r="M511" s="259"/>
      <c r="N511" s="260"/>
      <c r="O511" s="92"/>
      <c r="P511" s="92"/>
      <c r="Q511" s="92"/>
      <c r="R511" s="92"/>
      <c r="S511" s="92"/>
      <c r="T511" s="9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222</v>
      </c>
      <c r="AU511" s="18" t="s">
        <v>86</v>
      </c>
    </row>
    <row r="512" s="13" customFormat="1">
      <c r="A512" s="13"/>
      <c r="B512" s="265"/>
      <c r="C512" s="266"/>
      <c r="D512" s="257" t="s">
        <v>436</v>
      </c>
      <c r="E512" s="266"/>
      <c r="F512" s="268" t="s">
        <v>1759</v>
      </c>
      <c r="G512" s="266"/>
      <c r="H512" s="269">
        <v>128.52000000000001</v>
      </c>
      <c r="I512" s="270"/>
      <c r="J512" s="266"/>
      <c r="K512" s="266"/>
      <c r="L512" s="271"/>
      <c r="M512" s="272"/>
      <c r="N512" s="273"/>
      <c r="O512" s="273"/>
      <c r="P512" s="273"/>
      <c r="Q512" s="273"/>
      <c r="R512" s="273"/>
      <c r="S512" s="273"/>
      <c r="T512" s="27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75" t="s">
        <v>436</v>
      </c>
      <c r="AU512" s="275" t="s">
        <v>86</v>
      </c>
      <c r="AV512" s="13" t="s">
        <v>86</v>
      </c>
      <c r="AW512" s="13" t="s">
        <v>4</v>
      </c>
      <c r="AX512" s="13" t="s">
        <v>84</v>
      </c>
      <c r="AY512" s="275" t="s">
        <v>213</v>
      </c>
    </row>
    <row r="513" s="2" customFormat="1" ht="16.5" customHeight="1">
      <c r="A513" s="39"/>
      <c r="B513" s="40"/>
      <c r="C513" s="287" t="s">
        <v>1760</v>
      </c>
      <c r="D513" s="287" t="s">
        <v>488</v>
      </c>
      <c r="E513" s="288" t="s">
        <v>1761</v>
      </c>
      <c r="F513" s="289" t="s">
        <v>1762</v>
      </c>
      <c r="G513" s="290" t="s">
        <v>393</v>
      </c>
      <c r="H513" s="291">
        <v>15.449999999999999</v>
      </c>
      <c r="I513" s="292"/>
      <c r="J513" s="293">
        <f>ROUND(I513*H513,2)</f>
        <v>0</v>
      </c>
      <c r="K513" s="289" t="s">
        <v>1</v>
      </c>
      <c r="L513" s="294"/>
      <c r="M513" s="295" t="s">
        <v>1</v>
      </c>
      <c r="N513" s="296" t="s">
        <v>41</v>
      </c>
      <c r="O513" s="92"/>
      <c r="P513" s="253">
        <f>O513*H513</f>
        <v>0</v>
      </c>
      <c r="Q513" s="253">
        <v>0.17999999999999999</v>
      </c>
      <c r="R513" s="253">
        <f>Q513*H513</f>
        <v>2.7809999999999997</v>
      </c>
      <c r="S513" s="253">
        <v>0</v>
      </c>
      <c r="T513" s="254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55" t="s">
        <v>420</v>
      </c>
      <c r="AT513" s="255" t="s">
        <v>488</v>
      </c>
      <c r="AU513" s="255" t="s">
        <v>86</v>
      </c>
      <c r="AY513" s="18" t="s">
        <v>213</v>
      </c>
      <c r="BE513" s="256">
        <f>IF(N513="základní",J513,0)</f>
        <v>0</v>
      </c>
      <c r="BF513" s="256">
        <f>IF(N513="snížená",J513,0)</f>
        <v>0</v>
      </c>
      <c r="BG513" s="256">
        <f>IF(N513="zákl. přenesená",J513,0)</f>
        <v>0</v>
      </c>
      <c r="BH513" s="256">
        <f>IF(N513="sníž. přenesená",J513,0)</f>
        <v>0</v>
      </c>
      <c r="BI513" s="256">
        <f>IF(N513="nulová",J513,0)</f>
        <v>0</v>
      </c>
      <c r="BJ513" s="18" t="s">
        <v>84</v>
      </c>
      <c r="BK513" s="256">
        <f>ROUND(I513*H513,2)</f>
        <v>0</v>
      </c>
      <c r="BL513" s="18" t="s">
        <v>229</v>
      </c>
      <c r="BM513" s="255" t="s">
        <v>1763</v>
      </c>
    </row>
    <row r="514" s="2" customFormat="1">
      <c r="A514" s="39"/>
      <c r="B514" s="40"/>
      <c r="C514" s="41"/>
      <c r="D514" s="257" t="s">
        <v>222</v>
      </c>
      <c r="E514" s="41"/>
      <c r="F514" s="258" t="s">
        <v>1689</v>
      </c>
      <c r="G514" s="41"/>
      <c r="H514" s="41"/>
      <c r="I514" s="155"/>
      <c r="J514" s="41"/>
      <c r="K514" s="41"/>
      <c r="L514" s="45"/>
      <c r="M514" s="259"/>
      <c r="N514" s="260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222</v>
      </c>
      <c r="AU514" s="18" t="s">
        <v>86</v>
      </c>
    </row>
    <row r="515" s="13" customFormat="1">
      <c r="A515" s="13"/>
      <c r="B515" s="265"/>
      <c r="C515" s="266"/>
      <c r="D515" s="257" t="s">
        <v>436</v>
      </c>
      <c r="E515" s="267" t="s">
        <v>1</v>
      </c>
      <c r="F515" s="268" t="s">
        <v>8</v>
      </c>
      <c r="G515" s="266"/>
      <c r="H515" s="269">
        <v>15</v>
      </c>
      <c r="I515" s="270"/>
      <c r="J515" s="266"/>
      <c r="K515" s="266"/>
      <c r="L515" s="271"/>
      <c r="M515" s="272"/>
      <c r="N515" s="273"/>
      <c r="O515" s="273"/>
      <c r="P515" s="273"/>
      <c r="Q515" s="273"/>
      <c r="R515" s="273"/>
      <c r="S515" s="273"/>
      <c r="T515" s="274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75" t="s">
        <v>436</v>
      </c>
      <c r="AU515" s="275" t="s">
        <v>86</v>
      </c>
      <c r="AV515" s="13" t="s">
        <v>86</v>
      </c>
      <c r="AW515" s="13" t="s">
        <v>32</v>
      </c>
      <c r="AX515" s="13" t="s">
        <v>84</v>
      </c>
      <c r="AY515" s="275" t="s">
        <v>213</v>
      </c>
    </row>
    <row r="516" s="13" customFormat="1">
      <c r="A516" s="13"/>
      <c r="B516" s="265"/>
      <c r="C516" s="266"/>
      <c r="D516" s="257" t="s">
        <v>436</v>
      </c>
      <c r="E516" s="266"/>
      <c r="F516" s="268" t="s">
        <v>1764</v>
      </c>
      <c r="G516" s="266"/>
      <c r="H516" s="269">
        <v>15.449999999999999</v>
      </c>
      <c r="I516" s="270"/>
      <c r="J516" s="266"/>
      <c r="K516" s="266"/>
      <c r="L516" s="271"/>
      <c r="M516" s="272"/>
      <c r="N516" s="273"/>
      <c r="O516" s="273"/>
      <c r="P516" s="273"/>
      <c r="Q516" s="273"/>
      <c r="R516" s="273"/>
      <c r="S516" s="273"/>
      <c r="T516" s="27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75" t="s">
        <v>436</v>
      </c>
      <c r="AU516" s="275" t="s">
        <v>86</v>
      </c>
      <c r="AV516" s="13" t="s">
        <v>86</v>
      </c>
      <c r="AW516" s="13" t="s">
        <v>4</v>
      </c>
      <c r="AX516" s="13" t="s">
        <v>84</v>
      </c>
      <c r="AY516" s="275" t="s">
        <v>213</v>
      </c>
    </row>
    <row r="517" s="2" customFormat="1" ht="21.75" customHeight="1">
      <c r="A517" s="39"/>
      <c r="B517" s="40"/>
      <c r="C517" s="244" t="s">
        <v>1765</v>
      </c>
      <c r="D517" s="244" t="s">
        <v>216</v>
      </c>
      <c r="E517" s="245" t="s">
        <v>1766</v>
      </c>
      <c r="F517" s="246" t="s">
        <v>1767</v>
      </c>
      <c r="G517" s="247" t="s">
        <v>393</v>
      </c>
      <c r="H517" s="248">
        <v>0.81000000000000005</v>
      </c>
      <c r="I517" s="249"/>
      <c r="J517" s="250">
        <f>ROUND(I517*H517,2)</f>
        <v>0</v>
      </c>
      <c r="K517" s="246" t="s">
        <v>394</v>
      </c>
      <c r="L517" s="45"/>
      <c r="M517" s="251" t="s">
        <v>1</v>
      </c>
      <c r="N517" s="252" t="s">
        <v>41</v>
      </c>
      <c r="O517" s="92"/>
      <c r="P517" s="253">
        <f>O517*H517</f>
        <v>0</v>
      </c>
      <c r="Q517" s="253">
        <v>0.14610000000000001</v>
      </c>
      <c r="R517" s="253">
        <f>Q517*H517</f>
        <v>0.11834100000000002</v>
      </c>
      <c r="S517" s="253">
        <v>0</v>
      </c>
      <c r="T517" s="254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55" t="s">
        <v>229</v>
      </c>
      <c r="AT517" s="255" t="s">
        <v>216</v>
      </c>
      <c r="AU517" s="255" t="s">
        <v>86</v>
      </c>
      <c r="AY517" s="18" t="s">
        <v>213</v>
      </c>
      <c r="BE517" s="256">
        <f>IF(N517="základní",J517,0)</f>
        <v>0</v>
      </c>
      <c r="BF517" s="256">
        <f>IF(N517="snížená",J517,0)</f>
        <v>0</v>
      </c>
      <c r="BG517" s="256">
        <f>IF(N517="zákl. přenesená",J517,0)</f>
        <v>0</v>
      </c>
      <c r="BH517" s="256">
        <f>IF(N517="sníž. přenesená",J517,0)</f>
        <v>0</v>
      </c>
      <c r="BI517" s="256">
        <f>IF(N517="nulová",J517,0)</f>
        <v>0</v>
      </c>
      <c r="BJ517" s="18" t="s">
        <v>84</v>
      </c>
      <c r="BK517" s="256">
        <f>ROUND(I517*H517,2)</f>
        <v>0</v>
      </c>
      <c r="BL517" s="18" t="s">
        <v>229</v>
      </c>
      <c r="BM517" s="255" t="s">
        <v>1768</v>
      </c>
    </row>
    <row r="518" s="2" customFormat="1">
      <c r="A518" s="39"/>
      <c r="B518" s="40"/>
      <c r="C518" s="41"/>
      <c r="D518" s="257" t="s">
        <v>222</v>
      </c>
      <c r="E518" s="41"/>
      <c r="F518" s="258" t="s">
        <v>1746</v>
      </c>
      <c r="G518" s="41"/>
      <c r="H518" s="41"/>
      <c r="I518" s="155"/>
      <c r="J518" s="41"/>
      <c r="K518" s="41"/>
      <c r="L518" s="45"/>
      <c r="M518" s="259"/>
      <c r="N518" s="260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222</v>
      </c>
      <c r="AU518" s="18" t="s">
        <v>86</v>
      </c>
    </row>
    <row r="519" s="13" customFormat="1">
      <c r="A519" s="13"/>
      <c r="B519" s="265"/>
      <c r="C519" s="266"/>
      <c r="D519" s="257" t="s">
        <v>436</v>
      </c>
      <c r="E519" s="267" t="s">
        <v>1</v>
      </c>
      <c r="F519" s="268" t="s">
        <v>1769</v>
      </c>
      <c r="G519" s="266"/>
      <c r="H519" s="269">
        <v>0.81000000000000005</v>
      </c>
      <c r="I519" s="270"/>
      <c r="J519" s="266"/>
      <c r="K519" s="266"/>
      <c r="L519" s="271"/>
      <c r="M519" s="272"/>
      <c r="N519" s="273"/>
      <c r="O519" s="273"/>
      <c r="P519" s="273"/>
      <c r="Q519" s="273"/>
      <c r="R519" s="273"/>
      <c r="S519" s="273"/>
      <c r="T519" s="274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75" t="s">
        <v>436</v>
      </c>
      <c r="AU519" s="275" t="s">
        <v>86</v>
      </c>
      <c r="AV519" s="13" t="s">
        <v>86</v>
      </c>
      <c r="AW519" s="13" t="s">
        <v>32</v>
      </c>
      <c r="AX519" s="13" t="s">
        <v>84</v>
      </c>
      <c r="AY519" s="275" t="s">
        <v>213</v>
      </c>
    </row>
    <row r="520" s="2" customFormat="1" ht="16.5" customHeight="1">
      <c r="A520" s="39"/>
      <c r="B520" s="40"/>
      <c r="C520" s="287" t="s">
        <v>1770</v>
      </c>
      <c r="D520" s="287" t="s">
        <v>488</v>
      </c>
      <c r="E520" s="288" t="s">
        <v>1771</v>
      </c>
      <c r="F520" s="289" t="s">
        <v>1772</v>
      </c>
      <c r="G520" s="290" t="s">
        <v>393</v>
      </c>
      <c r="H520" s="291">
        <v>0.83399999999999996</v>
      </c>
      <c r="I520" s="292"/>
      <c r="J520" s="293">
        <f>ROUND(I520*H520,2)</f>
        <v>0</v>
      </c>
      <c r="K520" s="289" t="s">
        <v>1</v>
      </c>
      <c r="L520" s="294"/>
      <c r="M520" s="295" t="s">
        <v>1</v>
      </c>
      <c r="N520" s="296" t="s">
        <v>41</v>
      </c>
      <c r="O520" s="92"/>
      <c r="P520" s="253">
        <f>O520*H520</f>
        <v>0</v>
      </c>
      <c r="Q520" s="253">
        <v>0.11500000000000001</v>
      </c>
      <c r="R520" s="253">
        <f>Q520*H520</f>
        <v>0.095909999999999995</v>
      </c>
      <c r="S520" s="253">
        <v>0</v>
      </c>
      <c r="T520" s="254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55" t="s">
        <v>420</v>
      </c>
      <c r="AT520" s="255" t="s">
        <v>488</v>
      </c>
      <c r="AU520" s="255" t="s">
        <v>86</v>
      </c>
      <c r="AY520" s="18" t="s">
        <v>213</v>
      </c>
      <c r="BE520" s="256">
        <f>IF(N520="základní",J520,0)</f>
        <v>0</v>
      </c>
      <c r="BF520" s="256">
        <f>IF(N520="snížená",J520,0)</f>
        <v>0</v>
      </c>
      <c r="BG520" s="256">
        <f>IF(N520="zákl. přenesená",J520,0)</f>
        <v>0</v>
      </c>
      <c r="BH520" s="256">
        <f>IF(N520="sníž. přenesená",J520,0)</f>
        <v>0</v>
      </c>
      <c r="BI520" s="256">
        <f>IF(N520="nulová",J520,0)</f>
        <v>0</v>
      </c>
      <c r="BJ520" s="18" t="s">
        <v>84</v>
      </c>
      <c r="BK520" s="256">
        <f>ROUND(I520*H520,2)</f>
        <v>0</v>
      </c>
      <c r="BL520" s="18" t="s">
        <v>229</v>
      </c>
      <c r="BM520" s="255" t="s">
        <v>1773</v>
      </c>
    </row>
    <row r="521" s="2" customFormat="1">
      <c r="A521" s="39"/>
      <c r="B521" s="40"/>
      <c r="C521" s="41"/>
      <c r="D521" s="257" t="s">
        <v>222</v>
      </c>
      <c r="E521" s="41"/>
      <c r="F521" s="258" t="s">
        <v>1774</v>
      </c>
      <c r="G521" s="41"/>
      <c r="H521" s="41"/>
      <c r="I521" s="155"/>
      <c r="J521" s="41"/>
      <c r="K521" s="41"/>
      <c r="L521" s="45"/>
      <c r="M521" s="259"/>
      <c r="N521" s="260"/>
      <c r="O521" s="92"/>
      <c r="P521" s="92"/>
      <c r="Q521" s="92"/>
      <c r="R521" s="92"/>
      <c r="S521" s="92"/>
      <c r="T521" s="9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222</v>
      </c>
      <c r="AU521" s="18" t="s">
        <v>86</v>
      </c>
    </row>
    <row r="522" s="13" customFormat="1">
      <c r="A522" s="13"/>
      <c r="B522" s="265"/>
      <c r="C522" s="266"/>
      <c r="D522" s="257" t="s">
        <v>436</v>
      </c>
      <c r="E522" s="266"/>
      <c r="F522" s="268" t="s">
        <v>1775</v>
      </c>
      <c r="G522" s="266"/>
      <c r="H522" s="269">
        <v>0.83399999999999996</v>
      </c>
      <c r="I522" s="270"/>
      <c r="J522" s="266"/>
      <c r="K522" s="266"/>
      <c r="L522" s="271"/>
      <c r="M522" s="272"/>
      <c r="N522" s="273"/>
      <c r="O522" s="273"/>
      <c r="P522" s="273"/>
      <c r="Q522" s="273"/>
      <c r="R522" s="273"/>
      <c r="S522" s="273"/>
      <c r="T522" s="27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75" t="s">
        <v>436</v>
      </c>
      <c r="AU522" s="275" t="s">
        <v>86</v>
      </c>
      <c r="AV522" s="13" t="s">
        <v>86</v>
      </c>
      <c r="AW522" s="13" t="s">
        <v>4</v>
      </c>
      <c r="AX522" s="13" t="s">
        <v>84</v>
      </c>
      <c r="AY522" s="275" t="s">
        <v>213</v>
      </c>
    </row>
    <row r="523" s="12" customFormat="1" ht="22.8" customHeight="1">
      <c r="A523" s="12"/>
      <c r="B523" s="228"/>
      <c r="C523" s="229"/>
      <c r="D523" s="230" t="s">
        <v>75</v>
      </c>
      <c r="E523" s="242" t="s">
        <v>238</v>
      </c>
      <c r="F523" s="242" t="s">
        <v>1776</v>
      </c>
      <c r="G523" s="229"/>
      <c r="H523" s="229"/>
      <c r="I523" s="232"/>
      <c r="J523" s="243">
        <f>BK523</f>
        <v>0</v>
      </c>
      <c r="K523" s="229"/>
      <c r="L523" s="234"/>
      <c r="M523" s="235"/>
      <c r="N523" s="236"/>
      <c r="O523" s="236"/>
      <c r="P523" s="237">
        <f>SUM(P524:P527)</f>
        <v>0</v>
      </c>
      <c r="Q523" s="236"/>
      <c r="R523" s="237">
        <f>SUM(R524:R527)</f>
        <v>0.0012000000000000001</v>
      </c>
      <c r="S523" s="236"/>
      <c r="T523" s="238">
        <f>SUM(T524:T527)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39" t="s">
        <v>84</v>
      </c>
      <c r="AT523" s="240" t="s">
        <v>75</v>
      </c>
      <c r="AU523" s="240" t="s">
        <v>84</v>
      </c>
      <c r="AY523" s="239" t="s">
        <v>213</v>
      </c>
      <c r="BK523" s="241">
        <f>SUM(BK524:BK527)</f>
        <v>0</v>
      </c>
    </row>
    <row r="524" s="2" customFormat="1" ht="21.75" customHeight="1">
      <c r="A524" s="39"/>
      <c r="B524" s="40"/>
      <c r="C524" s="244" t="s">
        <v>1777</v>
      </c>
      <c r="D524" s="244" t="s">
        <v>216</v>
      </c>
      <c r="E524" s="245" t="s">
        <v>1778</v>
      </c>
      <c r="F524" s="246" t="s">
        <v>1779</v>
      </c>
      <c r="G524" s="247" t="s">
        <v>310</v>
      </c>
      <c r="H524" s="248">
        <v>10</v>
      </c>
      <c r="I524" s="249"/>
      <c r="J524" s="250">
        <f>ROUND(I524*H524,2)</f>
        <v>0</v>
      </c>
      <c r="K524" s="246" t="s">
        <v>394</v>
      </c>
      <c r="L524" s="45"/>
      <c r="M524" s="251" t="s">
        <v>1</v>
      </c>
      <c r="N524" s="252" t="s">
        <v>41</v>
      </c>
      <c r="O524" s="92"/>
      <c r="P524" s="253">
        <f>O524*H524</f>
        <v>0</v>
      </c>
      <c r="Q524" s="253">
        <v>0</v>
      </c>
      <c r="R524" s="253">
        <f>Q524*H524</f>
        <v>0</v>
      </c>
      <c r="S524" s="253">
        <v>0</v>
      </c>
      <c r="T524" s="254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55" t="s">
        <v>229</v>
      </c>
      <c r="AT524" s="255" t="s">
        <v>216</v>
      </c>
      <c r="AU524" s="255" t="s">
        <v>86</v>
      </c>
      <c r="AY524" s="18" t="s">
        <v>213</v>
      </c>
      <c r="BE524" s="256">
        <f>IF(N524="základní",J524,0)</f>
        <v>0</v>
      </c>
      <c r="BF524" s="256">
        <f>IF(N524="snížená",J524,0)</f>
        <v>0</v>
      </c>
      <c r="BG524" s="256">
        <f>IF(N524="zákl. přenesená",J524,0)</f>
        <v>0</v>
      </c>
      <c r="BH524" s="256">
        <f>IF(N524="sníž. přenesená",J524,0)</f>
        <v>0</v>
      </c>
      <c r="BI524" s="256">
        <f>IF(N524="nulová",J524,0)</f>
        <v>0</v>
      </c>
      <c r="BJ524" s="18" t="s">
        <v>84</v>
      </c>
      <c r="BK524" s="256">
        <f>ROUND(I524*H524,2)</f>
        <v>0</v>
      </c>
      <c r="BL524" s="18" t="s">
        <v>229</v>
      </c>
      <c r="BM524" s="255" t="s">
        <v>1780</v>
      </c>
    </row>
    <row r="525" s="2" customFormat="1">
      <c r="A525" s="39"/>
      <c r="B525" s="40"/>
      <c r="C525" s="41"/>
      <c r="D525" s="257" t="s">
        <v>222</v>
      </c>
      <c r="E525" s="41"/>
      <c r="F525" s="258" t="s">
        <v>1781</v>
      </c>
      <c r="G525" s="41"/>
      <c r="H525" s="41"/>
      <c r="I525" s="155"/>
      <c r="J525" s="41"/>
      <c r="K525" s="41"/>
      <c r="L525" s="45"/>
      <c r="M525" s="259"/>
      <c r="N525" s="260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222</v>
      </c>
      <c r="AU525" s="18" t="s">
        <v>86</v>
      </c>
    </row>
    <row r="526" s="2" customFormat="1" ht="16.5" customHeight="1">
      <c r="A526" s="39"/>
      <c r="B526" s="40"/>
      <c r="C526" s="287" t="s">
        <v>1782</v>
      </c>
      <c r="D526" s="287" t="s">
        <v>488</v>
      </c>
      <c r="E526" s="288" t="s">
        <v>1783</v>
      </c>
      <c r="F526" s="289" t="s">
        <v>1784</v>
      </c>
      <c r="G526" s="290" t="s">
        <v>310</v>
      </c>
      <c r="H526" s="291">
        <v>10</v>
      </c>
      <c r="I526" s="292"/>
      <c r="J526" s="293">
        <f>ROUND(I526*H526,2)</f>
        <v>0</v>
      </c>
      <c r="K526" s="289" t="s">
        <v>1</v>
      </c>
      <c r="L526" s="294"/>
      <c r="M526" s="295" t="s">
        <v>1</v>
      </c>
      <c r="N526" s="296" t="s">
        <v>41</v>
      </c>
      <c r="O526" s="92"/>
      <c r="P526" s="253">
        <f>O526*H526</f>
        <v>0</v>
      </c>
      <c r="Q526" s="253">
        <v>0.00012</v>
      </c>
      <c r="R526" s="253">
        <f>Q526*H526</f>
        <v>0.0012000000000000001</v>
      </c>
      <c r="S526" s="253">
        <v>0</v>
      </c>
      <c r="T526" s="254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55" t="s">
        <v>420</v>
      </c>
      <c r="AT526" s="255" t="s">
        <v>488</v>
      </c>
      <c r="AU526" s="255" t="s">
        <v>86</v>
      </c>
      <c r="AY526" s="18" t="s">
        <v>213</v>
      </c>
      <c r="BE526" s="256">
        <f>IF(N526="základní",J526,0)</f>
        <v>0</v>
      </c>
      <c r="BF526" s="256">
        <f>IF(N526="snížená",J526,0)</f>
        <v>0</v>
      </c>
      <c r="BG526" s="256">
        <f>IF(N526="zákl. přenesená",J526,0)</f>
        <v>0</v>
      </c>
      <c r="BH526" s="256">
        <f>IF(N526="sníž. přenesená",J526,0)</f>
        <v>0</v>
      </c>
      <c r="BI526" s="256">
        <f>IF(N526="nulová",J526,0)</f>
        <v>0</v>
      </c>
      <c r="BJ526" s="18" t="s">
        <v>84</v>
      </c>
      <c r="BK526" s="256">
        <f>ROUND(I526*H526,2)</f>
        <v>0</v>
      </c>
      <c r="BL526" s="18" t="s">
        <v>229</v>
      </c>
      <c r="BM526" s="255" t="s">
        <v>1785</v>
      </c>
    </row>
    <row r="527" s="2" customFormat="1">
      <c r="A527" s="39"/>
      <c r="B527" s="40"/>
      <c r="C527" s="41"/>
      <c r="D527" s="257" t="s">
        <v>222</v>
      </c>
      <c r="E527" s="41"/>
      <c r="F527" s="258" t="s">
        <v>1786</v>
      </c>
      <c r="G527" s="41"/>
      <c r="H527" s="41"/>
      <c r="I527" s="155"/>
      <c r="J527" s="41"/>
      <c r="K527" s="41"/>
      <c r="L527" s="45"/>
      <c r="M527" s="259"/>
      <c r="N527" s="260"/>
      <c r="O527" s="92"/>
      <c r="P527" s="92"/>
      <c r="Q527" s="92"/>
      <c r="R527" s="92"/>
      <c r="S527" s="92"/>
      <c r="T527" s="9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222</v>
      </c>
      <c r="AU527" s="18" t="s">
        <v>86</v>
      </c>
    </row>
    <row r="528" s="12" customFormat="1" ht="22.8" customHeight="1">
      <c r="A528" s="12"/>
      <c r="B528" s="228"/>
      <c r="C528" s="229"/>
      <c r="D528" s="230" t="s">
        <v>75</v>
      </c>
      <c r="E528" s="242" t="s">
        <v>420</v>
      </c>
      <c r="F528" s="242" t="s">
        <v>907</v>
      </c>
      <c r="G528" s="229"/>
      <c r="H528" s="229"/>
      <c r="I528" s="232"/>
      <c r="J528" s="243">
        <f>BK528</f>
        <v>0</v>
      </c>
      <c r="K528" s="229"/>
      <c r="L528" s="234"/>
      <c r="M528" s="235"/>
      <c r="N528" s="236"/>
      <c r="O528" s="236"/>
      <c r="P528" s="237">
        <f>SUM(P529:P536)</f>
        <v>0</v>
      </c>
      <c r="Q528" s="236"/>
      <c r="R528" s="237">
        <f>SUM(R529:R536)</f>
        <v>0.52167000000000008</v>
      </c>
      <c r="S528" s="236"/>
      <c r="T528" s="238">
        <f>SUM(T529:T536)</f>
        <v>0</v>
      </c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R528" s="239" t="s">
        <v>84</v>
      </c>
      <c r="AT528" s="240" t="s">
        <v>75</v>
      </c>
      <c r="AU528" s="240" t="s">
        <v>84</v>
      </c>
      <c r="AY528" s="239" t="s">
        <v>213</v>
      </c>
      <c r="BK528" s="241">
        <f>SUM(BK529:BK536)</f>
        <v>0</v>
      </c>
    </row>
    <row r="529" s="2" customFormat="1" ht="21.75" customHeight="1">
      <c r="A529" s="39"/>
      <c r="B529" s="40"/>
      <c r="C529" s="244" t="s">
        <v>1787</v>
      </c>
      <c r="D529" s="244" t="s">
        <v>216</v>
      </c>
      <c r="E529" s="245" t="s">
        <v>1788</v>
      </c>
      <c r="F529" s="246" t="s">
        <v>1789</v>
      </c>
      <c r="G529" s="247" t="s">
        <v>471</v>
      </c>
      <c r="H529" s="248">
        <v>0.5</v>
      </c>
      <c r="I529" s="249"/>
      <c r="J529" s="250">
        <f>ROUND(I529*H529,2)</f>
        <v>0</v>
      </c>
      <c r="K529" s="246" t="s">
        <v>1</v>
      </c>
      <c r="L529" s="45"/>
      <c r="M529" s="251" t="s">
        <v>1</v>
      </c>
      <c r="N529" s="252" t="s">
        <v>41</v>
      </c>
      <c r="O529" s="92"/>
      <c r="P529" s="253">
        <f>O529*H529</f>
        <v>0</v>
      </c>
      <c r="Q529" s="253">
        <v>0.002</v>
      </c>
      <c r="R529" s="253">
        <f>Q529*H529</f>
        <v>0.001</v>
      </c>
      <c r="S529" s="253">
        <v>0</v>
      </c>
      <c r="T529" s="254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55" t="s">
        <v>229</v>
      </c>
      <c r="AT529" s="255" t="s">
        <v>216</v>
      </c>
      <c r="AU529" s="255" t="s">
        <v>86</v>
      </c>
      <c r="AY529" s="18" t="s">
        <v>213</v>
      </c>
      <c r="BE529" s="256">
        <f>IF(N529="základní",J529,0)</f>
        <v>0</v>
      </c>
      <c r="BF529" s="256">
        <f>IF(N529="snížená",J529,0)</f>
        <v>0</v>
      </c>
      <c r="BG529" s="256">
        <f>IF(N529="zákl. přenesená",J529,0)</f>
        <v>0</v>
      </c>
      <c r="BH529" s="256">
        <f>IF(N529="sníž. přenesená",J529,0)</f>
        <v>0</v>
      </c>
      <c r="BI529" s="256">
        <f>IF(N529="nulová",J529,0)</f>
        <v>0</v>
      </c>
      <c r="BJ529" s="18" t="s">
        <v>84</v>
      </c>
      <c r="BK529" s="256">
        <f>ROUND(I529*H529,2)</f>
        <v>0</v>
      </c>
      <c r="BL529" s="18" t="s">
        <v>229</v>
      </c>
      <c r="BM529" s="255" t="s">
        <v>1790</v>
      </c>
    </row>
    <row r="530" s="2" customFormat="1">
      <c r="A530" s="39"/>
      <c r="B530" s="40"/>
      <c r="C530" s="41"/>
      <c r="D530" s="257" t="s">
        <v>222</v>
      </c>
      <c r="E530" s="41"/>
      <c r="F530" s="258" t="s">
        <v>1791</v>
      </c>
      <c r="G530" s="41"/>
      <c r="H530" s="41"/>
      <c r="I530" s="155"/>
      <c r="J530" s="41"/>
      <c r="K530" s="41"/>
      <c r="L530" s="45"/>
      <c r="M530" s="259"/>
      <c r="N530" s="260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222</v>
      </c>
      <c r="AU530" s="18" t="s">
        <v>86</v>
      </c>
    </row>
    <row r="531" s="2" customFormat="1" ht="16.5" customHeight="1">
      <c r="A531" s="39"/>
      <c r="B531" s="40"/>
      <c r="C531" s="287" t="s">
        <v>1792</v>
      </c>
      <c r="D531" s="287" t="s">
        <v>488</v>
      </c>
      <c r="E531" s="288" t="s">
        <v>1793</v>
      </c>
      <c r="F531" s="289" t="s">
        <v>1794</v>
      </c>
      <c r="G531" s="290" t="s">
        <v>471</v>
      </c>
      <c r="H531" s="291">
        <v>0.5</v>
      </c>
      <c r="I531" s="292"/>
      <c r="J531" s="293">
        <f>ROUND(I531*H531,2)</f>
        <v>0</v>
      </c>
      <c r="K531" s="289" t="s">
        <v>1</v>
      </c>
      <c r="L531" s="294"/>
      <c r="M531" s="295" t="s">
        <v>1</v>
      </c>
      <c r="N531" s="296" t="s">
        <v>41</v>
      </c>
      <c r="O531" s="92"/>
      <c r="P531" s="253">
        <f>O531*H531</f>
        <v>0</v>
      </c>
      <c r="Q531" s="253">
        <v>0.50600000000000001</v>
      </c>
      <c r="R531" s="253">
        <f>Q531*H531</f>
        <v>0.253</v>
      </c>
      <c r="S531" s="253">
        <v>0</v>
      </c>
      <c r="T531" s="254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55" t="s">
        <v>420</v>
      </c>
      <c r="AT531" s="255" t="s">
        <v>488</v>
      </c>
      <c r="AU531" s="255" t="s">
        <v>86</v>
      </c>
      <c r="AY531" s="18" t="s">
        <v>213</v>
      </c>
      <c r="BE531" s="256">
        <f>IF(N531="základní",J531,0)</f>
        <v>0</v>
      </c>
      <c r="BF531" s="256">
        <f>IF(N531="snížená",J531,0)</f>
        <v>0</v>
      </c>
      <c r="BG531" s="256">
        <f>IF(N531="zákl. přenesená",J531,0)</f>
        <v>0</v>
      </c>
      <c r="BH531" s="256">
        <f>IF(N531="sníž. přenesená",J531,0)</f>
        <v>0</v>
      </c>
      <c r="BI531" s="256">
        <f>IF(N531="nulová",J531,0)</f>
        <v>0</v>
      </c>
      <c r="BJ531" s="18" t="s">
        <v>84</v>
      </c>
      <c r="BK531" s="256">
        <f>ROUND(I531*H531,2)</f>
        <v>0</v>
      </c>
      <c r="BL531" s="18" t="s">
        <v>229</v>
      </c>
      <c r="BM531" s="255" t="s">
        <v>1795</v>
      </c>
    </row>
    <row r="532" s="2" customFormat="1">
      <c r="A532" s="39"/>
      <c r="B532" s="40"/>
      <c r="C532" s="41"/>
      <c r="D532" s="257" t="s">
        <v>222</v>
      </c>
      <c r="E532" s="41"/>
      <c r="F532" s="258" t="s">
        <v>1796</v>
      </c>
      <c r="G532" s="41"/>
      <c r="H532" s="41"/>
      <c r="I532" s="155"/>
      <c r="J532" s="41"/>
      <c r="K532" s="41"/>
      <c r="L532" s="45"/>
      <c r="M532" s="259"/>
      <c r="N532" s="260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222</v>
      </c>
      <c r="AU532" s="18" t="s">
        <v>86</v>
      </c>
    </row>
    <row r="533" s="2" customFormat="1" ht="21.75" customHeight="1">
      <c r="A533" s="39"/>
      <c r="B533" s="40"/>
      <c r="C533" s="244" t="s">
        <v>1797</v>
      </c>
      <c r="D533" s="244" t="s">
        <v>216</v>
      </c>
      <c r="E533" s="245" t="s">
        <v>1798</v>
      </c>
      <c r="F533" s="246" t="s">
        <v>1799</v>
      </c>
      <c r="G533" s="247" t="s">
        <v>310</v>
      </c>
      <c r="H533" s="248">
        <v>1</v>
      </c>
      <c r="I533" s="249"/>
      <c r="J533" s="250">
        <f>ROUND(I533*H533,2)</f>
        <v>0</v>
      </c>
      <c r="K533" s="246" t="s">
        <v>1</v>
      </c>
      <c r="L533" s="45"/>
      <c r="M533" s="251" t="s">
        <v>1</v>
      </c>
      <c r="N533" s="252" t="s">
        <v>41</v>
      </c>
      <c r="O533" s="92"/>
      <c r="P533" s="253">
        <f>O533*H533</f>
        <v>0</v>
      </c>
      <c r="Q533" s="253">
        <v>0.072910000000000003</v>
      </c>
      <c r="R533" s="253">
        <f>Q533*H533</f>
        <v>0.072910000000000003</v>
      </c>
      <c r="S533" s="253">
        <v>0</v>
      </c>
      <c r="T533" s="254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55" t="s">
        <v>229</v>
      </c>
      <c r="AT533" s="255" t="s">
        <v>216</v>
      </c>
      <c r="AU533" s="255" t="s">
        <v>86</v>
      </c>
      <c r="AY533" s="18" t="s">
        <v>213</v>
      </c>
      <c r="BE533" s="256">
        <f>IF(N533="základní",J533,0)</f>
        <v>0</v>
      </c>
      <c r="BF533" s="256">
        <f>IF(N533="snížená",J533,0)</f>
        <v>0</v>
      </c>
      <c r="BG533" s="256">
        <f>IF(N533="zákl. přenesená",J533,0)</f>
        <v>0</v>
      </c>
      <c r="BH533" s="256">
        <f>IF(N533="sníž. přenesená",J533,0)</f>
        <v>0</v>
      </c>
      <c r="BI533" s="256">
        <f>IF(N533="nulová",J533,0)</f>
        <v>0</v>
      </c>
      <c r="BJ533" s="18" t="s">
        <v>84</v>
      </c>
      <c r="BK533" s="256">
        <f>ROUND(I533*H533,2)</f>
        <v>0</v>
      </c>
      <c r="BL533" s="18" t="s">
        <v>229</v>
      </c>
      <c r="BM533" s="255" t="s">
        <v>1800</v>
      </c>
    </row>
    <row r="534" s="2" customFormat="1">
      <c r="A534" s="39"/>
      <c r="B534" s="40"/>
      <c r="C534" s="41"/>
      <c r="D534" s="257" t="s">
        <v>222</v>
      </c>
      <c r="E534" s="41"/>
      <c r="F534" s="258" t="s">
        <v>1801</v>
      </c>
      <c r="G534" s="41"/>
      <c r="H534" s="41"/>
      <c r="I534" s="155"/>
      <c r="J534" s="41"/>
      <c r="K534" s="41"/>
      <c r="L534" s="45"/>
      <c r="M534" s="259"/>
      <c r="N534" s="260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222</v>
      </c>
      <c r="AU534" s="18" t="s">
        <v>86</v>
      </c>
    </row>
    <row r="535" s="2" customFormat="1" ht="21.75" customHeight="1">
      <c r="A535" s="39"/>
      <c r="B535" s="40"/>
      <c r="C535" s="244" t="s">
        <v>1802</v>
      </c>
      <c r="D535" s="244" t="s">
        <v>216</v>
      </c>
      <c r="E535" s="245" t="s">
        <v>1803</v>
      </c>
      <c r="F535" s="246" t="s">
        <v>1804</v>
      </c>
      <c r="G535" s="247" t="s">
        <v>310</v>
      </c>
      <c r="H535" s="248">
        <v>18</v>
      </c>
      <c r="I535" s="249"/>
      <c r="J535" s="250">
        <f>ROUND(I535*H535,2)</f>
        <v>0</v>
      </c>
      <c r="K535" s="246" t="s">
        <v>394</v>
      </c>
      <c r="L535" s="45"/>
      <c r="M535" s="251" t="s">
        <v>1</v>
      </c>
      <c r="N535" s="252" t="s">
        <v>41</v>
      </c>
      <c r="O535" s="92"/>
      <c r="P535" s="253">
        <f>O535*H535</f>
        <v>0</v>
      </c>
      <c r="Q535" s="253">
        <v>0.01082</v>
      </c>
      <c r="R535" s="253">
        <f>Q535*H535</f>
        <v>0.19475999999999999</v>
      </c>
      <c r="S535" s="253">
        <v>0</v>
      </c>
      <c r="T535" s="254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55" t="s">
        <v>229</v>
      </c>
      <c r="AT535" s="255" t="s">
        <v>216</v>
      </c>
      <c r="AU535" s="255" t="s">
        <v>86</v>
      </c>
      <c r="AY535" s="18" t="s">
        <v>213</v>
      </c>
      <c r="BE535" s="256">
        <f>IF(N535="základní",J535,0)</f>
        <v>0</v>
      </c>
      <c r="BF535" s="256">
        <f>IF(N535="snížená",J535,0)</f>
        <v>0</v>
      </c>
      <c r="BG535" s="256">
        <f>IF(N535="zákl. přenesená",J535,0)</f>
        <v>0</v>
      </c>
      <c r="BH535" s="256">
        <f>IF(N535="sníž. přenesená",J535,0)</f>
        <v>0</v>
      </c>
      <c r="BI535" s="256">
        <f>IF(N535="nulová",J535,0)</f>
        <v>0</v>
      </c>
      <c r="BJ535" s="18" t="s">
        <v>84</v>
      </c>
      <c r="BK535" s="256">
        <f>ROUND(I535*H535,2)</f>
        <v>0</v>
      </c>
      <c r="BL535" s="18" t="s">
        <v>229</v>
      </c>
      <c r="BM535" s="255" t="s">
        <v>1805</v>
      </c>
    </row>
    <row r="536" s="2" customFormat="1">
      <c r="A536" s="39"/>
      <c r="B536" s="40"/>
      <c r="C536" s="41"/>
      <c r="D536" s="257" t="s">
        <v>222</v>
      </c>
      <c r="E536" s="41"/>
      <c r="F536" s="258" t="s">
        <v>1421</v>
      </c>
      <c r="G536" s="41"/>
      <c r="H536" s="41"/>
      <c r="I536" s="155"/>
      <c r="J536" s="41"/>
      <c r="K536" s="41"/>
      <c r="L536" s="45"/>
      <c r="M536" s="259"/>
      <c r="N536" s="260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222</v>
      </c>
      <c r="AU536" s="18" t="s">
        <v>86</v>
      </c>
    </row>
    <row r="537" s="12" customFormat="1" ht="22.8" customHeight="1">
      <c r="A537" s="12"/>
      <c r="B537" s="228"/>
      <c r="C537" s="229"/>
      <c r="D537" s="230" t="s">
        <v>75</v>
      </c>
      <c r="E537" s="242" t="s">
        <v>248</v>
      </c>
      <c r="F537" s="242" t="s">
        <v>579</v>
      </c>
      <c r="G537" s="229"/>
      <c r="H537" s="229"/>
      <c r="I537" s="232"/>
      <c r="J537" s="243">
        <f>BK537</f>
        <v>0</v>
      </c>
      <c r="K537" s="229"/>
      <c r="L537" s="234"/>
      <c r="M537" s="235"/>
      <c r="N537" s="236"/>
      <c r="O537" s="236"/>
      <c r="P537" s="237">
        <f>SUM(P538:P661)</f>
        <v>0</v>
      </c>
      <c r="Q537" s="236"/>
      <c r="R537" s="237">
        <f>SUM(R538:R661)</f>
        <v>666.3658625999999</v>
      </c>
      <c r="S537" s="236"/>
      <c r="T537" s="238">
        <f>SUM(T538:T661)</f>
        <v>13.9308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39" t="s">
        <v>84</v>
      </c>
      <c r="AT537" s="240" t="s">
        <v>75</v>
      </c>
      <c r="AU537" s="240" t="s">
        <v>84</v>
      </c>
      <c r="AY537" s="239" t="s">
        <v>213</v>
      </c>
      <c r="BK537" s="241">
        <f>SUM(BK538:BK661)</f>
        <v>0</v>
      </c>
    </row>
    <row r="538" s="2" customFormat="1" ht="21.75" customHeight="1">
      <c r="A538" s="39"/>
      <c r="B538" s="40"/>
      <c r="C538" s="244" t="s">
        <v>1806</v>
      </c>
      <c r="D538" s="244" t="s">
        <v>216</v>
      </c>
      <c r="E538" s="245" t="s">
        <v>1807</v>
      </c>
      <c r="F538" s="246" t="s">
        <v>1808</v>
      </c>
      <c r="G538" s="247" t="s">
        <v>471</v>
      </c>
      <c r="H538" s="248">
        <v>32.399999999999999</v>
      </c>
      <c r="I538" s="249"/>
      <c r="J538" s="250">
        <f>ROUND(I538*H538,2)</f>
        <v>0</v>
      </c>
      <c r="K538" s="246" t="s">
        <v>394</v>
      </c>
      <c r="L538" s="45"/>
      <c r="M538" s="251" t="s">
        <v>1</v>
      </c>
      <c r="N538" s="252" t="s">
        <v>41</v>
      </c>
      <c r="O538" s="92"/>
      <c r="P538" s="253">
        <f>O538*H538</f>
        <v>0</v>
      </c>
      <c r="Q538" s="253">
        <v>0.00084000000000000003</v>
      </c>
      <c r="R538" s="253">
        <f>Q538*H538</f>
        <v>0.027216000000000001</v>
      </c>
      <c r="S538" s="253">
        <v>0</v>
      </c>
      <c r="T538" s="254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55" t="s">
        <v>229</v>
      </c>
      <c r="AT538" s="255" t="s">
        <v>216</v>
      </c>
      <c r="AU538" s="255" t="s">
        <v>86</v>
      </c>
      <c r="AY538" s="18" t="s">
        <v>213</v>
      </c>
      <c r="BE538" s="256">
        <f>IF(N538="základní",J538,0)</f>
        <v>0</v>
      </c>
      <c r="BF538" s="256">
        <f>IF(N538="snížená",J538,0)</f>
        <v>0</v>
      </c>
      <c r="BG538" s="256">
        <f>IF(N538="zákl. přenesená",J538,0)</f>
        <v>0</v>
      </c>
      <c r="BH538" s="256">
        <f>IF(N538="sníž. přenesená",J538,0)</f>
        <v>0</v>
      </c>
      <c r="BI538" s="256">
        <f>IF(N538="nulová",J538,0)</f>
        <v>0</v>
      </c>
      <c r="BJ538" s="18" t="s">
        <v>84</v>
      </c>
      <c r="BK538" s="256">
        <f>ROUND(I538*H538,2)</f>
        <v>0</v>
      </c>
      <c r="BL538" s="18" t="s">
        <v>229</v>
      </c>
      <c r="BM538" s="255" t="s">
        <v>1809</v>
      </c>
    </row>
    <row r="539" s="2" customFormat="1">
      <c r="A539" s="39"/>
      <c r="B539" s="40"/>
      <c r="C539" s="41"/>
      <c r="D539" s="257" t="s">
        <v>222</v>
      </c>
      <c r="E539" s="41"/>
      <c r="F539" s="258" t="s">
        <v>1810</v>
      </c>
      <c r="G539" s="41"/>
      <c r="H539" s="41"/>
      <c r="I539" s="155"/>
      <c r="J539" s="41"/>
      <c r="K539" s="41"/>
      <c r="L539" s="45"/>
      <c r="M539" s="259"/>
      <c r="N539" s="260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222</v>
      </c>
      <c r="AU539" s="18" t="s">
        <v>86</v>
      </c>
    </row>
    <row r="540" s="13" customFormat="1">
      <c r="A540" s="13"/>
      <c r="B540" s="265"/>
      <c r="C540" s="266"/>
      <c r="D540" s="257" t="s">
        <v>436</v>
      </c>
      <c r="E540" s="267" t="s">
        <v>1</v>
      </c>
      <c r="F540" s="268" t="s">
        <v>1811</v>
      </c>
      <c r="G540" s="266"/>
      <c r="H540" s="269">
        <v>32.399999999999999</v>
      </c>
      <c r="I540" s="270"/>
      <c r="J540" s="266"/>
      <c r="K540" s="266"/>
      <c r="L540" s="271"/>
      <c r="M540" s="272"/>
      <c r="N540" s="273"/>
      <c r="O540" s="273"/>
      <c r="P540" s="273"/>
      <c r="Q540" s="273"/>
      <c r="R540" s="273"/>
      <c r="S540" s="273"/>
      <c r="T540" s="274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75" t="s">
        <v>436</v>
      </c>
      <c r="AU540" s="275" t="s">
        <v>86</v>
      </c>
      <c r="AV540" s="13" t="s">
        <v>86</v>
      </c>
      <c r="AW540" s="13" t="s">
        <v>32</v>
      </c>
      <c r="AX540" s="13" t="s">
        <v>84</v>
      </c>
      <c r="AY540" s="275" t="s">
        <v>213</v>
      </c>
    </row>
    <row r="541" s="2" customFormat="1" ht="16.5" customHeight="1">
      <c r="A541" s="39"/>
      <c r="B541" s="40"/>
      <c r="C541" s="287" t="s">
        <v>1812</v>
      </c>
      <c r="D541" s="287" t="s">
        <v>488</v>
      </c>
      <c r="E541" s="288" t="s">
        <v>1813</v>
      </c>
      <c r="F541" s="289" t="s">
        <v>1814</v>
      </c>
      <c r="G541" s="290" t="s">
        <v>471</v>
      </c>
      <c r="H541" s="291">
        <v>20.399999999999999</v>
      </c>
      <c r="I541" s="292"/>
      <c r="J541" s="293">
        <f>ROUND(I541*H541,2)</f>
        <v>0</v>
      </c>
      <c r="K541" s="289" t="s">
        <v>1</v>
      </c>
      <c r="L541" s="294"/>
      <c r="M541" s="295" t="s">
        <v>1</v>
      </c>
      <c r="N541" s="296" t="s">
        <v>41</v>
      </c>
      <c r="O541" s="92"/>
      <c r="P541" s="253">
        <f>O541*H541</f>
        <v>0</v>
      </c>
      <c r="Q541" s="253">
        <v>0.070999999999999994</v>
      </c>
      <c r="R541" s="253">
        <f>Q541*H541</f>
        <v>1.4483999999999997</v>
      </c>
      <c r="S541" s="253">
        <v>0</v>
      </c>
      <c r="T541" s="254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55" t="s">
        <v>420</v>
      </c>
      <c r="AT541" s="255" t="s">
        <v>488</v>
      </c>
      <c r="AU541" s="255" t="s">
        <v>86</v>
      </c>
      <c r="AY541" s="18" t="s">
        <v>213</v>
      </c>
      <c r="BE541" s="256">
        <f>IF(N541="základní",J541,0)</f>
        <v>0</v>
      </c>
      <c r="BF541" s="256">
        <f>IF(N541="snížená",J541,0)</f>
        <v>0</v>
      </c>
      <c r="BG541" s="256">
        <f>IF(N541="zákl. přenesená",J541,0)</f>
        <v>0</v>
      </c>
      <c r="BH541" s="256">
        <f>IF(N541="sníž. přenesená",J541,0)</f>
        <v>0</v>
      </c>
      <c r="BI541" s="256">
        <f>IF(N541="nulová",J541,0)</f>
        <v>0</v>
      </c>
      <c r="BJ541" s="18" t="s">
        <v>84</v>
      </c>
      <c r="BK541" s="256">
        <f>ROUND(I541*H541,2)</f>
        <v>0</v>
      </c>
      <c r="BL541" s="18" t="s">
        <v>229</v>
      </c>
      <c r="BM541" s="255" t="s">
        <v>1815</v>
      </c>
    </row>
    <row r="542" s="2" customFormat="1">
      <c r="A542" s="39"/>
      <c r="B542" s="40"/>
      <c r="C542" s="41"/>
      <c r="D542" s="257" t="s">
        <v>222</v>
      </c>
      <c r="E542" s="41"/>
      <c r="F542" s="258" t="s">
        <v>1816</v>
      </c>
      <c r="G542" s="41"/>
      <c r="H542" s="41"/>
      <c r="I542" s="155"/>
      <c r="J542" s="41"/>
      <c r="K542" s="41"/>
      <c r="L542" s="45"/>
      <c r="M542" s="259"/>
      <c r="N542" s="260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222</v>
      </c>
      <c r="AU542" s="18" t="s">
        <v>86</v>
      </c>
    </row>
    <row r="543" s="13" customFormat="1">
      <c r="A543" s="13"/>
      <c r="B543" s="265"/>
      <c r="C543" s="266"/>
      <c r="D543" s="257" t="s">
        <v>436</v>
      </c>
      <c r="E543" s="267" t="s">
        <v>1</v>
      </c>
      <c r="F543" s="268" t="s">
        <v>1817</v>
      </c>
      <c r="G543" s="266"/>
      <c r="H543" s="269">
        <v>3</v>
      </c>
      <c r="I543" s="270"/>
      <c r="J543" s="266"/>
      <c r="K543" s="266"/>
      <c r="L543" s="271"/>
      <c r="M543" s="272"/>
      <c r="N543" s="273"/>
      <c r="O543" s="273"/>
      <c r="P543" s="273"/>
      <c r="Q543" s="273"/>
      <c r="R543" s="273"/>
      <c r="S543" s="273"/>
      <c r="T543" s="27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75" t="s">
        <v>436</v>
      </c>
      <c r="AU543" s="275" t="s">
        <v>86</v>
      </c>
      <c r="AV543" s="13" t="s">
        <v>86</v>
      </c>
      <c r="AW543" s="13" t="s">
        <v>32</v>
      </c>
      <c r="AX543" s="13" t="s">
        <v>76</v>
      </c>
      <c r="AY543" s="275" t="s">
        <v>213</v>
      </c>
    </row>
    <row r="544" s="13" customFormat="1">
      <c r="A544" s="13"/>
      <c r="B544" s="265"/>
      <c r="C544" s="266"/>
      <c r="D544" s="257" t="s">
        <v>436</v>
      </c>
      <c r="E544" s="267" t="s">
        <v>1</v>
      </c>
      <c r="F544" s="268" t="s">
        <v>1818</v>
      </c>
      <c r="G544" s="266"/>
      <c r="H544" s="269">
        <v>6.7999999999999998</v>
      </c>
      <c r="I544" s="270"/>
      <c r="J544" s="266"/>
      <c r="K544" s="266"/>
      <c r="L544" s="271"/>
      <c r="M544" s="272"/>
      <c r="N544" s="273"/>
      <c r="O544" s="273"/>
      <c r="P544" s="273"/>
      <c r="Q544" s="273"/>
      <c r="R544" s="273"/>
      <c r="S544" s="273"/>
      <c r="T544" s="27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75" t="s">
        <v>436</v>
      </c>
      <c r="AU544" s="275" t="s">
        <v>86</v>
      </c>
      <c r="AV544" s="13" t="s">
        <v>86</v>
      </c>
      <c r="AW544" s="13" t="s">
        <v>32</v>
      </c>
      <c r="AX544" s="13" t="s">
        <v>76</v>
      </c>
      <c r="AY544" s="275" t="s">
        <v>213</v>
      </c>
    </row>
    <row r="545" s="13" customFormat="1">
      <c r="A545" s="13"/>
      <c r="B545" s="265"/>
      <c r="C545" s="266"/>
      <c r="D545" s="257" t="s">
        <v>436</v>
      </c>
      <c r="E545" s="267" t="s">
        <v>1</v>
      </c>
      <c r="F545" s="268" t="s">
        <v>1819</v>
      </c>
      <c r="G545" s="266"/>
      <c r="H545" s="269">
        <v>10.6</v>
      </c>
      <c r="I545" s="270"/>
      <c r="J545" s="266"/>
      <c r="K545" s="266"/>
      <c r="L545" s="271"/>
      <c r="M545" s="272"/>
      <c r="N545" s="273"/>
      <c r="O545" s="273"/>
      <c r="P545" s="273"/>
      <c r="Q545" s="273"/>
      <c r="R545" s="273"/>
      <c r="S545" s="273"/>
      <c r="T545" s="274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5" t="s">
        <v>436</v>
      </c>
      <c r="AU545" s="275" t="s">
        <v>86</v>
      </c>
      <c r="AV545" s="13" t="s">
        <v>86</v>
      </c>
      <c r="AW545" s="13" t="s">
        <v>32</v>
      </c>
      <c r="AX545" s="13" t="s">
        <v>76</v>
      </c>
      <c r="AY545" s="275" t="s">
        <v>213</v>
      </c>
    </row>
    <row r="546" s="14" customFormat="1">
      <c r="A546" s="14"/>
      <c r="B546" s="276"/>
      <c r="C546" s="277"/>
      <c r="D546" s="257" t="s">
        <v>436</v>
      </c>
      <c r="E546" s="278" t="s">
        <v>1</v>
      </c>
      <c r="F546" s="279" t="s">
        <v>453</v>
      </c>
      <c r="G546" s="277"/>
      <c r="H546" s="280">
        <v>20.399999999999999</v>
      </c>
      <c r="I546" s="281"/>
      <c r="J546" s="277"/>
      <c r="K546" s="277"/>
      <c r="L546" s="282"/>
      <c r="M546" s="283"/>
      <c r="N546" s="284"/>
      <c r="O546" s="284"/>
      <c r="P546" s="284"/>
      <c r="Q546" s="284"/>
      <c r="R546" s="284"/>
      <c r="S546" s="284"/>
      <c r="T546" s="28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86" t="s">
        <v>436</v>
      </c>
      <c r="AU546" s="286" t="s">
        <v>86</v>
      </c>
      <c r="AV546" s="14" t="s">
        <v>229</v>
      </c>
      <c r="AW546" s="14" t="s">
        <v>32</v>
      </c>
      <c r="AX546" s="14" t="s">
        <v>84</v>
      </c>
      <c r="AY546" s="286" t="s">
        <v>213</v>
      </c>
    </row>
    <row r="547" s="2" customFormat="1" ht="16.5" customHeight="1">
      <c r="A547" s="39"/>
      <c r="B547" s="40"/>
      <c r="C547" s="287" t="s">
        <v>1820</v>
      </c>
      <c r="D547" s="287" t="s">
        <v>488</v>
      </c>
      <c r="E547" s="288" t="s">
        <v>1821</v>
      </c>
      <c r="F547" s="289" t="s">
        <v>1822</v>
      </c>
      <c r="G547" s="290" t="s">
        <v>471</v>
      </c>
      <c r="H547" s="291">
        <v>12</v>
      </c>
      <c r="I547" s="292"/>
      <c r="J547" s="293">
        <f>ROUND(I547*H547,2)</f>
        <v>0</v>
      </c>
      <c r="K547" s="289" t="s">
        <v>1</v>
      </c>
      <c r="L547" s="294"/>
      <c r="M547" s="295" t="s">
        <v>1</v>
      </c>
      <c r="N547" s="296" t="s">
        <v>41</v>
      </c>
      <c r="O547" s="92"/>
      <c r="P547" s="253">
        <f>O547*H547</f>
        <v>0</v>
      </c>
      <c r="Q547" s="253">
        <v>0.070999999999999994</v>
      </c>
      <c r="R547" s="253">
        <f>Q547*H547</f>
        <v>0.85199999999999987</v>
      </c>
      <c r="S547" s="253">
        <v>0</v>
      </c>
      <c r="T547" s="254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55" t="s">
        <v>420</v>
      </c>
      <c r="AT547" s="255" t="s">
        <v>488</v>
      </c>
      <c r="AU547" s="255" t="s">
        <v>86</v>
      </c>
      <c r="AY547" s="18" t="s">
        <v>213</v>
      </c>
      <c r="BE547" s="256">
        <f>IF(N547="základní",J547,0)</f>
        <v>0</v>
      </c>
      <c r="BF547" s="256">
        <f>IF(N547="snížená",J547,0)</f>
        <v>0</v>
      </c>
      <c r="BG547" s="256">
        <f>IF(N547="zákl. přenesená",J547,0)</f>
        <v>0</v>
      </c>
      <c r="BH547" s="256">
        <f>IF(N547="sníž. přenesená",J547,0)</f>
        <v>0</v>
      </c>
      <c r="BI547" s="256">
        <f>IF(N547="nulová",J547,0)</f>
        <v>0</v>
      </c>
      <c r="BJ547" s="18" t="s">
        <v>84</v>
      </c>
      <c r="BK547" s="256">
        <f>ROUND(I547*H547,2)</f>
        <v>0</v>
      </c>
      <c r="BL547" s="18" t="s">
        <v>229</v>
      </c>
      <c r="BM547" s="255" t="s">
        <v>1823</v>
      </c>
    </row>
    <row r="548" s="2" customFormat="1">
      <c r="A548" s="39"/>
      <c r="B548" s="40"/>
      <c r="C548" s="41"/>
      <c r="D548" s="257" t="s">
        <v>222</v>
      </c>
      <c r="E548" s="41"/>
      <c r="F548" s="258" t="s">
        <v>1824</v>
      </c>
      <c r="G548" s="41"/>
      <c r="H548" s="41"/>
      <c r="I548" s="155"/>
      <c r="J548" s="41"/>
      <c r="K548" s="41"/>
      <c r="L548" s="45"/>
      <c r="M548" s="259"/>
      <c r="N548" s="260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222</v>
      </c>
      <c r="AU548" s="18" t="s">
        <v>86</v>
      </c>
    </row>
    <row r="549" s="13" customFormat="1">
      <c r="A549" s="13"/>
      <c r="B549" s="265"/>
      <c r="C549" s="266"/>
      <c r="D549" s="257" t="s">
        <v>436</v>
      </c>
      <c r="E549" s="267" t="s">
        <v>1</v>
      </c>
      <c r="F549" s="268" t="s">
        <v>1825</v>
      </c>
      <c r="G549" s="266"/>
      <c r="H549" s="269">
        <v>4</v>
      </c>
      <c r="I549" s="270"/>
      <c r="J549" s="266"/>
      <c r="K549" s="266"/>
      <c r="L549" s="271"/>
      <c r="M549" s="272"/>
      <c r="N549" s="273"/>
      <c r="O549" s="273"/>
      <c r="P549" s="273"/>
      <c r="Q549" s="273"/>
      <c r="R549" s="273"/>
      <c r="S549" s="273"/>
      <c r="T549" s="274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75" t="s">
        <v>436</v>
      </c>
      <c r="AU549" s="275" t="s">
        <v>86</v>
      </c>
      <c r="AV549" s="13" t="s">
        <v>86</v>
      </c>
      <c r="AW549" s="13" t="s">
        <v>32</v>
      </c>
      <c r="AX549" s="13" t="s">
        <v>76</v>
      </c>
      <c r="AY549" s="275" t="s">
        <v>213</v>
      </c>
    </row>
    <row r="550" s="13" customFormat="1">
      <c r="A550" s="13"/>
      <c r="B550" s="265"/>
      <c r="C550" s="266"/>
      <c r="D550" s="257" t="s">
        <v>436</v>
      </c>
      <c r="E550" s="267" t="s">
        <v>1</v>
      </c>
      <c r="F550" s="268" t="s">
        <v>1826</v>
      </c>
      <c r="G550" s="266"/>
      <c r="H550" s="269">
        <v>5</v>
      </c>
      <c r="I550" s="270"/>
      <c r="J550" s="266"/>
      <c r="K550" s="266"/>
      <c r="L550" s="271"/>
      <c r="M550" s="272"/>
      <c r="N550" s="273"/>
      <c r="O550" s="273"/>
      <c r="P550" s="273"/>
      <c r="Q550" s="273"/>
      <c r="R550" s="273"/>
      <c r="S550" s="273"/>
      <c r="T550" s="274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75" t="s">
        <v>436</v>
      </c>
      <c r="AU550" s="275" t="s">
        <v>86</v>
      </c>
      <c r="AV550" s="13" t="s">
        <v>86</v>
      </c>
      <c r="AW550" s="13" t="s">
        <v>32</v>
      </c>
      <c r="AX550" s="13" t="s">
        <v>76</v>
      </c>
      <c r="AY550" s="275" t="s">
        <v>213</v>
      </c>
    </row>
    <row r="551" s="13" customFormat="1">
      <c r="A551" s="13"/>
      <c r="B551" s="265"/>
      <c r="C551" s="266"/>
      <c r="D551" s="257" t="s">
        <v>436</v>
      </c>
      <c r="E551" s="267" t="s">
        <v>1</v>
      </c>
      <c r="F551" s="268" t="s">
        <v>1827</v>
      </c>
      <c r="G551" s="266"/>
      <c r="H551" s="269">
        <v>3</v>
      </c>
      <c r="I551" s="270"/>
      <c r="J551" s="266"/>
      <c r="K551" s="266"/>
      <c r="L551" s="271"/>
      <c r="M551" s="272"/>
      <c r="N551" s="273"/>
      <c r="O551" s="273"/>
      <c r="P551" s="273"/>
      <c r="Q551" s="273"/>
      <c r="R551" s="273"/>
      <c r="S551" s="273"/>
      <c r="T551" s="27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75" t="s">
        <v>436</v>
      </c>
      <c r="AU551" s="275" t="s">
        <v>86</v>
      </c>
      <c r="AV551" s="13" t="s">
        <v>86</v>
      </c>
      <c r="AW551" s="13" t="s">
        <v>32</v>
      </c>
      <c r="AX551" s="13" t="s">
        <v>76</v>
      </c>
      <c r="AY551" s="275" t="s">
        <v>213</v>
      </c>
    </row>
    <row r="552" s="14" customFormat="1">
      <c r="A552" s="14"/>
      <c r="B552" s="276"/>
      <c r="C552" s="277"/>
      <c r="D552" s="257" t="s">
        <v>436</v>
      </c>
      <c r="E552" s="278" t="s">
        <v>1</v>
      </c>
      <c r="F552" s="279" t="s">
        <v>453</v>
      </c>
      <c r="G552" s="277"/>
      <c r="H552" s="280">
        <v>12</v>
      </c>
      <c r="I552" s="281"/>
      <c r="J552" s="277"/>
      <c r="K552" s="277"/>
      <c r="L552" s="282"/>
      <c r="M552" s="283"/>
      <c r="N552" s="284"/>
      <c r="O552" s="284"/>
      <c r="P552" s="284"/>
      <c r="Q552" s="284"/>
      <c r="R552" s="284"/>
      <c r="S552" s="284"/>
      <c r="T552" s="28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86" t="s">
        <v>436</v>
      </c>
      <c r="AU552" s="286" t="s">
        <v>86</v>
      </c>
      <c r="AV552" s="14" t="s">
        <v>229</v>
      </c>
      <c r="AW552" s="14" t="s">
        <v>32</v>
      </c>
      <c r="AX552" s="14" t="s">
        <v>84</v>
      </c>
      <c r="AY552" s="286" t="s">
        <v>213</v>
      </c>
    </row>
    <row r="553" s="2" customFormat="1" ht="16.5" customHeight="1">
      <c r="A553" s="39"/>
      <c r="B553" s="40"/>
      <c r="C553" s="244" t="s">
        <v>1828</v>
      </c>
      <c r="D553" s="244" t="s">
        <v>216</v>
      </c>
      <c r="E553" s="245" t="s">
        <v>1829</v>
      </c>
      <c r="F553" s="246" t="s">
        <v>1830</v>
      </c>
      <c r="G553" s="247" t="s">
        <v>310</v>
      </c>
      <c r="H553" s="248">
        <v>4</v>
      </c>
      <c r="I553" s="249"/>
      <c r="J553" s="250">
        <f>ROUND(I553*H553,2)</f>
        <v>0</v>
      </c>
      <c r="K553" s="246" t="s">
        <v>1</v>
      </c>
      <c r="L553" s="45"/>
      <c r="M553" s="251" t="s">
        <v>1</v>
      </c>
      <c r="N553" s="252" t="s">
        <v>41</v>
      </c>
      <c r="O553" s="92"/>
      <c r="P553" s="253">
        <f>O553*H553</f>
        <v>0</v>
      </c>
      <c r="Q553" s="253">
        <v>0.040079999999999998</v>
      </c>
      <c r="R553" s="253">
        <f>Q553*H553</f>
        <v>0.16031999999999999</v>
      </c>
      <c r="S553" s="253">
        <v>0</v>
      </c>
      <c r="T553" s="254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55" t="s">
        <v>229</v>
      </c>
      <c r="AT553" s="255" t="s">
        <v>216</v>
      </c>
      <c r="AU553" s="255" t="s">
        <v>86</v>
      </c>
      <c r="AY553" s="18" t="s">
        <v>213</v>
      </c>
      <c r="BE553" s="256">
        <f>IF(N553="základní",J553,0)</f>
        <v>0</v>
      </c>
      <c r="BF553" s="256">
        <f>IF(N553="snížená",J553,0)</f>
        <v>0</v>
      </c>
      <c r="BG553" s="256">
        <f>IF(N553="zákl. přenesená",J553,0)</f>
        <v>0</v>
      </c>
      <c r="BH553" s="256">
        <f>IF(N553="sníž. přenesená",J553,0)</f>
        <v>0</v>
      </c>
      <c r="BI553" s="256">
        <f>IF(N553="nulová",J553,0)</f>
        <v>0</v>
      </c>
      <c r="BJ553" s="18" t="s">
        <v>84</v>
      </c>
      <c r="BK553" s="256">
        <f>ROUND(I553*H553,2)</f>
        <v>0</v>
      </c>
      <c r="BL553" s="18" t="s">
        <v>229</v>
      </c>
      <c r="BM553" s="255" t="s">
        <v>1831</v>
      </c>
    </row>
    <row r="554" s="2" customFormat="1">
      <c r="A554" s="39"/>
      <c r="B554" s="40"/>
      <c r="C554" s="41"/>
      <c r="D554" s="257" t="s">
        <v>222</v>
      </c>
      <c r="E554" s="41"/>
      <c r="F554" s="258" t="s">
        <v>1832</v>
      </c>
      <c r="G554" s="41"/>
      <c r="H554" s="41"/>
      <c r="I554" s="155"/>
      <c r="J554" s="41"/>
      <c r="K554" s="41"/>
      <c r="L554" s="45"/>
      <c r="M554" s="259"/>
      <c r="N554" s="260"/>
      <c r="O554" s="92"/>
      <c r="P554" s="92"/>
      <c r="Q554" s="92"/>
      <c r="R554" s="92"/>
      <c r="S554" s="92"/>
      <c r="T554" s="9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222</v>
      </c>
      <c r="AU554" s="18" t="s">
        <v>86</v>
      </c>
    </row>
    <row r="555" s="2" customFormat="1" ht="16.5" customHeight="1">
      <c r="A555" s="39"/>
      <c r="B555" s="40"/>
      <c r="C555" s="287" t="s">
        <v>1833</v>
      </c>
      <c r="D555" s="287" t="s">
        <v>488</v>
      </c>
      <c r="E555" s="288" t="s">
        <v>1834</v>
      </c>
      <c r="F555" s="289" t="s">
        <v>1835</v>
      </c>
      <c r="G555" s="290" t="s">
        <v>471</v>
      </c>
      <c r="H555" s="291">
        <v>22</v>
      </c>
      <c r="I555" s="292"/>
      <c r="J555" s="293">
        <f>ROUND(I555*H555,2)</f>
        <v>0</v>
      </c>
      <c r="K555" s="289" t="s">
        <v>1</v>
      </c>
      <c r="L555" s="294"/>
      <c r="M555" s="295" t="s">
        <v>1</v>
      </c>
      <c r="N555" s="296" t="s">
        <v>41</v>
      </c>
      <c r="O555" s="92"/>
      <c r="P555" s="253">
        <f>O555*H555</f>
        <v>0</v>
      </c>
      <c r="Q555" s="253">
        <v>0.0013400000000000001</v>
      </c>
      <c r="R555" s="253">
        <f>Q555*H555</f>
        <v>0.029479999999999999</v>
      </c>
      <c r="S555" s="253">
        <v>0</v>
      </c>
      <c r="T555" s="254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55" t="s">
        <v>420</v>
      </c>
      <c r="AT555" s="255" t="s">
        <v>488</v>
      </c>
      <c r="AU555" s="255" t="s">
        <v>86</v>
      </c>
      <c r="AY555" s="18" t="s">
        <v>213</v>
      </c>
      <c r="BE555" s="256">
        <f>IF(N555="základní",J555,0)</f>
        <v>0</v>
      </c>
      <c r="BF555" s="256">
        <f>IF(N555="snížená",J555,0)</f>
        <v>0</v>
      </c>
      <c r="BG555" s="256">
        <f>IF(N555="zákl. přenesená",J555,0)</f>
        <v>0</v>
      </c>
      <c r="BH555" s="256">
        <f>IF(N555="sníž. přenesená",J555,0)</f>
        <v>0</v>
      </c>
      <c r="BI555" s="256">
        <f>IF(N555="nulová",J555,0)</f>
        <v>0</v>
      </c>
      <c r="BJ555" s="18" t="s">
        <v>84</v>
      </c>
      <c r="BK555" s="256">
        <f>ROUND(I555*H555,2)</f>
        <v>0</v>
      </c>
      <c r="BL555" s="18" t="s">
        <v>229</v>
      </c>
      <c r="BM555" s="255" t="s">
        <v>1836</v>
      </c>
    </row>
    <row r="556" s="2" customFormat="1">
      <c r="A556" s="39"/>
      <c r="B556" s="40"/>
      <c r="C556" s="41"/>
      <c r="D556" s="257" t="s">
        <v>222</v>
      </c>
      <c r="E556" s="41"/>
      <c r="F556" s="258" t="s">
        <v>1832</v>
      </c>
      <c r="G556" s="41"/>
      <c r="H556" s="41"/>
      <c r="I556" s="155"/>
      <c r="J556" s="41"/>
      <c r="K556" s="41"/>
      <c r="L556" s="45"/>
      <c r="M556" s="259"/>
      <c r="N556" s="260"/>
      <c r="O556" s="92"/>
      <c r="P556" s="92"/>
      <c r="Q556" s="92"/>
      <c r="R556" s="92"/>
      <c r="S556" s="92"/>
      <c r="T556" s="9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222</v>
      </c>
      <c r="AU556" s="18" t="s">
        <v>86</v>
      </c>
    </row>
    <row r="557" s="13" customFormat="1">
      <c r="A557" s="13"/>
      <c r="B557" s="265"/>
      <c r="C557" s="266"/>
      <c r="D557" s="257" t="s">
        <v>436</v>
      </c>
      <c r="E557" s="267" t="s">
        <v>1</v>
      </c>
      <c r="F557" s="268" t="s">
        <v>1837</v>
      </c>
      <c r="G557" s="266"/>
      <c r="H557" s="269">
        <v>22</v>
      </c>
      <c r="I557" s="270"/>
      <c r="J557" s="266"/>
      <c r="K557" s="266"/>
      <c r="L557" s="271"/>
      <c r="M557" s="272"/>
      <c r="N557" s="273"/>
      <c r="O557" s="273"/>
      <c r="P557" s="273"/>
      <c r="Q557" s="273"/>
      <c r="R557" s="273"/>
      <c r="S557" s="273"/>
      <c r="T557" s="27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75" t="s">
        <v>436</v>
      </c>
      <c r="AU557" s="275" t="s">
        <v>86</v>
      </c>
      <c r="AV557" s="13" t="s">
        <v>86</v>
      </c>
      <c r="AW557" s="13" t="s">
        <v>32</v>
      </c>
      <c r="AX557" s="13" t="s">
        <v>84</v>
      </c>
      <c r="AY557" s="275" t="s">
        <v>213</v>
      </c>
    </row>
    <row r="558" s="2" customFormat="1" ht="16.5" customHeight="1">
      <c r="A558" s="39"/>
      <c r="B558" s="40"/>
      <c r="C558" s="287" t="s">
        <v>1838</v>
      </c>
      <c r="D558" s="287" t="s">
        <v>488</v>
      </c>
      <c r="E558" s="288" t="s">
        <v>1839</v>
      </c>
      <c r="F558" s="289" t="s">
        <v>1840</v>
      </c>
      <c r="G558" s="290" t="s">
        <v>310</v>
      </c>
      <c r="H558" s="291">
        <v>1</v>
      </c>
      <c r="I558" s="292"/>
      <c r="J558" s="293">
        <f>ROUND(I558*H558,2)</f>
        <v>0</v>
      </c>
      <c r="K558" s="289" t="s">
        <v>1</v>
      </c>
      <c r="L558" s="294"/>
      <c r="M558" s="295" t="s">
        <v>1</v>
      </c>
      <c r="N558" s="296" t="s">
        <v>41</v>
      </c>
      <c r="O558" s="92"/>
      <c r="P558" s="253">
        <f>O558*H558</f>
        <v>0</v>
      </c>
      <c r="Q558" s="253">
        <v>0.00010000000000000001</v>
      </c>
      <c r="R558" s="253">
        <f>Q558*H558</f>
        <v>0.00010000000000000001</v>
      </c>
      <c r="S558" s="253">
        <v>0</v>
      </c>
      <c r="T558" s="254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55" t="s">
        <v>420</v>
      </c>
      <c r="AT558" s="255" t="s">
        <v>488</v>
      </c>
      <c r="AU558" s="255" t="s">
        <v>86</v>
      </c>
      <c r="AY558" s="18" t="s">
        <v>213</v>
      </c>
      <c r="BE558" s="256">
        <f>IF(N558="základní",J558,0)</f>
        <v>0</v>
      </c>
      <c r="BF558" s="256">
        <f>IF(N558="snížená",J558,0)</f>
        <v>0</v>
      </c>
      <c r="BG558" s="256">
        <f>IF(N558="zákl. přenesená",J558,0)</f>
        <v>0</v>
      </c>
      <c r="BH558" s="256">
        <f>IF(N558="sníž. přenesená",J558,0)</f>
        <v>0</v>
      </c>
      <c r="BI558" s="256">
        <f>IF(N558="nulová",J558,0)</f>
        <v>0</v>
      </c>
      <c r="BJ558" s="18" t="s">
        <v>84</v>
      </c>
      <c r="BK558" s="256">
        <f>ROUND(I558*H558,2)</f>
        <v>0</v>
      </c>
      <c r="BL558" s="18" t="s">
        <v>229</v>
      </c>
      <c r="BM558" s="255" t="s">
        <v>1841</v>
      </c>
    </row>
    <row r="559" s="2" customFormat="1">
      <c r="A559" s="39"/>
      <c r="B559" s="40"/>
      <c r="C559" s="41"/>
      <c r="D559" s="257" t="s">
        <v>222</v>
      </c>
      <c r="E559" s="41"/>
      <c r="F559" s="258" t="s">
        <v>1832</v>
      </c>
      <c r="G559" s="41"/>
      <c r="H559" s="41"/>
      <c r="I559" s="155"/>
      <c r="J559" s="41"/>
      <c r="K559" s="41"/>
      <c r="L559" s="45"/>
      <c r="M559" s="259"/>
      <c r="N559" s="260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222</v>
      </c>
      <c r="AU559" s="18" t="s">
        <v>86</v>
      </c>
    </row>
    <row r="560" s="2" customFormat="1" ht="16.5" customHeight="1">
      <c r="A560" s="39"/>
      <c r="B560" s="40"/>
      <c r="C560" s="287" t="s">
        <v>1842</v>
      </c>
      <c r="D560" s="287" t="s">
        <v>488</v>
      </c>
      <c r="E560" s="288" t="s">
        <v>1843</v>
      </c>
      <c r="F560" s="289" t="s">
        <v>1844</v>
      </c>
      <c r="G560" s="290" t="s">
        <v>310</v>
      </c>
      <c r="H560" s="291">
        <v>4</v>
      </c>
      <c r="I560" s="292"/>
      <c r="J560" s="293">
        <f>ROUND(I560*H560,2)</f>
        <v>0</v>
      </c>
      <c r="K560" s="289" t="s">
        <v>1</v>
      </c>
      <c r="L560" s="294"/>
      <c r="M560" s="295" t="s">
        <v>1</v>
      </c>
      <c r="N560" s="296" t="s">
        <v>41</v>
      </c>
      <c r="O560" s="92"/>
      <c r="P560" s="253">
        <f>O560*H560</f>
        <v>0</v>
      </c>
      <c r="Q560" s="253">
        <v>0.0065300000000000002</v>
      </c>
      <c r="R560" s="253">
        <f>Q560*H560</f>
        <v>0.026120000000000001</v>
      </c>
      <c r="S560" s="253">
        <v>0</v>
      </c>
      <c r="T560" s="254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55" t="s">
        <v>420</v>
      </c>
      <c r="AT560" s="255" t="s">
        <v>488</v>
      </c>
      <c r="AU560" s="255" t="s">
        <v>86</v>
      </c>
      <c r="AY560" s="18" t="s">
        <v>213</v>
      </c>
      <c r="BE560" s="256">
        <f>IF(N560="základní",J560,0)</f>
        <v>0</v>
      </c>
      <c r="BF560" s="256">
        <f>IF(N560="snížená",J560,0)</f>
        <v>0</v>
      </c>
      <c r="BG560" s="256">
        <f>IF(N560="zákl. přenesená",J560,0)</f>
        <v>0</v>
      </c>
      <c r="BH560" s="256">
        <f>IF(N560="sníž. přenesená",J560,0)</f>
        <v>0</v>
      </c>
      <c r="BI560" s="256">
        <f>IF(N560="nulová",J560,0)</f>
        <v>0</v>
      </c>
      <c r="BJ560" s="18" t="s">
        <v>84</v>
      </c>
      <c r="BK560" s="256">
        <f>ROUND(I560*H560,2)</f>
        <v>0</v>
      </c>
      <c r="BL560" s="18" t="s">
        <v>229</v>
      </c>
      <c r="BM560" s="255" t="s">
        <v>1845</v>
      </c>
    </row>
    <row r="561" s="2" customFormat="1">
      <c r="A561" s="39"/>
      <c r="B561" s="40"/>
      <c r="C561" s="41"/>
      <c r="D561" s="257" t="s">
        <v>222</v>
      </c>
      <c r="E561" s="41"/>
      <c r="F561" s="258" t="s">
        <v>1832</v>
      </c>
      <c r="G561" s="41"/>
      <c r="H561" s="41"/>
      <c r="I561" s="155"/>
      <c r="J561" s="41"/>
      <c r="K561" s="41"/>
      <c r="L561" s="45"/>
      <c r="M561" s="259"/>
      <c r="N561" s="260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222</v>
      </c>
      <c r="AU561" s="18" t="s">
        <v>86</v>
      </c>
    </row>
    <row r="562" s="2" customFormat="1" ht="21.75" customHeight="1">
      <c r="A562" s="39"/>
      <c r="B562" s="40"/>
      <c r="C562" s="244" t="s">
        <v>1846</v>
      </c>
      <c r="D562" s="244" t="s">
        <v>216</v>
      </c>
      <c r="E562" s="245" t="s">
        <v>1847</v>
      </c>
      <c r="F562" s="246" t="s">
        <v>1848</v>
      </c>
      <c r="G562" s="247" t="s">
        <v>471</v>
      </c>
      <c r="H562" s="248">
        <v>3192</v>
      </c>
      <c r="I562" s="249"/>
      <c r="J562" s="250">
        <f>ROUND(I562*H562,2)</f>
        <v>0</v>
      </c>
      <c r="K562" s="246" t="s">
        <v>394</v>
      </c>
      <c r="L562" s="45"/>
      <c r="M562" s="251" t="s">
        <v>1</v>
      </c>
      <c r="N562" s="252" t="s">
        <v>41</v>
      </c>
      <c r="O562" s="92"/>
      <c r="P562" s="253">
        <f>O562*H562</f>
        <v>0</v>
      </c>
      <c r="Q562" s="253">
        <v>0.071900000000000006</v>
      </c>
      <c r="R562" s="253">
        <f>Q562*H562</f>
        <v>229.50480000000002</v>
      </c>
      <c r="S562" s="253">
        <v>0</v>
      </c>
      <c r="T562" s="254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55" t="s">
        <v>229</v>
      </c>
      <c r="AT562" s="255" t="s">
        <v>216</v>
      </c>
      <c r="AU562" s="255" t="s">
        <v>86</v>
      </c>
      <c r="AY562" s="18" t="s">
        <v>213</v>
      </c>
      <c r="BE562" s="256">
        <f>IF(N562="základní",J562,0)</f>
        <v>0</v>
      </c>
      <c r="BF562" s="256">
        <f>IF(N562="snížená",J562,0)</f>
        <v>0</v>
      </c>
      <c r="BG562" s="256">
        <f>IF(N562="zákl. přenesená",J562,0)</f>
        <v>0</v>
      </c>
      <c r="BH562" s="256">
        <f>IF(N562="sníž. přenesená",J562,0)</f>
        <v>0</v>
      </c>
      <c r="BI562" s="256">
        <f>IF(N562="nulová",J562,0)</f>
        <v>0</v>
      </c>
      <c r="BJ562" s="18" t="s">
        <v>84</v>
      </c>
      <c r="BK562" s="256">
        <f>ROUND(I562*H562,2)</f>
        <v>0</v>
      </c>
      <c r="BL562" s="18" t="s">
        <v>229</v>
      </c>
      <c r="BM562" s="255" t="s">
        <v>1849</v>
      </c>
    </row>
    <row r="563" s="2" customFormat="1">
      <c r="A563" s="39"/>
      <c r="B563" s="40"/>
      <c r="C563" s="41"/>
      <c r="D563" s="257" t="s">
        <v>222</v>
      </c>
      <c r="E563" s="41"/>
      <c r="F563" s="258" t="s">
        <v>1850</v>
      </c>
      <c r="G563" s="41"/>
      <c r="H563" s="41"/>
      <c r="I563" s="155"/>
      <c r="J563" s="41"/>
      <c r="K563" s="41"/>
      <c r="L563" s="45"/>
      <c r="M563" s="259"/>
      <c r="N563" s="260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222</v>
      </c>
      <c r="AU563" s="18" t="s">
        <v>86</v>
      </c>
    </row>
    <row r="564" s="13" customFormat="1">
      <c r="A564" s="13"/>
      <c r="B564" s="265"/>
      <c r="C564" s="266"/>
      <c r="D564" s="257" t="s">
        <v>436</v>
      </c>
      <c r="E564" s="267" t="s">
        <v>1</v>
      </c>
      <c r="F564" s="268" t="s">
        <v>1851</v>
      </c>
      <c r="G564" s="266"/>
      <c r="H564" s="269">
        <v>2605</v>
      </c>
      <c r="I564" s="270"/>
      <c r="J564" s="266"/>
      <c r="K564" s="266"/>
      <c r="L564" s="271"/>
      <c r="M564" s="272"/>
      <c r="N564" s="273"/>
      <c r="O564" s="273"/>
      <c r="P564" s="273"/>
      <c r="Q564" s="273"/>
      <c r="R564" s="273"/>
      <c r="S564" s="273"/>
      <c r="T564" s="27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75" t="s">
        <v>436</v>
      </c>
      <c r="AU564" s="275" t="s">
        <v>86</v>
      </c>
      <c r="AV564" s="13" t="s">
        <v>86</v>
      </c>
      <c r="AW564" s="13" t="s">
        <v>32</v>
      </c>
      <c r="AX564" s="13" t="s">
        <v>76</v>
      </c>
      <c r="AY564" s="275" t="s">
        <v>213</v>
      </c>
    </row>
    <row r="565" s="13" customFormat="1">
      <c r="A565" s="13"/>
      <c r="B565" s="265"/>
      <c r="C565" s="266"/>
      <c r="D565" s="257" t="s">
        <v>436</v>
      </c>
      <c r="E565" s="267" t="s">
        <v>1</v>
      </c>
      <c r="F565" s="268" t="s">
        <v>1852</v>
      </c>
      <c r="G565" s="266"/>
      <c r="H565" s="269">
        <v>483</v>
      </c>
      <c r="I565" s="270"/>
      <c r="J565" s="266"/>
      <c r="K565" s="266"/>
      <c r="L565" s="271"/>
      <c r="M565" s="272"/>
      <c r="N565" s="273"/>
      <c r="O565" s="273"/>
      <c r="P565" s="273"/>
      <c r="Q565" s="273"/>
      <c r="R565" s="273"/>
      <c r="S565" s="273"/>
      <c r="T565" s="27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75" t="s">
        <v>436</v>
      </c>
      <c r="AU565" s="275" t="s">
        <v>86</v>
      </c>
      <c r="AV565" s="13" t="s">
        <v>86</v>
      </c>
      <c r="AW565" s="13" t="s">
        <v>32</v>
      </c>
      <c r="AX565" s="13" t="s">
        <v>76</v>
      </c>
      <c r="AY565" s="275" t="s">
        <v>213</v>
      </c>
    </row>
    <row r="566" s="13" customFormat="1">
      <c r="A566" s="13"/>
      <c r="B566" s="265"/>
      <c r="C566" s="266"/>
      <c r="D566" s="257" t="s">
        <v>436</v>
      </c>
      <c r="E566" s="267" t="s">
        <v>1</v>
      </c>
      <c r="F566" s="268" t="s">
        <v>1853</v>
      </c>
      <c r="G566" s="266"/>
      <c r="H566" s="269">
        <v>104</v>
      </c>
      <c r="I566" s="270"/>
      <c r="J566" s="266"/>
      <c r="K566" s="266"/>
      <c r="L566" s="271"/>
      <c r="M566" s="272"/>
      <c r="N566" s="273"/>
      <c r="O566" s="273"/>
      <c r="P566" s="273"/>
      <c r="Q566" s="273"/>
      <c r="R566" s="273"/>
      <c r="S566" s="273"/>
      <c r="T566" s="27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75" t="s">
        <v>436</v>
      </c>
      <c r="AU566" s="275" t="s">
        <v>86</v>
      </c>
      <c r="AV566" s="13" t="s">
        <v>86</v>
      </c>
      <c r="AW566" s="13" t="s">
        <v>32</v>
      </c>
      <c r="AX566" s="13" t="s">
        <v>76</v>
      </c>
      <c r="AY566" s="275" t="s">
        <v>213</v>
      </c>
    </row>
    <row r="567" s="14" customFormat="1">
      <c r="A567" s="14"/>
      <c r="B567" s="276"/>
      <c r="C567" s="277"/>
      <c r="D567" s="257" t="s">
        <v>436</v>
      </c>
      <c r="E567" s="278" t="s">
        <v>1</v>
      </c>
      <c r="F567" s="279" t="s">
        <v>453</v>
      </c>
      <c r="G567" s="277"/>
      <c r="H567" s="280">
        <v>3192</v>
      </c>
      <c r="I567" s="281"/>
      <c r="J567" s="277"/>
      <c r="K567" s="277"/>
      <c r="L567" s="282"/>
      <c r="M567" s="283"/>
      <c r="N567" s="284"/>
      <c r="O567" s="284"/>
      <c r="P567" s="284"/>
      <c r="Q567" s="284"/>
      <c r="R567" s="284"/>
      <c r="S567" s="284"/>
      <c r="T567" s="28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86" t="s">
        <v>436</v>
      </c>
      <c r="AU567" s="286" t="s">
        <v>86</v>
      </c>
      <c r="AV567" s="14" t="s">
        <v>229</v>
      </c>
      <c r="AW567" s="14" t="s">
        <v>32</v>
      </c>
      <c r="AX567" s="14" t="s">
        <v>84</v>
      </c>
      <c r="AY567" s="286" t="s">
        <v>213</v>
      </c>
    </row>
    <row r="568" s="2" customFormat="1" ht="21.75" customHeight="1">
      <c r="A568" s="39"/>
      <c r="B568" s="40"/>
      <c r="C568" s="244" t="s">
        <v>1854</v>
      </c>
      <c r="D568" s="244" t="s">
        <v>216</v>
      </c>
      <c r="E568" s="245" t="s">
        <v>1855</v>
      </c>
      <c r="F568" s="246" t="s">
        <v>1856</v>
      </c>
      <c r="G568" s="247" t="s">
        <v>471</v>
      </c>
      <c r="H568" s="248">
        <v>1108</v>
      </c>
      <c r="I568" s="249"/>
      <c r="J568" s="250">
        <f>ROUND(I568*H568,2)</f>
        <v>0</v>
      </c>
      <c r="K568" s="246" t="s">
        <v>394</v>
      </c>
      <c r="L568" s="45"/>
      <c r="M568" s="251" t="s">
        <v>1</v>
      </c>
      <c r="N568" s="252" t="s">
        <v>41</v>
      </c>
      <c r="O568" s="92"/>
      <c r="P568" s="253">
        <f>O568*H568</f>
        <v>0</v>
      </c>
      <c r="Q568" s="253">
        <v>0.089779999999999999</v>
      </c>
      <c r="R568" s="253">
        <f>Q568*H568</f>
        <v>99.476240000000004</v>
      </c>
      <c r="S568" s="253">
        <v>0</v>
      </c>
      <c r="T568" s="254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55" t="s">
        <v>229</v>
      </c>
      <c r="AT568" s="255" t="s">
        <v>216</v>
      </c>
      <c r="AU568" s="255" t="s">
        <v>86</v>
      </c>
      <c r="AY568" s="18" t="s">
        <v>213</v>
      </c>
      <c r="BE568" s="256">
        <f>IF(N568="základní",J568,0)</f>
        <v>0</v>
      </c>
      <c r="BF568" s="256">
        <f>IF(N568="snížená",J568,0)</f>
        <v>0</v>
      </c>
      <c r="BG568" s="256">
        <f>IF(N568="zákl. přenesená",J568,0)</f>
        <v>0</v>
      </c>
      <c r="BH568" s="256">
        <f>IF(N568="sníž. přenesená",J568,0)</f>
        <v>0</v>
      </c>
      <c r="BI568" s="256">
        <f>IF(N568="nulová",J568,0)</f>
        <v>0</v>
      </c>
      <c r="BJ568" s="18" t="s">
        <v>84</v>
      </c>
      <c r="BK568" s="256">
        <f>ROUND(I568*H568,2)</f>
        <v>0</v>
      </c>
      <c r="BL568" s="18" t="s">
        <v>229</v>
      </c>
      <c r="BM568" s="255" t="s">
        <v>1857</v>
      </c>
    </row>
    <row r="569" s="2" customFormat="1">
      <c r="A569" s="39"/>
      <c r="B569" s="40"/>
      <c r="C569" s="41"/>
      <c r="D569" s="257" t="s">
        <v>222</v>
      </c>
      <c r="E569" s="41"/>
      <c r="F569" s="258" t="s">
        <v>1858</v>
      </c>
      <c r="G569" s="41"/>
      <c r="H569" s="41"/>
      <c r="I569" s="155"/>
      <c r="J569" s="41"/>
      <c r="K569" s="41"/>
      <c r="L569" s="45"/>
      <c r="M569" s="259"/>
      <c r="N569" s="260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222</v>
      </c>
      <c r="AU569" s="18" t="s">
        <v>86</v>
      </c>
    </row>
    <row r="570" s="13" customFormat="1">
      <c r="A570" s="13"/>
      <c r="B570" s="265"/>
      <c r="C570" s="266"/>
      <c r="D570" s="257" t="s">
        <v>436</v>
      </c>
      <c r="E570" s="267" t="s">
        <v>1</v>
      </c>
      <c r="F570" s="268" t="s">
        <v>1859</v>
      </c>
      <c r="G570" s="266"/>
      <c r="H570" s="269">
        <v>521</v>
      </c>
      <c r="I570" s="270"/>
      <c r="J570" s="266"/>
      <c r="K570" s="266"/>
      <c r="L570" s="271"/>
      <c r="M570" s="272"/>
      <c r="N570" s="273"/>
      <c r="O570" s="273"/>
      <c r="P570" s="273"/>
      <c r="Q570" s="273"/>
      <c r="R570" s="273"/>
      <c r="S570" s="273"/>
      <c r="T570" s="27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75" t="s">
        <v>436</v>
      </c>
      <c r="AU570" s="275" t="s">
        <v>86</v>
      </c>
      <c r="AV570" s="13" t="s">
        <v>86</v>
      </c>
      <c r="AW570" s="13" t="s">
        <v>32</v>
      </c>
      <c r="AX570" s="13" t="s">
        <v>76</v>
      </c>
      <c r="AY570" s="275" t="s">
        <v>213</v>
      </c>
    </row>
    <row r="571" s="13" customFormat="1">
      <c r="A571" s="13"/>
      <c r="B571" s="265"/>
      <c r="C571" s="266"/>
      <c r="D571" s="257" t="s">
        <v>436</v>
      </c>
      <c r="E571" s="267" t="s">
        <v>1</v>
      </c>
      <c r="F571" s="268" t="s">
        <v>1852</v>
      </c>
      <c r="G571" s="266"/>
      <c r="H571" s="269">
        <v>483</v>
      </c>
      <c r="I571" s="270"/>
      <c r="J571" s="266"/>
      <c r="K571" s="266"/>
      <c r="L571" s="271"/>
      <c r="M571" s="272"/>
      <c r="N571" s="273"/>
      <c r="O571" s="273"/>
      <c r="P571" s="273"/>
      <c r="Q571" s="273"/>
      <c r="R571" s="273"/>
      <c r="S571" s="273"/>
      <c r="T571" s="27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75" t="s">
        <v>436</v>
      </c>
      <c r="AU571" s="275" t="s">
        <v>86</v>
      </c>
      <c r="AV571" s="13" t="s">
        <v>86</v>
      </c>
      <c r="AW571" s="13" t="s">
        <v>32</v>
      </c>
      <c r="AX571" s="13" t="s">
        <v>76</v>
      </c>
      <c r="AY571" s="275" t="s">
        <v>213</v>
      </c>
    </row>
    <row r="572" s="13" customFormat="1">
      <c r="A572" s="13"/>
      <c r="B572" s="265"/>
      <c r="C572" s="266"/>
      <c r="D572" s="257" t="s">
        <v>436</v>
      </c>
      <c r="E572" s="267" t="s">
        <v>1</v>
      </c>
      <c r="F572" s="268" t="s">
        <v>1853</v>
      </c>
      <c r="G572" s="266"/>
      <c r="H572" s="269">
        <v>104</v>
      </c>
      <c r="I572" s="270"/>
      <c r="J572" s="266"/>
      <c r="K572" s="266"/>
      <c r="L572" s="271"/>
      <c r="M572" s="272"/>
      <c r="N572" s="273"/>
      <c r="O572" s="273"/>
      <c r="P572" s="273"/>
      <c r="Q572" s="273"/>
      <c r="R572" s="273"/>
      <c r="S572" s="273"/>
      <c r="T572" s="27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75" t="s">
        <v>436</v>
      </c>
      <c r="AU572" s="275" t="s">
        <v>86</v>
      </c>
      <c r="AV572" s="13" t="s">
        <v>86</v>
      </c>
      <c r="AW572" s="13" t="s">
        <v>32</v>
      </c>
      <c r="AX572" s="13" t="s">
        <v>76</v>
      </c>
      <c r="AY572" s="275" t="s">
        <v>213</v>
      </c>
    </row>
    <row r="573" s="14" customFormat="1">
      <c r="A573" s="14"/>
      <c r="B573" s="276"/>
      <c r="C573" s="277"/>
      <c r="D573" s="257" t="s">
        <v>436</v>
      </c>
      <c r="E573" s="278" t="s">
        <v>1</v>
      </c>
      <c r="F573" s="279" t="s">
        <v>453</v>
      </c>
      <c r="G573" s="277"/>
      <c r="H573" s="280">
        <v>1108</v>
      </c>
      <c r="I573" s="281"/>
      <c r="J573" s="277"/>
      <c r="K573" s="277"/>
      <c r="L573" s="282"/>
      <c r="M573" s="283"/>
      <c r="N573" s="284"/>
      <c r="O573" s="284"/>
      <c r="P573" s="284"/>
      <c r="Q573" s="284"/>
      <c r="R573" s="284"/>
      <c r="S573" s="284"/>
      <c r="T573" s="28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86" t="s">
        <v>436</v>
      </c>
      <c r="AU573" s="286" t="s">
        <v>86</v>
      </c>
      <c r="AV573" s="14" t="s">
        <v>229</v>
      </c>
      <c r="AW573" s="14" t="s">
        <v>32</v>
      </c>
      <c r="AX573" s="14" t="s">
        <v>84</v>
      </c>
      <c r="AY573" s="286" t="s">
        <v>213</v>
      </c>
    </row>
    <row r="574" s="2" customFormat="1" ht="16.5" customHeight="1">
      <c r="A574" s="39"/>
      <c r="B574" s="40"/>
      <c r="C574" s="287" t="s">
        <v>1860</v>
      </c>
      <c r="D574" s="287" t="s">
        <v>488</v>
      </c>
      <c r="E574" s="288" t="s">
        <v>1861</v>
      </c>
      <c r="F574" s="289" t="s">
        <v>1862</v>
      </c>
      <c r="G574" s="290" t="s">
        <v>491</v>
      </c>
      <c r="H574" s="291">
        <v>47</v>
      </c>
      <c r="I574" s="292"/>
      <c r="J574" s="293">
        <f>ROUND(I574*H574,2)</f>
        <v>0</v>
      </c>
      <c r="K574" s="289" t="s">
        <v>1</v>
      </c>
      <c r="L574" s="294"/>
      <c r="M574" s="295" t="s">
        <v>1</v>
      </c>
      <c r="N574" s="296" t="s">
        <v>41</v>
      </c>
      <c r="O574" s="92"/>
      <c r="P574" s="253">
        <f>O574*H574</f>
        <v>0</v>
      </c>
      <c r="Q574" s="253">
        <v>1</v>
      </c>
      <c r="R574" s="253">
        <f>Q574*H574</f>
        <v>47</v>
      </c>
      <c r="S574" s="253">
        <v>0</v>
      </c>
      <c r="T574" s="254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55" t="s">
        <v>420</v>
      </c>
      <c r="AT574" s="255" t="s">
        <v>488</v>
      </c>
      <c r="AU574" s="255" t="s">
        <v>86</v>
      </c>
      <c r="AY574" s="18" t="s">
        <v>213</v>
      </c>
      <c r="BE574" s="256">
        <f>IF(N574="základní",J574,0)</f>
        <v>0</v>
      </c>
      <c r="BF574" s="256">
        <f>IF(N574="snížená",J574,0)</f>
        <v>0</v>
      </c>
      <c r="BG574" s="256">
        <f>IF(N574="zákl. přenesená",J574,0)</f>
        <v>0</v>
      </c>
      <c r="BH574" s="256">
        <f>IF(N574="sníž. přenesená",J574,0)</f>
        <v>0</v>
      </c>
      <c r="BI574" s="256">
        <f>IF(N574="nulová",J574,0)</f>
        <v>0</v>
      </c>
      <c r="BJ574" s="18" t="s">
        <v>84</v>
      </c>
      <c r="BK574" s="256">
        <f>ROUND(I574*H574,2)</f>
        <v>0</v>
      </c>
      <c r="BL574" s="18" t="s">
        <v>229</v>
      </c>
      <c r="BM574" s="255" t="s">
        <v>1863</v>
      </c>
    </row>
    <row r="575" s="2" customFormat="1">
      <c r="A575" s="39"/>
      <c r="B575" s="40"/>
      <c r="C575" s="41"/>
      <c r="D575" s="257" t="s">
        <v>222</v>
      </c>
      <c r="E575" s="41"/>
      <c r="F575" s="258" t="s">
        <v>1864</v>
      </c>
      <c r="G575" s="41"/>
      <c r="H575" s="41"/>
      <c r="I575" s="155"/>
      <c r="J575" s="41"/>
      <c r="K575" s="41"/>
      <c r="L575" s="45"/>
      <c r="M575" s="259"/>
      <c r="N575" s="260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222</v>
      </c>
      <c r="AU575" s="18" t="s">
        <v>86</v>
      </c>
    </row>
    <row r="576" s="13" customFormat="1">
      <c r="A576" s="13"/>
      <c r="B576" s="265"/>
      <c r="C576" s="266"/>
      <c r="D576" s="257" t="s">
        <v>436</v>
      </c>
      <c r="E576" s="267" t="s">
        <v>1</v>
      </c>
      <c r="F576" s="268" t="s">
        <v>1865</v>
      </c>
      <c r="G576" s="266"/>
      <c r="H576" s="269">
        <v>47</v>
      </c>
      <c r="I576" s="270"/>
      <c r="J576" s="266"/>
      <c r="K576" s="266"/>
      <c r="L576" s="271"/>
      <c r="M576" s="272"/>
      <c r="N576" s="273"/>
      <c r="O576" s="273"/>
      <c r="P576" s="273"/>
      <c r="Q576" s="273"/>
      <c r="R576" s="273"/>
      <c r="S576" s="273"/>
      <c r="T576" s="27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75" t="s">
        <v>436</v>
      </c>
      <c r="AU576" s="275" t="s">
        <v>86</v>
      </c>
      <c r="AV576" s="13" t="s">
        <v>86</v>
      </c>
      <c r="AW576" s="13" t="s">
        <v>32</v>
      </c>
      <c r="AX576" s="13" t="s">
        <v>84</v>
      </c>
      <c r="AY576" s="275" t="s">
        <v>213</v>
      </c>
    </row>
    <row r="577" s="2" customFormat="1" ht="21.75" customHeight="1">
      <c r="A577" s="39"/>
      <c r="B577" s="40"/>
      <c r="C577" s="244" t="s">
        <v>1866</v>
      </c>
      <c r="D577" s="244" t="s">
        <v>216</v>
      </c>
      <c r="E577" s="245" t="s">
        <v>1867</v>
      </c>
      <c r="F577" s="246" t="s">
        <v>1868</v>
      </c>
      <c r="G577" s="247" t="s">
        <v>471</v>
      </c>
      <c r="H577" s="248">
        <v>241</v>
      </c>
      <c r="I577" s="249"/>
      <c r="J577" s="250">
        <f>ROUND(I577*H577,2)</f>
        <v>0</v>
      </c>
      <c r="K577" s="246" t="s">
        <v>394</v>
      </c>
      <c r="L577" s="45"/>
      <c r="M577" s="251" t="s">
        <v>1</v>
      </c>
      <c r="N577" s="252" t="s">
        <v>41</v>
      </c>
      <c r="O577" s="92"/>
      <c r="P577" s="253">
        <f>O577*H577</f>
        <v>0</v>
      </c>
      <c r="Q577" s="253">
        <v>0.091990000000000002</v>
      </c>
      <c r="R577" s="253">
        <f>Q577*H577</f>
        <v>22.169589999999999</v>
      </c>
      <c r="S577" s="253">
        <v>0</v>
      </c>
      <c r="T577" s="254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55" t="s">
        <v>229</v>
      </c>
      <c r="AT577" s="255" t="s">
        <v>216</v>
      </c>
      <c r="AU577" s="255" t="s">
        <v>86</v>
      </c>
      <c r="AY577" s="18" t="s">
        <v>213</v>
      </c>
      <c r="BE577" s="256">
        <f>IF(N577="základní",J577,0)</f>
        <v>0</v>
      </c>
      <c r="BF577" s="256">
        <f>IF(N577="snížená",J577,0)</f>
        <v>0</v>
      </c>
      <c r="BG577" s="256">
        <f>IF(N577="zákl. přenesená",J577,0)</f>
        <v>0</v>
      </c>
      <c r="BH577" s="256">
        <f>IF(N577="sníž. přenesená",J577,0)</f>
        <v>0</v>
      </c>
      <c r="BI577" s="256">
        <f>IF(N577="nulová",J577,0)</f>
        <v>0</v>
      </c>
      <c r="BJ577" s="18" t="s">
        <v>84</v>
      </c>
      <c r="BK577" s="256">
        <f>ROUND(I577*H577,2)</f>
        <v>0</v>
      </c>
      <c r="BL577" s="18" t="s">
        <v>229</v>
      </c>
      <c r="BM577" s="255" t="s">
        <v>1869</v>
      </c>
    </row>
    <row r="578" s="2" customFormat="1">
      <c r="A578" s="39"/>
      <c r="B578" s="40"/>
      <c r="C578" s="41"/>
      <c r="D578" s="257" t="s">
        <v>222</v>
      </c>
      <c r="E578" s="41"/>
      <c r="F578" s="258" t="s">
        <v>1870</v>
      </c>
      <c r="G578" s="41"/>
      <c r="H578" s="41"/>
      <c r="I578" s="155"/>
      <c r="J578" s="41"/>
      <c r="K578" s="41"/>
      <c r="L578" s="45"/>
      <c r="M578" s="259"/>
      <c r="N578" s="260"/>
      <c r="O578" s="92"/>
      <c r="P578" s="92"/>
      <c r="Q578" s="92"/>
      <c r="R578" s="92"/>
      <c r="S578" s="92"/>
      <c r="T578" s="9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222</v>
      </c>
      <c r="AU578" s="18" t="s">
        <v>86</v>
      </c>
    </row>
    <row r="579" s="13" customFormat="1">
      <c r="A579" s="13"/>
      <c r="B579" s="265"/>
      <c r="C579" s="266"/>
      <c r="D579" s="257" t="s">
        <v>436</v>
      </c>
      <c r="E579" s="267" t="s">
        <v>1</v>
      </c>
      <c r="F579" s="268" t="s">
        <v>1871</v>
      </c>
      <c r="G579" s="266"/>
      <c r="H579" s="269">
        <v>136</v>
      </c>
      <c r="I579" s="270"/>
      <c r="J579" s="266"/>
      <c r="K579" s="266"/>
      <c r="L579" s="271"/>
      <c r="M579" s="272"/>
      <c r="N579" s="273"/>
      <c r="O579" s="273"/>
      <c r="P579" s="273"/>
      <c r="Q579" s="273"/>
      <c r="R579" s="273"/>
      <c r="S579" s="273"/>
      <c r="T579" s="27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75" t="s">
        <v>436</v>
      </c>
      <c r="AU579" s="275" t="s">
        <v>86</v>
      </c>
      <c r="AV579" s="13" t="s">
        <v>86</v>
      </c>
      <c r="AW579" s="13" t="s">
        <v>32</v>
      </c>
      <c r="AX579" s="13" t="s">
        <v>76</v>
      </c>
      <c r="AY579" s="275" t="s">
        <v>213</v>
      </c>
    </row>
    <row r="580" s="13" customFormat="1">
      <c r="A580" s="13"/>
      <c r="B580" s="265"/>
      <c r="C580" s="266"/>
      <c r="D580" s="257" t="s">
        <v>436</v>
      </c>
      <c r="E580" s="267" t="s">
        <v>1</v>
      </c>
      <c r="F580" s="268" t="s">
        <v>1872</v>
      </c>
      <c r="G580" s="266"/>
      <c r="H580" s="269">
        <v>105</v>
      </c>
      <c r="I580" s="270"/>
      <c r="J580" s="266"/>
      <c r="K580" s="266"/>
      <c r="L580" s="271"/>
      <c r="M580" s="272"/>
      <c r="N580" s="273"/>
      <c r="O580" s="273"/>
      <c r="P580" s="273"/>
      <c r="Q580" s="273"/>
      <c r="R580" s="273"/>
      <c r="S580" s="273"/>
      <c r="T580" s="27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75" t="s">
        <v>436</v>
      </c>
      <c r="AU580" s="275" t="s">
        <v>86</v>
      </c>
      <c r="AV580" s="13" t="s">
        <v>86</v>
      </c>
      <c r="AW580" s="13" t="s">
        <v>32</v>
      </c>
      <c r="AX580" s="13" t="s">
        <v>76</v>
      </c>
      <c r="AY580" s="275" t="s">
        <v>213</v>
      </c>
    </row>
    <row r="581" s="14" customFormat="1">
      <c r="A581" s="14"/>
      <c r="B581" s="276"/>
      <c r="C581" s="277"/>
      <c r="D581" s="257" t="s">
        <v>436</v>
      </c>
      <c r="E581" s="278" t="s">
        <v>1</v>
      </c>
      <c r="F581" s="279" t="s">
        <v>453</v>
      </c>
      <c r="G581" s="277"/>
      <c r="H581" s="280">
        <v>241</v>
      </c>
      <c r="I581" s="281"/>
      <c r="J581" s="277"/>
      <c r="K581" s="277"/>
      <c r="L581" s="282"/>
      <c r="M581" s="283"/>
      <c r="N581" s="284"/>
      <c r="O581" s="284"/>
      <c r="P581" s="284"/>
      <c r="Q581" s="284"/>
      <c r="R581" s="284"/>
      <c r="S581" s="284"/>
      <c r="T581" s="28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86" t="s">
        <v>436</v>
      </c>
      <c r="AU581" s="286" t="s">
        <v>86</v>
      </c>
      <c r="AV581" s="14" t="s">
        <v>229</v>
      </c>
      <c r="AW581" s="14" t="s">
        <v>32</v>
      </c>
      <c r="AX581" s="14" t="s">
        <v>84</v>
      </c>
      <c r="AY581" s="286" t="s">
        <v>213</v>
      </c>
    </row>
    <row r="582" s="2" customFormat="1" ht="16.5" customHeight="1">
      <c r="A582" s="39"/>
      <c r="B582" s="40"/>
      <c r="C582" s="287" t="s">
        <v>1873</v>
      </c>
      <c r="D582" s="287" t="s">
        <v>488</v>
      </c>
      <c r="E582" s="288" t="s">
        <v>1874</v>
      </c>
      <c r="F582" s="289" t="s">
        <v>1875</v>
      </c>
      <c r="G582" s="290" t="s">
        <v>471</v>
      </c>
      <c r="H582" s="291">
        <v>241</v>
      </c>
      <c r="I582" s="292"/>
      <c r="J582" s="293">
        <f>ROUND(I582*H582,2)</f>
        <v>0</v>
      </c>
      <c r="K582" s="289" t="s">
        <v>394</v>
      </c>
      <c r="L582" s="294"/>
      <c r="M582" s="295" t="s">
        <v>1</v>
      </c>
      <c r="N582" s="296" t="s">
        <v>41</v>
      </c>
      <c r="O582" s="92"/>
      <c r="P582" s="253">
        <f>O582*H582</f>
        <v>0</v>
      </c>
      <c r="Q582" s="253">
        <v>0.10199999999999999</v>
      </c>
      <c r="R582" s="253">
        <f>Q582*H582</f>
        <v>24.581999999999997</v>
      </c>
      <c r="S582" s="253">
        <v>0</v>
      </c>
      <c r="T582" s="254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55" t="s">
        <v>420</v>
      </c>
      <c r="AT582" s="255" t="s">
        <v>488</v>
      </c>
      <c r="AU582" s="255" t="s">
        <v>86</v>
      </c>
      <c r="AY582" s="18" t="s">
        <v>213</v>
      </c>
      <c r="BE582" s="256">
        <f>IF(N582="základní",J582,0)</f>
        <v>0</v>
      </c>
      <c r="BF582" s="256">
        <f>IF(N582="snížená",J582,0)</f>
        <v>0</v>
      </c>
      <c r="BG582" s="256">
        <f>IF(N582="zákl. přenesená",J582,0)</f>
        <v>0</v>
      </c>
      <c r="BH582" s="256">
        <f>IF(N582="sníž. přenesená",J582,0)</f>
        <v>0</v>
      </c>
      <c r="BI582" s="256">
        <f>IF(N582="nulová",J582,0)</f>
        <v>0</v>
      </c>
      <c r="BJ582" s="18" t="s">
        <v>84</v>
      </c>
      <c r="BK582" s="256">
        <f>ROUND(I582*H582,2)</f>
        <v>0</v>
      </c>
      <c r="BL582" s="18" t="s">
        <v>229</v>
      </c>
      <c r="BM582" s="255" t="s">
        <v>1876</v>
      </c>
    </row>
    <row r="583" s="2" customFormat="1">
      <c r="A583" s="39"/>
      <c r="B583" s="40"/>
      <c r="C583" s="41"/>
      <c r="D583" s="257" t="s">
        <v>222</v>
      </c>
      <c r="E583" s="41"/>
      <c r="F583" s="258" t="s">
        <v>1877</v>
      </c>
      <c r="G583" s="41"/>
      <c r="H583" s="41"/>
      <c r="I583" s="155"/>
      <c r="J583" s="41"/>
      <c r="K583" s="41"/>
      <c r="L583" s="45"/>
      <c r="M583" s="259"/>
      <c r="N583" s="260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222</v>
      </c>
      <c r="AU583" s="18" t="s">
        <v>86</v>
      </c>
    </row>
    <row r="584" s="2" customFormat="1" ht="21.75" customHeight="1">
      <c r="A584" s="39"/>
      <c r="B584" s="40"/>
      <c r="C584" s="244" t="s">
        <v>1878</v>
      </c>
      <c r="D584" s="244" t="s">
        <v>216</v>
      </c>
      <c r="E584" s="245" t="s">
        <v>1879</v>
      </c>
      <c r="F584" s="246" t="s">
        <v>1880</v>
      </c>
      <c r="G584" s="247" t="s">
        <v>471</v>
      </c>
      <c r="H584" s="248">
        <v>104</v>
      </c>
      <c r="I584" s="249"/>
      <c r="J584" s="250">
        <f>ROUND(I584*H584,2)</f>
        <v>0</v>
      </c>
      <c r="K584" s="246" t="s">
        <v>394</v>
      </c>
      <c r="L584" s="45"/>
      <c r="M584" s="251" t="s">
        <v>1</v>
      </c>
      <c r="N584" s="252" t="s">
        <v>41</v>
      </c>
      <c r="O584" s="92"/>
      <c r="P584" s="253">
        <f>O584*H584</f>
        <v>0</v>
      </c>
      <c r="Q584" s="253">
        <v>0.15540000000000001</v>
      </c>
      <c r="R584" s="253">
        <f>Q584*H584</f>
        <v>16.1616</v>
      </c>
      <c r="S584" s="253">
        <v>0</v>
      </c>
      <c r="T584" s="254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55" t="s">
        <v>229</v>
      </c>
      <c r="AT584" s="255" t="s">
        <v>216</v>
      </c>
      <c r="AU584" s="255" t="s">
        <v>86</v>
      </c>
      <c r="AY584" s="18" t="s">
        <v>213</v>
      </c>
      <c r="BE584" s="256">
        <f>IF(N584="základní",J584,0)</f>
        <v>0</v>
      </c>
      <c r="BF584" s="256">
        <f>IF(N584="snížená",J584,0)</f>
        <v>0</v>
      </c>
      <c r="BG584" s="256">
        <f>IF(N584="zákl. přenesená",J584,0)</f>
        <v>0</v>
      </c>
      <c r="BH584" s="256">
        <f>IF(N584="sníž. přenesená",J584,0)</f>
        <v>0</v>
      </c>
      <c r="BI584" s="256">
        <f>IF(N584="nulová",J584,0)</f>
        <v>0</v>
      </c>
      <c r="BJ584" s="18" t="s">
        <v>84</v>
      </c>
      <c r="BK584" s="256">
        <f>ROUND(I584*H584,2)</f>
        <v>0</v>
      </c>
      <c r="BL584" s="18" t="s">
        <v>229</v>
      </c>
      <c r="BM584" s="255" t="s">
        <v>1881</v>
      </c>
    </row>
    <row r="585" s="2" customFormat="1">
      <c r="A585" s="39"/>
      <c r="B585" s="40"/>
      <c r="C585" s="41"/>
      <c r="D585" s="257" t="s">
        <v>222</v>
      </c>
      <c r="E585" s="41"/>
      <c r="F585" s="258" t="s">
        <v>1421</v>
      </c>
      <c r="G585" s="41"/>
      <c r="H585" s="41"/>
      <c r="I585" s="155"/>
      <c r="J585" s="41"/>
      <c r="K585" s="41"/>
      <c r="L585" s="45"/>
      <c r="M585" s="259"/>
      <c r="N585" s="260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222</v>
      </c>
      <c r="AU585" s="18" t="s">
        <v>86</v>
      </c>
    </row>
    <row r="586" s="13" customFormat="1">
      <c r="A586" s="13"/>
      <c r="B586" s="265"/>
      <c r="C586" s="266"/>
      <c r="D586" s="257" t="s">
        <v>436</v>
      </c>
      <c r="E586" s="267" t="s">
        <v>1</v>
      </c>
      <c r="F586" s="268" t="s">
        <v>1882</v>
      </c>
      <c r="G586" s="266"/>
      <c r="H586" s="269">
        <v>104</v>
      </c>
      <c r="I586" s="270"/>
      <c r="J586" s="266"/>
      <c r="K586" s="266"/>
      <c r="L586" s="271"/>
      <c r="M586" s="272"/>
      <c r="N586" s="273"/>
      <c r="O586" s="273"/>
      <c r="P586" s="273"/>
      <c r="Q586" s="273"/>
      <c r="R586" s="273"/>
      <c r="S586" s="273"/>
      <c r="T586" s="27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75" t="s">
        <v>436</v>
      </c>
      <c r="AU586" s="275" t="s">
        <v>86</v>
      </c>
      <c r="AV586" s="13" t="s">
        <v>86</v>
      </c>
      <c r="AW586" s="13" t="s">
        <v>32</v>
      </c>
      <c r="AX586" s="13" t="s">
        <v>84</v>
      </c>
      <c r="AY586" s="275" t="s">
        <v>213</v>
      </c>
    </row>
    <row r="587" s="2" customFormat="1" ht="16.5" customHeight="1">
      <c r="A587" s="39"/>
      <c r="B587" s="40"/>
      <c r="C587" s="287" t="s">
        <v>1883</v>
      </c>
      <c r="D587" s="287" t="s">
        <v>488</v>
      </c>
      <c r="E587" s="288" t="s">
        <v>1884</v>
      </c>
      <c r="F587" s="289" t="s">
        <v>1885</v>
      </c>
      <c r="G587" s="290" t="s">
        <v>471</v>
      </c>
      <c r="H587" s="291">
        <v>104</v>
      </c>
      <c r="I587" s="292"/>
      <c r="J587" s="293">
        <f>ROUND(I587*H587,2)</f>
        <v>0</v>
      </c>
      <c r="K587" s="289" t="s">
        <v>394</v>
      </c>
      <c r="L587" s="294"/>
      <c r="M587" s="295" t="s">
        <v>1</v>
      </c>
      <c r="N587" s="296" t="s">
        <v>41</v>
      </c>
      <c r="O587" s="92"/>
      <c r="P587" s="253">
        <f>O587*H587</f>
        <v>0</v>
      </c>
      <c r="Q587" s="253">
        <v>0.081000000000000003</v>
      </c>
      <c r="R587" s="253">
        <f>Q587*H587</f>
        <v>8.4239999999999995</v>
      </c>
      <c r="S587" s="253">
        <v>0</v>
      </c>
      <c r="T587" s="254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55" t="s">
        <v>420</v>
      </c>
      <c r="AT587" s="255" t="s">
        <v>488</v>
      </c>
      <c r="AU587" s="255" t="s">
        <v>86</v>
      </c>
      <c r="AY587" s="18" t="s">
        <v>213</v>
      </c>
      <c r="BE587" s="256">
        <f>IF(N587="základní",J587,0)</f>
        <v>0</v>
      </c>
      <c r="BF587" s="256">
        <f>IF(N587="snížená",J587,0)</f>
        <v>0</v>
      </c>
      <c r="BG587" s="256">
        <f>IF(N587="zákl. přenesená",J587,0)</f>
        <v>0</v>
      </c>
      <c r="BH587" s="256">
        <f>IF(N587="sníž. přenesená",J587,0)</f>
        <v>0</v>
      </c>
      <c r="BI587" s="256">
        <f>IF(N587="nulová",J587,0)</f>
        <v>0</v>
      </c>
      <c r="BJ587" s="18" t="s">
        <v>84</v>
      </c>
      <c r="BK587" s="256">
        <f>ROUND(I587*H587,2)</f>
        <v>0</v>
      </c>
      <c r="BL587" s="18" t="s">
        <v>229</v>
      </c>
      <c r="BM587" s="255" t="s">
        <v>1886</v>
      </c>
    </row>
    <row r="588" s="2" customFormat="1">
      <c r="A588" s="39"/>
      <c r="B588" s="40"/>
      <c r="C588" s="41"/>
      <c r="D588" s="257" t="s">
        <v>222</v>
      </c>
      <c r="E588" s="41"/>
      <c r="F588" s="258" t="s">
        <v>1887</v>
      </c>
      <c r="G588" s="41"/>
      <c r="H588" s="41"/>
      <c r="I588" s="155"/>
      <c r="J588" s="41"/>
      <c r="K588" s="41"/>
      <c r="L588" s="45"/>
      <c r="M588" s="259"/>
      <c r="N588" s="260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222</v>
      </c>
      <c r="AU588" s="18" t="s">
        <v>86</v>
      </c>
    </row>
    <row r="589" s="2" customFormat="1" ht="21.75" customHeight="1">
      <c r="A589" s="39"/>
      <c r="B589" s="40"/>
      <c r="C589" s="244" t="s">
        <v>1888</v>
      </c>
      <c r="D589" s="244" t="s">
        <v>216</v>
      </c>
      <c r="E589" s="245" t="s">
        <v>1203</v>
      </c>
      <c r="F589" s="246" t="s">
        <v>1204</v>
      </c>
      <c r="G589" s="247" t="s">
        <v>471</v>
      </c>
      <c r="H589" s="248">
        <v>591</v>
      </c>
      <c r="I589" s="249"/>
      <c r="J589" s="250">
        <f>ROUND(I589*H589,2)</f>
        <v>0</v>
      </c>
      <c r="K589" s="246" t="s">
        <v>394</v>
      </c>
      <c r="L589" s="45"/>
      <c r="M589" s="251" t="s">
        <v>1</v>
      </c>
      <c r="N589" s="252" t="s">
        <v>41</v>
      </c>
      <c r="O589" s="92"/>
      <c r="P589" s="253">
        <f>O589*H589</f>
        <v>0</v>
      </c>
      <c r="Q589" s="253">
        <v>0.1295</v>
      </c>
      <c r="R589" s="253">
        <f>Q589*H589</f>
        <v>76.534500000000008</v>
      </c>
      <c r="S589" s="253">
        <v>0</v>
      </c>
      <c r="T589" s="254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55" t="s">
        <v>229</v>
      </c>
      <c r="AT589" s="255" t="s">
        <v>216</v>
      </c>
      <c r="AU589" s="255" t="s">
        <v>86</v>
      </c>
      <c r="AY589" s="18" t="s">
        <v>213</v>
      </c>
      <c r="BE589" s="256">
        <f>IF(N589="základní",J589,0)</f>
        <v>0</v>
      </c>
      <c r="BF589" s="256">
        <f>IF(N589="snížená",J589,0)</f>
        <v>0</v>
      </c>
      <c r="BG589" s="256">
        <f>IF(N589="zákl. přenesená",J589,0)</f>
        <v>0</v>
      </c>
      <c r="BH589" s="256">
        <f>IF(N589="sníž. přenesená",J589,0)</f>
        <v>0</v>
      </c>
      <c r="BI589" s="256">
        <f>IF(N589="nulová",J589,0)</f>
        <v>0</v>
      </c>
      <c r="BJ589" s="18" t="s">
        <v>84</v>
      </c>
      <c r="BK589" s="256">
        <f>ROUND(I589*H589,2)</f>
        <v>0</v>
      </c>
      <c r="BL589" s="18" t="s">
        <v>229</v>
      </c>
      <c r="BM589" s="255" t="s">
        <v>1889</v>
      </c>
    </row>
    <row r="590" s="2" customFormat="1">
      <c r="A590" s="39"/>
      <c r="B590" s="40"/>
      <c r="C590" s="41"/>
      <c r="D590" s="257" t="s">
        <v>222</v>
      </c>
      <c r="E590" s="41"/>
      <c r="F590" s="258" t="s">
        <v>1421</v>
      </c>
      <c r="G590" s="41"/>
      <c r="H590" s="41"/>
      <c r="I590" s="155"/>
      <c r="J590" s="41"/>
      <c r="K590" s="41"/>
      <c r="L590" s="45"/>
      <c r="M590" s="259"/>
      <c r="N590" s="260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222</v>
      </c>
      <c r="AU590" s="18" t="s">
        <v>86</v>
      </c>
    </row>
    <row r="591" s="2" customFormat="1" ht="16.5" customHeight="1">
      <c r="A591" s="39"/>
      <c r="B591" s="40"/>
      <c r="C591" s="287" t="s">
        <v>1890</v>
      </c>
      <c r="D591" s="287" t="s">
        <v>488</v>
      </c>
      <c r="E591" s="288" t="s">
        <v>1206</v>
      </c>
      <c r="F591" s="289" t="s">
        <v>1891</v>
      </c>
      <c r="G591" s="290" t="s">
        <v>471</v>
      </c>
      <c r="H591" s="291">
        <v>591</v>
      </c>
      <c r="I591" s="292"/>
      <c r="J591" s="293">
        <f>ROUND(I591*H591,2)</f>
        <v>0</v>
      </c>
      <c r="K591" s="289" t="s">
        <v>394</v>
      </c>
      <c r="L591" s="294"/>
      <c r="M591" s="295" t="s">
        <v>1</v>
      </c>
      <c r="N591" s="296" t="s">
        <v>41</v>
      </c>
      <c r="O591" s="92"/>
      <c r="P591" s="253">
        <f>O591*H591</f>
        <v>0</v>
      </c>
      <c r="Q591" s="253">
        <v>0.058000000000000003</v>
      </c>
      <c r="R591" s="253">
        <f>Q591*H591</f>
        <v>34.277999999999999</v>
      </c>
      <c r="S591" s="253">
        <v>0</v>
      </c>
      <c r="T591" s="254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55" t="s">
        <v>420</v>
      </c>
      <c r="AT591" s="255" t="s">
        <v>488</v>
      </c>
      <c r="AU591" s="255" t="s">
        <v>86</v>
      </c>
      <c r="AY591" s="18" t="s">
        <v>213</v>
      </c>
      <c r="BE591" s="256">
        <f>IF(N591="základní",J591,0)</f>
        <v>0</v>
      </c>
      <c r="BF591" s="256">
        <f>IF(N591="snížená",J591,0)</f>
        <v>0</v>
      </c>
      <c r="BG591" s="256">
        <f>IF(N591="zákl. přenesená",J591,0)</f>
        <v>0</v>
      </c>
      <c r="BH591" s="256">
        <f>IF(N591="sníž. přenesená",J591,0)</f>
        <v>0</v>
      </c>
      <c r="BI591" s="256">
        <f>IF(N591="nulová",J591,0)</f>
        <v>0</v>
      </c>
      <c r="BJ591" s="18" t="s">
        <v>84</v>
      </c>
      <c r="BK591" s="256">
        <f>ROUND(I591*H591,2)</f>
        <v>0</v>
      </c>
      <c r="BL591" s="18" t="s">
        <v>229</v>
      </c>
      <c r="BM591" s="255" t="s">
        <v>1892</v>
      </c>
    </row>
    <row r="592" s="2" customFormat="1">
      <c r="A592" s="39"/>
      <c r="B592" s="40"/>
      <c r="C592" s="41"/>
      <c r="D592" s="257" t="s">
        <v>222</v>
      </c>
      <c r="E592" s="41"/>
      <c r="F592" s="258" t="s">
        <v>1893</v>
      </c>
      <c r="G592" s="41"/>
      <c r="H592" s="41"/>
      <c r="I592" s="155"/>
      <c r="J592" s="41"/>
      <c r="K592" s="41"/>
      <c r="L592" s="45"/>
      <c r="M592" s="259"/>
      <c r="N592" s="260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222</v>
      </c>
      <c r="AU592" s="18" t="s">
        <v>86</v>
      </c>
    </row>
    <row r="593" s="2" customFormat="1" ht="16.5" customHeight="1">
      <c r="A593" s="39"/>
      <c r="B593" s="40"/>
      <c r="C593" s="244" t="s">
        <v>1894</v>
      </c>
      <c r="D593" s="244" t="s">
        <v>216</v>
      </c>
      <c r="E593" s="245" t="s">
        <v>1895</v>
      </c>
      <c r="F593" s="246" t="s">
        <v>1896</v>
      </c>
      <c r="G593" s="247" t="s">
        <v>471</v>
      </c>
      <c r="H593" s="248">
        <v>79.200000000000003</v>
      </c>
      <c r="I593" s="249"/>
      <c r="J593" s="250">
        <f>ROUND(I593*H593,2)</f>
        <v>0</v>
      </c>
      <c r="K593" s="246" t="s">
        <v>1</v>
      </c>
      <c r="L593" s="45"/>
      <c r="M593" s="251" t="s">
        <v>1</v>
      </c>
      <c r="N593" s="252" t="s">
        <v>41</v>
      </c>
      <c r="O593" s="92"/>
      <c r="P593" s="253">
        <f>O593*H593</f>
        <v>0</v>
      </c>
      <c r="Q593" s="253">
        <v>3.0000000000000001E-05</v>
      </c>
      <c r="R593" s="253">
        <f>Q593*H593</f>
        <v>0.0023760000000000001</v>
      </c>
      <c r="S593" s="253">
        <v>0</v>
      </c>
      <c r="T593" s="254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55" t="s">
        <v>229</v>
      </c>
      <c r="AT593" s="255" t="s">
        <v>216</v>
      </c>
      <c r="AU593" s="255" t="s">
        <v>86</v>
      </c>
      <c r="AY593" s="18" t="s">
        <v>213</v>
      </c>
      <c r="BE593" s="256">
        <f>IF(N593="základní",J593,0)</f>
        <v>0</v>
      </c>
      <c r="BF593" s="256">
        <f>IF(N593="snížená",J593,0)</f>
        <v>0</v>
      </c>
      <c r="BG593" s="256">
        <f>IF(N593="zákl. přenesená",J593,0)</f>
        <v>0</v>
      </c>
      <c r="BH593" s="256">
        <f>IF(N593="sníž. přenesená",J593,0)</f>
        <v>0</v>
      </c>
      <c r="BI593" s="256">
        <f>IF(N593="nulová",J593,0)</f>
        <v>0</v>
      </c>
      <c r="BJ593" s="18" t="s">
        <v>84</v>
      </c>
      <c r="BK593" s="256">
        <f>ROUND(I593*H593,2)</f>
        <v>0</v>
      </c>
      <c r="BL593" s="18" t="s">
        <v>229</v>
      </c>
      <c r="BM593" s="255" t="s">
        <v>1897</v>
      </c>
    </row>
    <row r="594" s="2" customFormat="1">
      <c r="A594" s="39"/>
      <c r="B594" s="40"/>
      <c r="C594" s="41"/>
      <c r="D594" s="257" t="s">
        <v>222</v>
      </c>
      <c r="E594" s="41"/>
      <c r="F594" s="258" t="s">
        <v>1898</v>
      </c>
      <c r="G594" s="41"/>
      <c r="H594" s="41"/>
      <c r="I594" s="155"/>
      <c r="J594" s="41"/>
      <c r="K594" s="41"/>
      <c r="L594" s="45"/>
      <c r="M594" s="259"/>
      <c r="N594" s="260"/>
      <c r="O594" s="92"/>
      <c r="P594" s="92"/>
      <c r="Q594" s="92"/>
      <c r="R594" s="92"/>
      <c r="S594" s="92"/>
      <c r="T594" s="9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222</v>
      </c>
      <c r="AU594" s="18" t="s">
        <v>86</v>
      </c>
    </row>
    <row r="595" s="13" customFormat="1">
      <c r="A595" s="13"/>
      <c r="B595" s="265"/>
      <c r="C595" s="266"/>
      <c r="D595" s="257" t="s">
        <v>436</v>
      </c>
      <c r="E595" s="267" t="s">
        <v>1</v>
      </c>
      <c r="F595" s="268" t="s">
        <v>1899</v>
      </c>
      <c r="G595" s="266"/>
      <c r="H595" s="269">
        <v>72</v>
      </c>
      <c r="I595" s="270"/>
      <c r="J595" s="266"/>
      <c r="K595" s="266"/>
      <c r="L595" s="271"/>
      <c r="M595" s="272"/>
      <c r="N595" s="273"/>
      <c r="O595" s="273"/>
      <c r="P595" s="273"/>
      <c r="Q595" s="273"/>
      <c r="R595" s="273"/>
      <c r="S595" s="273"/>
      <c r="T595" s="27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75" t="s">
        <v>436</v>
      </c>
      <c r="AU595" s="275" t="s">
        <v>86</v>
      </c>
      <c r="AV595" s="13" t="s">
        <v>86</v>
      </c>
      <c r="AW595" s="13" t="s">
        <v>32</v>
      </c>
      <c r="AX595" s="13" t="s">
        <v>76</v>
      </c>
      <c r="AY595" s="275" t="s">
        <v>213</v>
      </c>
    </row>
    <row r="596" s="13" customFormat="1">
      <c r="A596" s="13"/>
      <c r="B596" s="265"/>
      <c r="C596" s="266"/>
      <c r="D596" s="257" t="s">
        <v>436</v>
      </c>
      <c r="E596" s="267" t="s">
        <v>1</v>
      </c>
      <c r="F596" s="268" t="s">
        <v>1900</v>
      </c>
      <c r="G596" s="266"/>
      <c r="H596" s="269">
        <v>7.2000000000000002</v>
      </c>
      <c r="I596" s="270"/>
      <c r="J596" s="266"/>
      <c r="K596" s="266"/>
      <c r="L596" s="271"/>
      <c r="M596" s="272"/>
      <c r="N596" s="273"/>
      <c r="O596" s="273"/>
      <c r="P596" s="273"/>
      <c r="Q596" s="273"/>
      <c r="R596" s="273"/>
      <c r="S596" s="273"/>
      <c r="T596" s="27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75" t="s">
        <v>436</v>
      </c>
      <c r="AU596" s="275" t="s">
        <v>86</v>
      </c>
      <c r="AV596" s="13" t="s">
        <v>86</v>
      </c>
      <c r="AW596" s="13" t="s">
        <v>32</v>
      </c>
      <c r="AX596" s="13" t="s">
        <v>76</v>
      </c>
      <c r="AY596" s="275" t="s">
        <v>213</v>
      </c>
    </row>
    <row r="597" s="14" customFormat="1">
      <c r="A597" s="14"/>
      <c r="B597" s="276"/>
      <c r="C597" s="277"/>
      <c r="D597" s="257" t="s">
        <v>436</v>
      </c>
      <c r="E597" s="278" t="s">
        <v>1</v>
      </c>
      <c r="F597" s="279" t="s">
        <v>453</v>
      </c>
      <c r="G597" s="277"/>
      <c r="H597" s="280">
        <v>79.200000000000003</v>
      </c>
      <c r="I597" s="281"/>
      <c r="J597" s="277"/>
      <c r="K597" s="277"/>
      <c r="L597" s="282"/>
      <c r="M597" s="283"/>
      <c r="N597" s="284"/>
      <c r="O597" s="284"/>
      <c r="P597" s="284"/>
      <c r="Q597" s="284"/>
      <c r="R597" s="284"/>
      <c r="S597" s="284"/>
      <c r="T597" s="28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86" t="s">
        <v>436</v>
      </c>
      <c r="AU597" s="286" t="s">
        <v>86</v>
      </c>
      <c r="AV597" s="14" t="s">
        <v>229</v>
      </c>
      <c r="AW597" s="14" t="s">
        <v>32</v>
      </c>
      <c r="AX597" s="14" t="s">
        <v>84</v>
      </c>
      <c r="AY597" s="286" t="s">
        <v>213</v>
      </c>
    </row>
    <row r="598" s="2" customFormat="1" ht="16.5" customHeight="1">
      <c r="A598" s="39"/>
      <c r="B598" s="40"/>
      <c r="C598" s="287" t="s">
        <v>1901</v>
      </c>
      <c r="D598" s="287" t="s">
        <v>488</v>
      </c>
      <c r="E598" s="288" t="s">
        <v>1902</v>
      </c>
      <c r="F598" s="289" t="s">
        <v>1903</v>
      </c>
      <c r="G598" s="290" t="s">
        <v>471</v>
      </c>
      <c r="H598" s="291">
        <v>79.200000000000003</v>
      </c>
      <c r="I598" s="292"/>
      <c r="J598" s="293">
        <f>ROUND(I598*H598,2)</f>
        <v>0</v>
      </c>
      <c r="K598" s="289" t="s">
        <v>1</v>
      </c>
      <c r="L598" s="294"/>
      <c r="M598" s="295" t="s">
        <v>1</v>
      </c>
      <c r="N598" s="296" t="s">
        <v>41</v>
      </c>
      <c r="O598" s="92"/>
      <c r="P598" s="253">
        <f>O598*H598</f>
        <v>0</v>
      </c>
      <c r="Q598" s="253">
        <v>0.012500000000000001</v>
      </c>
      <c r="R598" s="253">
        <f>Q598*H598</f>
        <v>0.9900000000000001</v>
      </c>
      <c r="S598" s="253">
        <v>0</v>
      </c>
      <c r="T598" s="254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55" t="s">
        <v>420</v>
      </c>
      <c r="AT598" s="255" t="s">
        <v>488</v>
      </c>
      <c r="AU598" s="255" t="s">
        <v>86</v>
      </c>
      <c r="AY598" s="18" t="s">
        <v>213</v>
      </c>
      <c r="BE598" s="256">
        <f>IF(N598="základní",J598,0)</f>
        <v>0</v>
      </c>
      <c r="BF598" s="256">
        <f>IF(N598="snížená",J598,0)</f>
        <v>0</v>
      </c>
      <c r="BG598" s="256">
        <f>IF(N598="zákl. přenesená",J598,0)</f>
        <v>0</v>
      </c>
      <c r="BH598" s="256">
        <f>IF(N598="sníž. přenesená",J598,0)</f>
        <v>0</v>
      </c>
      <c r="BI598" s="256">
        <f>IF(N598="nulová",J598,0)</f>
        <v>0</v>
      </c>
      <c r="BJ598" s="18" t="s">
        <v>84</v>
      </c>
      <c r="BK598" s="256">
        <f>ROUND(I598*H598,2)</f>
        <v>0</v>
      </c>
      <c r="BL598" s="18" t="s">
        <v>229</v>
      </c>
      <c r="BM598" s="255" t="s">
        <v>1904</v>
      </c>
    </row>
    <row r="599" s="2" customFormat="1">
      <c r="A599" s="39"/>
      <c r="B599" s="40"/>
      <c r="C599" s="41"/>
      <c r="D599" s="257" t="s">
        <v>222</v>
      </c>
      <c r="E599" s="41"/>
      <c r="F599" s="258" t="s">
        <v>1905</v>
      </c>
      <c r="G599" s="41"/>
      <c r="H599" s="41"/>
      <c r="I599" s="155"/>
      <c r="J599" s="41"/>
      <c r="K599" s="41"/>
      <c r="L599" s="45"/>
      <c r="M599" s="259"/>
      <c r="N599" s="260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222</v>
      </c>
      <c r="AU599" s="18" t="s">
        <v>86</v>
      </c>
    </row>
    <row r="600" s="2" customFormat="1" ht="21.75" customHeight="1">
      <c r="A600" s="39"/>
      <c r="B600" s="40"/>
      <c r="C600" s="244" t="s">
        <v>1225</v>
      </c>
      <c r="D600" s="244" t="s">
        <v>216</v>
      </c>
      <c r="E600" s="245" t="s">
        <v>1906</v>
      </c>
      <c r="F600" s="246" t="s">
        <v>1907</v>
      </c>
      <c r="G600" s="247" t="s">
        <v>471</v>
      </c>
      <c r="H600" s="248">
        <v>1055</v>
      </c>
      <c r="I600" s="249"/>
      <c r="J600" s="250">
        <f>ROUND(I600*H600,2)</f>
        <v>0</v>
      </c>
      <c r="K600" s="246" t="s">
        <v>394</v>
      </c>
      <c r="L600" s="45"/>
      <c r="M600" s="251" t="s">
        <v>1</v>
      </c>
      <c r="N600" s="252" t="s">
        <v>41</v>
      </c>
      <c r="O600" s="92"/>
      <c r="P600" s="253">
        <f>O600*H600</f>
        <v>0</v>
      </c>
      <c r="Q600" s="253">
        <v>1.0000000000000001E-05</v>
      </c>
      <c r="R600" s="253">
        <f>Q600*H600</f>
        <v>0.01055</v>
      </c>
      <c r="S600" s="253">
        <v>0</v>
      </c>
      <c r="T600" s="254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55" t="s">
        <v>229</v>
      </c>
      <c r="AT600" s="255" t="s">
        <v>216</v>
      </c>
      <c r="AU600" s="255" t="s">
        <v>86</v>
      </c>
      <c r="AY600" s="18" t="s">
        <v>213</v>
      </c>
      <c r="BE600" s="256">
        <f>IF(N600="základní",J600,0)</f>
        <v>0</v>
      </c>
      <c r="BF600" s="256">
        <f>IF(N600="snížená",J600,0)</f>
        <v>0</v>
      </c>
      <c r="BG600" s="256">
        <f>IF(N600="zákl. přenesená",J600,0)</f>
        <v>0</v>
      </c>
      <c r="BH600" s="256">
        <f>IF(N600="sníž. přenesená",J600,0)</f>
        <v>0</v>
      </c>
      <c r="BI600" s="256">
        <f>IF(N600="nulová",J600,0)</f>
        <v>0</v>
      </c>
      <c r="BJ600" s="18" t="s">
        <v>84</v>
      </c>
      <c r="BK600" s="256">
        <f>ROUND(I600*H600,2)</f>
        <v>0</v>
      </c>
      <c r="BL600" s="18" t="s">
        <v>229</v>
      </c>
      <c r="BM600" s="255" t="s">
        <v>1908</v>
      </c>
    </row>
    <row r="601" s="2" customFormat="1">
      <c r="A601" s="39"/>
      <c r="B601" s="40"/>
      <c r="C601" s="41"/>
      <c r="D601" s="257" t="s">
        <v>222</v>
      </c>
      <c r="E601" s="41"/>
      <c r="F601" s="258" t="s">
        <v>1601</v>
      </c>
      <c r="G601" s="41"/>
      <c r="H601" s="41"/>
      <c r="I601" s="155"/>
      <c r="J601" s="41"/>
      <c r="K601" s="41"/>
      <c r="L601" s="45"/>
      <c r="M601" s="259"/>
      <c r="N601" s="260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222</v>
      </c>
      <c r="AU601" s="18" t="s">
        <v>86</v>
      </c>
    </row>
    <row r="602" s="2" customFormat="1" ht="21.75" customHeight="1">
      <c r="A602" s="39"/>
      <c r="B602" s="40"/>
      <c r="C602" s="244" t="s">
        <v>1909</v>
      </c>
      <c r="D602" s="244" t="s">
        <v>216</v>
      </c>
      <c r="E602" s="245" t="s">
        <v>1910</v>
      </c>
      <c r="F602" s="246" t="s">
        <v>1911</v>
      </c>
      <c r="G602" s="247" t="s">
        <v>471</v>
      </c>
      <c r="H602" s="248">
        <v>1055</v>
      </c>
      <c r="I602" s="249"/>
      <c r="J602" s="250">
        <f>ROUND(I602*H602,2)</f>
        <v>0</v>
      </c>
      <c r="K602" s="246" t="s">
        <v>394</v>
      </c>
      <c r="L602" s="45"/>
      <c r="M602" s="251" t="s">
        <v>1</v>
      </c>
      <c r="N602" s="252" t="s">
        <v>41</v>
      </c>
      <c r="O602" s="92"/>
      <c r="P602" s="253">
        <f>O602*H602</f>
        <v>0</v>
      </c>
      <c r="Q602" s="253">
        <v>0</v>
      </c>
      <c r="R602" s="253">
        <f>Q602*H602</f>
        <v>0</v>
      </c>
      <c r="S602" s="253">
        <v>0</v>
      </c>
      <c r="T602" s="254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55" t="s">
        <v>229</v>
      </c>
      <c r="AT602" s="255" t="s">
        <v>216</v>
      </c>
      <c r="AU602" s="255" t="s">
        <v>86</v>
      </c>
      <c r="AY602" s="18" t="s">
        <v>213</v>
      </c>
      <c r="BE602" s="256">
        <f>IF(N602="základní",J602,0)</f>
        <v>0</v>
      </c>
      <c r="BF602" s="256">
        <f>IF(N602="snížená",J602,0)</f>
        <v>0</v>
      </c>
      <c r="BG602" s="256">
        <f>IF(N602="zákl. přenesená",J602,0)</f>
        <v>0</v>
      </c>
      <c r="BH602" s="256">
        <f>IF(N602="sníž. přenesená",J602,0)</f>
        <v>0</v>
      </c>
      <c r="BI602" s="256">
        <f>IF(N602="nulová",J602,0)</f>
        <v>0</v>
      </c>
      <c r="BJ602" s="18" t="s">
        <v>84</v>
      </c>
      <c r="BK602" s="256">
        <f>ROUND(I602*H602,2)</f>
        <v>0</v>
      </c>
      <c r="BL602" s="18" t="s">
        <v>229</v>
      </c>
      <c r="BM602" s="255" t="s">
        <v>1912</v>
      </c>
    </row>
    <row r="603" s="2" customFormat="1">
      <c r="A603" s="39"/>
      <c r="B603" s="40"/>
      <c r="C603" s="41"/>
      <c r="D603" s="257" t="s">
        <v>222</v>
      </c>
      <c r="E603" s="41"/>
      <c r="F603" s="258" t="s">
        <v>1913</v>
      </c>
      <c r="G603" s="41"/>
      <c r="H603" s="41"/>
      <c r="I603" s="155"/>
      <c r="J603" s="41"/>
      <c r="K603" s="41"/>
      <c r="L603" s="45"/>
      <c r="M603" s="259"/>
      <c r="N603" s="260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222</v>
      </c>
      <c r="AU603" s="18" t="s">
        <v>86</v>
      </c>
    </row>
    <row r="604" s="2" customFormat="1" ht="21.75" customHeight="1">
      <c r="A604" s="39"/>
      <c r="B604" s="40"/>
      <c r="C604" s="244" t="s">
        <v>1914</v>
      </c>
      <c r="D604" s="244" t="s">
        <v>216</v>
      </c>
      <c r="E604" s="245" t="s">
        <v>1122</v>
      </c>
      <c r="F604" s="246" t="s">
        <v>1123</v>
      </c>
      <c r="G604" s="247" t="s">
        <v>471</v>
      </c>
      <c r="H604" s="248">
        <v>1055</v>
      </c>
      <c r="I604" s="249"/>
      <c r="J604" s="250">
        <f>ROUND(I604*H604,2)</f>
        <v>0</v>
      </c>
      <c r="K604" s="246" t="s">
        <v>394</v>
      </c>
      <c r="L604" s="45"/>
      <c r="M604" s="251" t="s">
        <v>1</v>
      </c>
      <c r="N604" s="252" t="s">
        <v>41</v>
      </c>
      <c r="O604" s="92"/>
      <c r="P604" s="253">
        <f>O604*H604</f>
        <v>0</v>
      </c>
      <c r="Q604" s="253">
        <v>0.00011</v>
      </c>
      <c r="R604" s="253">
        <f>Q604*H604</f>
        <v>0.11605</v>
      </c>
      <c r="S604" s="253">
        <v>0</v>
      </c>
      <c r="T604" s="254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55" t="s">
        <v>229</v>
      </c>
      <c r="AT604" s="255" t="s">
        <v>216</v>
      </c>
      <c r="AU604" s="255" t="s">
        <v>86</v>
      </c>
      <c r="AY604" s="18" t="s">
        <v>213</v>
      </c>
      <c r="BE604" s="256">
        <f>IF(N604="základní",J604,0)</f>
        <v>0</v>
      </c>
      <c r="BF604" s="256">
        <f>IF(N604="snížená",J604,0)</f>
        <v>0</v>
      </c>
      <c r="BG604" s="256">
        <f>IF(N604="zákl. přenesená",J604,0)</f>
        <v>0</v>
      </c>
      <c r="BH604" s="256">
        <f>IF(N604="sníž. přenesená",J604,0)</f>
        <v>0</v>
      </c>
      <c r="BI604" s="256">
        <f>IF(N604="nulová",J604,0)</f>
        <v>0</v>
      </c>
      <c r="BJ604" s="18" t="s">
        <v>84</v>
      </c>
      <c r="BK604" s="256">
        <f>ROUND(I604*H604,2)</f>
        <v>0</v>
      </c>
      <c r="BL604" s="18" t="s">
        <v>229</v>
      </c>
      <c r="BM604" s="255" t="s">
        <v>1915</v>
      </c>
    </row>
    <row r="605" s="2" customFormat="1">
      <c r="A605" s="39"/>
      <c r="B605" s="40"/>
      <c r="C605" s="41"/>
      <c r="D605" s="257" t="s">
        <v>222</v>
      </c>
      <c r="E605" s="41"/>
      <c r="F605" s="258" t="s">
        <v>1913</v>
      </c>
      <c r="G605" s="41"/>
      <c r="H605" s="41"/>
      <c r="I605" s="155"/>
      <c r="J605" s="41"/>
      <c r="K605" s="41"/>
      <c r="L605" s="45"/>
      <c r="M605" s="259"/>
      <c r="N605" s="260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222</v>
      </c>
      <c r="AU605" s="18" t="s">
        <v>86</v>
      </c>
    </row>
    <row r="606" s="2" customFormat="1" ht="21.75" customHeight="1">
      <c r="A606" s="39"/>
      <c r="B606" s="40"/>
      <c r="C606" s="244" t="s">
        <v>1916</v>
      </c>
      <c r="D606" s="244" t="s">
        <v>216</v>
      </c>
      <c r="E606" s="245" t="s">
        <v>1917</v>
      </c>
      <c r="F606" s="246" t="s">
        <v>1918</v>
      </c>
      <c r="G606" s="247" t="s">
        <v>310</v>
      </c>
      <c r="H606" s="248">
        <v>1590</v>
      </c>
      <c r="I606" s="249"/>
      <c r="J606" s="250">
        <f>ROUND(I606*H606,2)</f>
        <v>0</v>
      </c>
      <c r="K606" s="246" t="s">
        <v>394</v>
      </c>
      <c r="L606" s="45"/>
      <c r="M606" s="251" t="s">
        <v>1</v>
      </c>
      <c r="N606" s="252" t="s">
        <v>41</v>
      </c>
      <c r="O606" s="92"/>
      <c r="P606" s="253">
        <f>O606*H606</f>
        <v>0</v>
      </c>
      <c r="Q606" s="253">
        <v>0.0020200000000000001</v>
      </c>
      <c r="R606" s="253">
        <f>Q606*H606</f>
        <v>3.2118000000000002</v>
      </c>
      <c r="S606" s="253">
        <v>0</v>
      </c>
      <c r="T606" s="254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55" t="s">
        <v>229</v>
      </c>
      <c r="AT606" s="255" t="s">
        <v>216</v>
      </c>
      <c r="AU606" s="255" t="s">
        <v>86</v>
      </c>
      <c r="AY606" s="18" t="s">
        <v>213</v>
      </c>
      <c r="BE606" s="256">
        <f>IF(N606="základní",J606,0)</f>
        <v>0</v>
      </c>
      <c r="BF606" s="256">
        <f>IF(N606="snížená",J606,0)</f>
        <v>0</v>
      </c>
      <c r="BG606" s="256">
        <f>IF(N606="zákl. přenesená",J606,0)</f>
        <v>0</v>
      </c>
      <c r="BH606" s="256">
        <f>IF(N606="sníž. přenesená",J606,0)</f>
        <v>0</v>
      </c>
      <c r="BI606" s="256">
        <f>IF(N606="nulová",J606,0)</f>
        <v>0</v>
      </c>
      <c r="BJ606" s="18" t="s">
        <v>84</v>
      </c>
      <c r="BK606" s="256">
        <f>ROUND(I606*H606,2)</f>
        <v>0</v>
      </c>
      <c r="BL606" s="18" t="s">
        <v>229</v>
      </c>
      <c r="BM606" s="255" t="s">
        <v>1919</v>
      </c>
    </row>
    <row r="607" s="2" customFormat="1">
      <c r="A607" s="39"/>
      <c r="B607" s="40"/>
      <c r="C607" s="41"/>
      <c r="D607" s="257" t="s">
        <v>222</v>
      </c>
      <c r="E607" s="41"/>
      <c r="F607" s="258" t="s">
        <v>1920</v>
      </c>
      <c r="G607" s="41"/>
      <c r="H607" s="41"/>
      <c r="I607" s="155"/>
      <c r="J607" s="41"/>
      <c r="K607" s="41"/>
      <c r="L607" s="45"/>
      <c r="M607" s="259"/>
      <c r="N607" s="260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222</v>
      </c>
      <c r="AU607" s="18" t="s">
        <v>86</v>
      </c>
    </row>
    <row r="608" s="2" customFormat="1" ht="21.75" customHeight="1">
      <c r="A608" s="39"/>
      <c r="B608" s="40"/>
      <c r="C608" s="244" t="s">
        <v>1921</v>
      </c>
      <c r="D608" s="244" t="s">
        <v>216</v>
      </c>
      <c r="E608" s="245" t="s">
        <v>1922</v>
      </c>
      <c r="F608" s="246" t="s">
        <v>1923</v>
      </c>
      <c r="G608" s="247" t="s">
        <v>471</v>
      </c>
      <c r="H608" s="248">
        <v>988</v>
      </c>
      <c r="I608" s="249"/>
      <c r="J608" s="250">
        <f>ROUND(I608*H608,2)</f>
        <v>0</v>
      </c>
      <c r="K608" s="246" t="s">
        <v>394</v>
      </c>
      <c r="L608" s="45"/>
      <c r="M608" s="251" t="s">
        <v>1</v>
      </c>
      <c r="N608" s="252" t="s">
        <v>41</v>
      </c>
      <c r="O608" s="92"/>
      <c r="P608" s="253">
        <f>O608*H608</f>
        <v>0</v>
      </c>
      <c r="Q608" s="253">
        <v>0.0060600000000000003</v>
      </c>
      <c r="R608" s="253">
        <f>Q608*H608</f>
        <v>5.9872800000000002</v>
      </c>
      <c r="S608" s="253">
        <v>0</v>
      </c>
      <c r="T608" s="254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55" t="s">
        <v>229</v>
      </c>
      <c r="AT608" s="255" t="s">
        <v>216</v>
      </c>
      <c r="AU608" s="255" t="s">
        <v>86</v>
      </c>
      <c r="AY608" s="18" t="s">
        <v>213</v>
      </c>
      <c r="BE608" s="256">
        <f>IF(N608="základní",J608,0)</f>
        <v>0</v>
      </c>
      <c r="BF608" s="256">
        <f>IF(N608="snížená",J608,0)</f>
        <v>0</v>
      </c>
      <c r="BG608" s="256">
        <f>IF(N608="zákl. přenesená",J608,0)</f>
        <v>0</v>
      </c>
      <c r="BH608" s="256">
        <f>IF(N608="sníž. přenesená",J608,0)</f>
        <v>0</v>
      </c>
      <c r="BI608" s="256">
        <f>IF(N608="nulová",J608,0)</f>
        <v>0</v>
      </c>
      <c r="BJ608" s="18" t="s">
        <v>84</v>
      </c>
      <c r="BK608" s="256">
        <f>ROUND(I608*H608,2)</f>
        <v>0</v>
      </c>
      <c r="BL608" s="18" t="s">
        <v>229</v>
      </c>
      <c r="BM608" s="255" t="s">
        <v>1924</v>
      </c>
    </row>
    <row r="609" s="2" customFormat="1">
      <c r="A609" s="39"/>
      <c r="B609" s="40"/>
      <c r="C609" s="41"/>
      <c r="D609" s="257" t="s">
        <v>222</v>
      </c>
      <c r="E609" s="41"/>
      <c r="F609" s="258" t="s">
        <v>1601</v>
      </c>
      <c r="G609" s="41"/>
      <c r="H609" s="41"/>
      <c r="I609" s="155"/>
      <c r="J609" s="41"/>
      <c r="K609" s="41"/>
      <c r="L609" s="45"/>
      <c r="M609" s="259"/>
      <c r="N609" s="260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222</v>
      </c>
      <c r="AU609" s="18" t="s">
        <v>86</v>
      </c>
    </row>
    <row r="610" s="2" customFormat="1" ht="21.75" customHeight="1">
      <c r="A610" s="39"/>
      <c r="B610" s="40"/>
      <c r="C610" s="244" t="s">
        <v>1925</v>
      </c>
      <c r="D610" s="244" t="s">
        <v>216</v>
      </c>
      <c r="E610" s="245" t="s">
        <v>819</v>
      </c>
      <c r="F610" s="246" t="s">
        <v>820</v>
      </c>
      <c r="G610" s="247" t="s">
        <v>393</v>
      </c>
      <c r="H610" s="248">
        <v>805.33000000000004</v>
      </c>
      <c r="I610" s="249"/>
      <c r="J610" s="250">
        <f>ROUND(I610*H610,2)</f>
        <v>0</v>
      </c>
      <c r="K610" s="246" t="s">
        <v>394</v>
      </c>
      <c r="L610" s="45"/>
      <c r="M610" s="251" t="s">
        <v>1</v>
      </c>
      <c r="N610" s="252" t="s">
        <v>41</v>
      </c>
      <c r="O610" s="92"/>
      <c r="P610" s="253">
        <f>O610*H610</f>
        <v>0</v>
      </c>
      <c r="Q610" s="253">
        <v>0.0010200000000000001</v>
      </c>
      <c r="R610" s="253">
        <f>Q610*H610</f>
        <v>0.82143660000000007</v>
      </c>
      <c r="S610" s="253">
        <v>0</v>
      </c>
      <c r="T610" s="254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55" t="s">
        <v>229</v>
      </c>
      <c r="AT610" s="255" t="s">
        <v>216</v>
      </c>
      <c r="AU610" s="255" t="s">
        <v>86</v>
      </c>
      <c r="AY610" s="18" t="s">
        <v>213</v>
      </c>
      <c r="BE610" s="256">
        <f>IF(N610="základní",J610,0)</f>
        <v>0</v>
      </c>
      <c r="BF610" s="256">
        <f>IF(N610="snížená",J610,0)</f>
        <v>0</v>
      </c>
      <c r="BG610" s="256">
        <f>IF(N610="zákl. přenesená",J610,0)</f>
        <v>0</v>
      </c>
      <c r="BH610" s="256">
        <f>IF(N610="sníž. přenesená",J610,0)</f>
        <v>0</v>
      </c>
      <c r="BI610" s="256">
        <f>IF(N610="nulová",J610,0)</f>
        <v>0</v>
      </c>
      <c r="BJ610" s="18" t="s">
        <v>84</v>
      </c>
      <c r="BK610" s="256">
        <f>ROUND(I610*H610,2)</f>
        <v>0</v>
      </c>
      <c r="BL610" s="18" t="s">
        <v>229</v>
      </c>
      <c r="BM610" s="255" t="s">
        <v>1926</v>
      </c>
    </row>
    <row r="611" s="2" customFormat="1">
      <c r="A611" s="39"/>
      <c r="B611" s="40"/>
      <c r="C611" s="41"/>
      <c r="D611" s="257" t="s">
        <v>222</v>
      </c>
      <c r="E611" s="41"/>
      <c r="F611" s="258" t="s">
        <v>1672</v>
      </c>
      <c r="G611" s="41"/>
      <c r="H611" s="41"/>
      <c r="I611" s="155"/>
      <c r="J611" s="41"/>
      <c r="K611" s="41"/>
      <c r="L611" s="45"/>
      <c r="M611" s="259"/>
      <c r="N611" s="260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222</v>
      </c>
      <c r="AU611" s="18" t="s">
        <v>86</v>
      </c>
    </row>
    <row r="612" s="13" customFormat="1">
      <c r="A612" s="13"/>
      <c r="B612" s="265"/>
      <c r="C612" s="266"/>
      <c r="D612" s="257" t="s">
        <v>436</v>
      </c>
      <c r="E612" s="267" t="s">
        <v>1</v>
      </c>
      <c r="F612" s="268" t="s">
        <v>1927</v>
      </c>
      <c r="G612" s="266"/>
      <c r="H612" s="269">
        <v>75.219999999999999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75" t="s">
        <v>436</v>
      </c>
      <c r="AU612" s="275" t="s">
        <v>86</v>
      </c>
      <c r="AV612" s="13" t="s">
        <v>86</v>
      </c>
      <c r="AW612" s="13" t="s">
        <v>32</v>
      </c>
      <c r="AX612" s="13" t="s">
        <v>76</v>
      </c>
      <c r="AY612" s="275" t="s">
        <v>213</v>
      </c>
    </row>
    <row r="613" s="13" customFormat="1">
      <c r="A613" s="13"/>
      <c r="B613" s="265"/>
      <c r="C613" s="266"/>
      <c r="D613" s="257" t="s">
        <v>436</v>
      </c>
      <c r="E613" s="267" t="s">
        <v>1</v>
      </c>
      <c r="F613" s="268" t="s">
        <v>1928</v>
      </c>
      <c r="G613" s="266"/>
      <c r="H613" s="269">
        <v>77.469999999999999</v>
      </c>
      <c r="I613" s="270"/>
      <c r="J613" s="266"/>
      <c r="K613" s="266"/>
      <c r="L613" s="271"/>
      <c r="M613" s="272"/>
      <c r="N613" s="273"/>
      <c r="O613" s="273"/>
      <c r="P613" s="273"/>
      <c r="Q613" s="273"/>
      <c r="R613" s="273"/>
      <c r="S613" s="273"/>
      <c r="T613" s="27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75" t="s">
        <v>436</v>
      </c>
      <c r="AU613" s="275" t="s">
        <v>86</v>
      </c>
      <c r="AV613" s="13" t="s">
        <v>86</v>
      </c>
      <c r="AW613" s="13" t="s">
        <v>32</v>
      </c>
      <c r="AX613" s="13" t="s">
        <v>76</v>
      </c>
      <c r="AY613" s="275" t="s">
        <v>213</v>
      </c>
    </row>
    <row r="614" s="13" customFormat="1">
      <c r="A614" s="13"/>
      <c r="B614" s="265"/>
      <c r="C614" s="266"/>
      <c r="D614" s="257" t="s">
        <v>436</v>
      </c>
      <c r="E614" s="267" t="s">
        <v>1</v>
      </c>
      <c r="F614" s="268" t="s">
        <v>1929</v>
      </c>
      <c r="G614" s="266"/>
      <c r="H614" s="269">
        <v>21.239999999999998</v>
      </c>
      <c r="I614" s="270"/>
      <c r="J614" s="266"/>
      <c r="K614" s="266"/>
      <c r="L614" s="271"/>
      <c r="M614" s="272"/>
      <c r="N614" s="273"/>
      <c r="O614" s="273"/>
      <c r="P614" s="273"/>
      <c r="Q614" s="273"/>
      <c r="R614" s="273"/>
      <c r="S614" s="273"/>
      <c r="T614" s="27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75" t="s">
        <v>436</v>
      </c>
      <c r="AU614" s="275" t="s">
        <v>86</v>
      </c>
      <c r="AV614" s="13" t="s">
        <v>86</v>
      </c>
      <c r="AW614" s="13" t="s">
        <v>32</v>
      </c>
      <c r="AX614" s="13" t="s">
        <v>76</v>
      </c>
      <c r="AY614" s="275" t="s">
        <v>213</v>
      </c>
    </row>
    <row r="615" s="13" customFormat="1">
      <c r="A615" s="13"/>
      <c r="B615" s="265"/>
      <c r="C615" s="266"/>
      <c r="D615" s="257" t="s">
        <v>436</v>
      </c>
      <c r="E615" s="267" t="s">
        <v>1</v>
      </c>
      <c r="F615" s="268" t="s">
        <v>1930</v>
      </c>
      <c r="G615" s="266"/>
      <c r="H615" s="269">
        <v>38</v>
      </c>
      <c r="I615" s="270"/>
      <c r="J615" s="266"/>
      <c r="K615" s="266"/>
      <c r="L615" s="271"/>
      <c r="M615" s="272"/>
      <c r="N615" s="273"/>
      <c r="O615" s="273"/>
      <c r="P615" s="273"/>
      <c r="Q615" s="273"/>
      <c r="R615" s="273"/>
      <c r="S615" s="273"/>
      <c r="T615" s="27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75" t="s">
        <v>436</v>
      </c>
      <c r="AU615" s="275" t="s">
        <v>86</v>
      </c>
      <c r="AV615" s="13" t="s">
        <v>86</v>
      </c>
      <c r="AW615" s="13" t="s">
        <v>32</v>
      </c>
      <c r="AX615" s="13" t="s">
        <v>76</v>
      </c>
      <c r="AY615" s="275" t="s">
        <v>213</v>
      </c>
    </row>
    <row r="616" s="13" customFormat="1">
      <c r="A616" s="13"/>
      <c r="B616" s="265"/>
      <c r="C616" s="266"/>
      <c r="D616" s="257" t="s">
        <v>436</v>
      </c>
      <c r="E616" s="267" t="s">
        <v>1</v>
      </c>
      <c r="F616" s="268" t="s">
        <v>1931</v>
      </c>
      <c r="G616" s="266"/>
      <c r="H616" s="269">
        <v>69.400000000000006</v>
      </c>
      <c r="I616" s="270"/>
      <c r="J616" s="266"/>
      <c r="K616" s="266"/>
      <c r="L616" s="271"/>
      <c r="M616" s="272"/>
      <c r="N616" s="273"/>
      <c r="O616" s="273"/>
      <c r="P616" s="273"/>
      <c r="Q616" s="273"/>
      <c r="R616" s="273"/>
      <c r="S616" s="273"/>
      <c r="T616" s="27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75" t="s">
        <v>436</v>
      </c>
      <c r="AU616" s="275" t="s">
        <v>86</v>
      </c>
      <c r="AV616" s="13" t="s">
        <v>86</v>
      </c>
      <c r="AW616" s="13" t="s">
        <v>32</v>
      </c>
      <c r="AX616" s="13" t="s">
        <v>76</v>
      </c>
      <c r="AY616" s="275" t="s">
        <v>213</v>
      </c>
    </row>
    <row r="617" s="13" customFormat="1">
      <c r="A617" s="13"/>
      <c r="B617" s="265"/>
      <c r="C617" s="266"/>
      <c r="D617" s="257" t="s">
        <v>436</v>
      </c>
      <c r="E617" s="267" t="s">
        <v>1</v>
      </c>
      <c r="F617" s="268" t="s">
        <v>1932</v>
      </c>
      <c r="G617" s="266"/>
      <c r="H617" s="269">
        <v>32</v>
      </c>
      <c r="I617" s="270"/>
      <c r="J617" s="266"/>
      <c r="K617" s="266"/>
      <c r="L617" s="271"/>
      <c r="M617" s="272"/>
      <c r="N617" s="273"/>
      <c r="O617" s="273"/>
      <c r="P617" s="273"/>
      <c r="Q617" s="273"/>
      <c r="R617" s="273"/>
      <c r="S617" s="273"/>
      <c r="T617" s="274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75" t="s">
        <v>436</v>
      </c>
      <c r="AU617" s="275" t="s">
        <v>86</v>
      </c>
      <c r="AV617" s="13" t="s">
        <v>86</v>
      </c>
      <c r="AW617" s="13" t="s">
        <v>32</v>
      </c>
      <c r="AX617" s="13" t="s">
        <v>76</v>
      </c>
      <c r="AY617" s="275" t="s">
        <v>213</v>
      </c>
    </row>
    <row r="618" s="13" customFormat="1">
      <c r="A618" s="13"/>
      <c r="B618" s="265"/>
      <c r="C618" s="266"/>
      <c r="D618" s="257" t="s">
        <v>436</v>
      </c>
      <c r="E618" s="267" t="s">
        <v>1</v>
      </c>
      <c r="F618" s="268" t="s">
        <v>1933</v>
      </c>
      <c r="G618" s="266"/>
      <c r="H618" s="269">
        <v>48</v>
      </c>
      <c r="I618" s="270"/>
      <c r="J618" s="266"/>
      <c r="K618" s="266"/>
      <c r="L618" s="271"/>
      <c r="M618" s="272"/>
      <c r="N618" s="273"/>
      <c r="O618" s="273"/>
      <c r="P618" s="273"/>
      <c r="Q618" s="273"/>
      <c r="R618" s="273"/>
      <c r="S618" s="273"/>
      <c r="T618" s="27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75" t="s">
        <v>436</v>
      </c>
      <c r="AU618" s="275" t="s">
        <v>86</v>
      </c>
      <c r="AV618" s="13" t="s">
        <v>86</v>
      </c>
      <c r="AW618" s="13" t="s">
        <v>32</v>
      </c>
      <c r="AX618" s="13" t="s">
        <v>76</v>
      </c>
      <c r="AY618" s="275" t="s">
        <v>213</v>
      </c>
    </row>
    <row r="619" s="13" customFormat="1">
      <c r="A619" s="13"/>
      <c r="B619" s="265"/>
      <c r="C619" s="266"/>
      <c r="D619" s="257" t="s">
        <v>436</v>
      </c>
      <c r="E619" s="267" t="s">
        <v>1</v>
      </c>
      <c r="F619" s="268" t="s">
        <v>1934</v>
      </c>
      <c r="G619" s="266"/>
      <c r="H619" s="269">
        <v>152</v>
      </c>
      <c r="I619" s="270"/>
      <c r="J619" s="266"/>
      <c r="K619" s="266"/>
      <c r="L619" s="271"/>
      <c r="M619" s="272"/>
      <c r="N619" s="273"/>
      <c r="O619" s="273"/>
      <c r="P619" s="273"/>
      <c r="Q619" s="273"/>
      <c r="R619" s="273"/>
      <c r="S619" s="273"/>
      <c r="T619" s="274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75" t="s">
        <v>436</v>
      </c>
      <c r="AU619" s="275" t="s">
        <v>86</v>
      </c>
      <c r="AV619" s="13" t="s">
        <v>86</v>
      </c>
      <c r="AW619" s="13" t="s">
        <v>32</v>
      </c>
      <c r="AX619" s="13" t="s">
        <v>76</v>
      </c>
      <c r="AY619" s="275" t="s">
        <v>213</v>
      </c>
    </row>
    <row r="620" s="13" customFormat="1">
      <c r="A620" s="13"/>
      <c r="B620" s="265"/>
      <c r="C620" s="266"/>
      <c r="D620" s="257" t="s">
        <v>436</v>
      </c>
      <c r="E620" s="267" t="s">
        <v>1</v>
      </c>
      <c r="F620" s="268" t="s">
        <v>1935</v>
      </c>
      <c r="G620" s="266"/>
      <c r="H620" s="269">
        <v>280</v>
      </c>
      <c r="I620" s="270"/>
      <c r="J620" s="266"/>
      <c r="K620" s="266"/>
      <c r="L620" s="271"/>
      <c r="M620" s="272"/>
      <c r="N620" s="273"/>
      <c r="O620" s="273"/>
      <c r="P620" s="273"/>
      <c r="Q620" s="273"/>
      <c r="R620" s="273"/>
      <c r="S620" s="273"/>
      <c r="T620" s="27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75" t="s">
        <v>436</v>
      </c>
      <c r="AU620" s="275" t="s">
        <v>86</v>
      </c>
      <c r="AV620" s="13" t="s">
        <v>86</v>
      </c>
      <c r="AW620" s="13" t="s">
        <v>32</v>
      </c>
      <c r="AX620" s="13" t="s">
        <v>76</v>
      </c>
      <c r="AY620" s="275" t="s">
        <v>213</v>
      </c>
    </row>
    <row r="621" s="13" customFormat="1">
      <c r="A621" s="13"/>
      <c r="B621" s="265"/>
      <c r="C621" s="266"/>
      <c r="D621" s="257" t="s">
        <v>436</v>
      </c>
      <c r="E621" s="267" t="s">
        <v>1</v>
      </c>
      <c r="F621" s="268" t="s">
        <v>1936</v>
      </c>
      <c r="G621" s="266"/>
      <c r="H621" s="269">
        <v>12</v>
      </c>
      <c r="I621" s="270"/>
      <c r="J621" s="266"/>
      <c r="K621" s="266"/>
      <c r="L621" s="271"/>
      <c r="M621" s="272"/>
      <c r="N621" s="273"/>
      <c r="O621" s="273"/>
      <c r="P621" s="273"/>
      <c r="Q621" s="273"/>
      <c r="R621" s="273"/>
      <c r="S621" s="273"/>
      <c r="T621" s="27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75" t="s">
        <v>436</v>
      </c>
      <c r="AU621" s="275" t="s">
        <v>86</v>
      </c>
      <c r="AV621" s="13" t="s">
        <v>86</v>
      </c>
      <c r="AW621" s="13" t="s">
        <v>32</v>
      </c>
      <c r="AX621" s="13" t="s">
        <v>76</v>
      </c>
      <c r="AY621" s="275" t="s">
        <v>213</v>
      </c>
    </row>
    <row r="622" s="14" customFormat="1">
      <c r="A622" s="14"/>
      <c r="B622" s="276"/>
      <c r="C622" s="277"/>
      <c r="D622" s="257" t="s">
        <v>436</v>
      </c>
      <c r="E622" s="278" t="s">
        <v>1</v>
      </c>
      <c r="F622" s="279" t="s">
        <v>453</v>
      </c>
      <c r="G622" s="277"/>
      <c r="H622" s="280">
        <v>805.33000000000004</v>
      </c>
      <c r="I622" s="281"/>
      <c r="J622" s="277"/>
      <c r="K622" s="277"/>
      <c r="L622" s="282"/>
      <c r="M622" s="283"/>
      <c r="N622" s="284"/>
      <c r="O622" s="284"/>
      <c r="P622" s="284"/>
      <c r="Q622" s="284"/>
      <c r="R622" s="284"/>
      <c r="S622" s="284"/>
      <c r="T622" s="28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86" t="s">
        <v>436</v>
      </c>
      <c r="AU622" s="286" t="s">
        <v>86</v>
      </c>
      <c r="AV622" s="14" t="s">
        <v>229</v>
      </c>
      <c r="AW622" s="14" t="s">
        <v>32</v>
      </c>
      <c r="AX622" s="14" t="s">
        <v>84</v>
      </c>
      <c r="AY622" s="286" t="s">
        <v>213</v>
      </c>
    </row>
    <row r="623" s="2" customFormat="1" ht="21.75" customHeight="1">
      <c r="A623" s="39"/>
      <c r="B623" s="40"/>
      <c r="C623" s="244" t="s">
        <v>1937</v>
      </c>
      <c r="D623" s="244" t="s">
        <v>216</v>
      </c>
      <c r="E623" s="245" t="s">
        <v>1938</v>
      </c>
      <c r="F623" s="246" t="s">
        <v>1939</v>
      </c>
      <c r="G623" s="247" t="s">
        <v>471</v>
      </c>
      <c r="H623" s="248">
        <v>40</v>
      </c>
      <c r="I623" s="249"/>
      <c r="J623" s="250">
        <f>ROUND(I623*H623,2)</f>
        <v>0</v>
      </c>
      <c r="K623" s="246" t="s">
        <v>394</v>
      </c>
      <c r="L623" s="45"/>
      <c r="M623" s="251" t="s">
        <v>1</v>
      </c>
      <c r="N623" s="252" t="s">
        <v>41</v>
      </c>
      <c r="O623" s="92"/>
      <c r="P623" s="253">
        <f>O623*H623</f>
        <v>0</v>
      </c>
      <c r="Q623" s="253">
        <v>0.00017000000000000001</v>
      </c>
      <c r="R623" s="253">
        <f>Q623*H623</f>
        <v>0.0068000000000000005</v>
      </c>
      <c r="S623" s="253">
        <v>0</v>
      </c>
      <c r="T623" s="254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55" t="s">
        <v>229</v>
      </c>
      <c r="AT623" s="255" t="s">
        <v>216</v>
      </c>
      <c r="AU623" s="255" t="s">
        <v>86</v>
      </c>
      <c r="AY623" s="18" t="s">
        <v>213</v>
      </c>
      <c r="BE623" s="256">
        <f>IF(N623="základní",J623,0)</f>
        <v>0</v>
      </c>
      <c r="BF623" s="256">
        <f>IF(N623="snížená",J623,0)</f>
        <v>0</v>
      </c>
      <c r="BG623" s="256">
        <f>IF(N623="zákl. přenesená",J623,0)</f>
        <v>0</v>
      </c>
      <c r="BH623" s="256">
        <f>IF(N623="sníž. přenesená",J623,0)</f>
        <v>0</v>
      </c>
      <c r="BI623" s="256">
        <f>IF(N623="nulová",J623,0)</f>
        <v>0</v>
      </c>
      <c r="BJ623" s="18" t="s">
        <v>84</v>
      </c>
      <c r="BK623" s="256">
        <f>ROUND(I623*H623,2)</f>
        <v>0</v>
      </c>
      <c r="BL623" s="18" t="s">
        <v>229</v>
      </c>
      <c r="BM623" s="255" t="s">
        <v>1940</v>
      </c>
    </row>
    <row r="624" s="2" customFormat="1">
      <c r="A624" s="39"/>
      <c r="B624" s="40"/>
      <c r="C624" s="41"/>
      <c r="D624" s="257" t="s">
        <v>222</v>
      </c>
      <c r="E624" s="41"/>
      <c r="F624" s="258" t="s">
        <v>1941</v>
      </c>
      <c r="G624" s="41"/>
      <c r="H624" s="41"/>
      <c r="I624" s="155"/>
      <c r="J624" s="41"/>
      <c r="K624" s="41"/>
      <c r="L624" s="45"/>
      <c r="M624" s="259"/>
      <c r="N624" s="260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222</v>
      </c>
      <c r="AU624" s="18" t="s">
        <v>86</v>
      </c>
    </row>
    <row r="625" s="13" customFormat="1">
      <c r="A625" s="13"/>
      <c r="B625" s="265"/>
      <c r="C625" s="266"/>
      <c r="D625" s="257" t="s">
        <v>436</v>
      </c>
      <c r="E625" s="267" t="s">
        <v>1</v>
      </c>
      <c r="F625" s="268" t="s">
        <v>1942</v>
      </c>
      <c r="G625" s="266"/>
      <c r="H625" s="269">
        <v>19</v>
      </c>
      <c r="I625" s="270"/>
      <c r="J625" s="266"/>
      <c r="K625" s="266"/>
      <c r="L625" s="271"/>
      <c r="M625" s="272"/>
      <c r="N625" s="273"/>
      <c r="O625" s="273"/>
      <c r="P625" s="273"/>
      <c r="Q625" s="273"/>
      <c r="R625" s="273"/>
      <c r="S625" s="273"/>
      <c r="T625" s="27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75" t="s">
        <v>436</v>
      </c>
      <c r="AU625" s="275" t="s">
        <v>86</v>
      </c>
      <c r="AV625" s="13" t="s">
        <v>86</v>
      </c>
      <c r="AW625" s="13" t="s">
        <v>32</v>
      </c>
      <c r="AX625" s="13" t="s">
        <v>76</v>
      </c>
      <c r="AY625" s="275" t="s">
        <v>213</v>
      </c>
    </row>
    <row r="626" s="13" customFormat="1">
      <c r="A626" s="13"/>
      <c r="B626" s="265"/>
      <c r="C626" s="266"/>
      <c r="D626" s="257" t="s">
        <v>436</v>
      </c>
      <c r="E626" s="267" t="s">
        <v>1</v>
      </c>
      <c r="F626" s="268" t="s">
        <v>1943</v>
      </c>
      <c r="G626" s="266"/>
      <c r="H626" s="269">
        <v>21</v>
      </c>
      <c r="I626" s="270"/>
      <c r="J626" s="266"/>
      <c r="K626" s="266"/>
      <c r="L626" s="271"/>
      <c r="M626" s="272"/>
      <c r="N626" s="273"/>
      <c r="O626" s="273"/>
      <c r="P626" s="273"/>
      <c r="Q626" s="273"/>
      <c r="R626" s="273"/>
      <c r="S626" s="273"/>
      <c r="T626" s="27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75" t="s">
        <v>436</v>
      </c>
      <c r="AU626" s="275" t="s">
        <v>86</v>
      </c>
      <c r="AV626" s="13" t="s">
        <v>86</v>
      </c>
      <c r="AW626" s="13" t="s">
        <v>32</v>
      </c>
      <c r="AX626" s="13" t="s">
        <v>76</v>
      </c>
      <c r="AY626" s="275" t="s">
        <v>213</v>
      </c>
    </row>
    <row r="627" s="14" customFormat="1">
      <c r="A627" s="14"/>
      <c r="B627" s="276"/>
      <c r="C627" s="277"/>
      <c r="D627" s="257" t="s">
        <v>436</v>
      </c>
      <c r="E627" s="278" t="s">
        <v>1</v>
      </c>
      <c r="F627" s="279" t="s">
        <v>453</v>
      </c>
      <c r="G627" s="277"/>
      <c r="H627" s="280">
        <v>40</v>
      </c>
      <c r="I627" s="281"/>
      <c r="J627" s="277"/>
      <c r="K627" s="277"/>
      <c r="L627" s="282"/>
      <c r="M627" s="283"/>
      <c r="N627" s="284"/>
      <c r="O627" s="284"/>
      <c r="P627" s="284"/>
      <c r="Q627" s="284"/>
      <c r="R627" s="284"/>
      <c r="S627" s="284"/>
      <c r="T627" s="28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86" t="s">
        <v>436</v>
      </c>
      <c r="AU627" s="286" t="s">
        <v>86</v>
      </c>
      <c r="AV627" s="14" t="s">
        <v>229</v>
      </c>
      <c r="AW627" s="14" t="s">
        <v>32</v>
      </c>
      <c r="AX627" s="14" t="s">
        <v>84</v>
      </c>
      <c r="AY627" s="286" t="s">
        <v>213</v>
      </c>
    </row>
    <row r="628" s="2" customFormat="1" ht="21.75" customHeight="1">
      <c r="A628" s="39"/>
      <c r="B628" s="40"/>
      <c r="C628" s="244" t="s">
        <v>1944</v>
      </c>
      <c r="D628" s="244" t="s">
        <v>216</v>
      </c>
      <c r="E628" s="245" t="s">
        <v>1945</v>
      </c>
      <c r="F628" s="246" t="s">
        <v>1946</v>
      </c>
      <c r="G628" s="247" t="s">
        <v>471</v>
      </c>
      <c r="H628" s="248">
        <v>300</v>
      </c>
      <c r="I628" s="249"/>
      <c r="J628" s="250">
        <f>ROUND(I628*H628,2)</f>
        <v>0</v>
      </c>
      <c r="K628" s="246" t="s">
        <v>1</v>
      </c>
      <c r="L628" s="45"/>
      <c r="M628" s="251" t="s">
        <v>1</v>
      </c>
      <c r="N628" s="252" t="s">
        <v>41</v>
      </c>
      <c r="O628" s="92"/>
      <c r="P628" s="253">
        <f>O628*H628</f>
        <v>0</v>
      </c>
      <c r="Q628" s="253">
        <v>0.29221000000000003</v>
      </c>
      <c r="R628" s="253">
        <f>Q628*H628</f>
        <v>87.663000000000011</v>
      </c>
      <c r="S628" s="253">
        <v>0</v>
      </c>
      <c r="T628" s="254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55" t="s">
        <v>229</v>
      </c>
      <c r="AT628" s="255" t="s">
        <v>216</v>
      </c>
      <c r="AU628" s="255" t="s">
        <v>86</v>
      </c>
      <c r="AY628" s="18" t="s">
        <v>213</v>
      </c>
      <c r="BE628" s="256">
        <f>IF(N628="základní",J628,0)</f>
        <v>0</v>
      </c>
      <c r="BF628" s="256">
        <f>IF(N628="snížená",J628,0)</f>
        <v>0</v>
      </c>
      <c r="BG628" s="256">
        <f>IF(N628="zákl. přenesená",J628,0)</f>
        <v>0</v>
      </c>
      <c r="BH628" s="256">
        <f>IF(N628="sníž. přenesená",J628,0)</f>
        <v>0</v>
      </c>
      <c r="BI628" s="256">
        <f>IF(N628="nulová",J628,0)</f>
        <v>0</v>
      </c>
      <c r="BJ628" s="18" t="s">
        <v>84</v>
      </c>
      <c r="BK628" s="256">
        <f>ROUND(I628*H628,2)</f>
        <v>0</v>
      </c>
      <c r="BL628" s="18" t="s">
        <v>229</v>
      </c>
      <c r="BM628" s="255" t="s">
        <v>1947</v>
      </c>
    </row>
    <row r="629" s="2" customFormat="1">
      <c r="A629" s="39"/>
      <c r="B629" s="40"/>
      <c r="C629" s="41"/>
      <c r="D629" s="257" t="s">
        <v>222</v>
      </c>
      <c r="E629" s="41"/>
      <c r="F629" s="258" t="s">
        <v>1601</v>
      </c>
      <c r="G629" s="41"/>
      <c r="H629" s="41"/>
      <c r="I629" s="155"/>
      <c r="J629" s="41"/>
      <c r="K629" s="41"/>
      <c r="L629" s="45"/>
      <c r="M629" s="259"/>
      <c r="N629" s="260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222</v>
      </c>
      <c r="AU629" s="18" t="s">
        <v>86</v>
      </c>
    </row>
    <row r="630" s="2" customFormat="1" ht="21.75" customHeight="1">
      <c r="A630" s="39"/>
      <c r="B630" s="40"/>
      <c r="C630" s="287" t="s">
        <v>1948</v>
      </c>
      <c r="D630" s="287" t="s">
        <v>488</v>
      </c>
      <c r="E630" s="288" t="s">
        <v>1949</v>
      </c>
      <c r="F630" s="289" t="s">
        <v>1950</v>
      </c>
      <c r="G630" s="290" t="s">
        <v>471</v>
      </c>
      <c r="H630" s="291">
        <v>300</v>
      </c>
      <c r="I630" s="292"/>
      <c r="J630" s="293">
        <f>ROUND(I630*H630,2)</f>
        <v>0</v>
      </c>
      <c r="K630" s="289" t="s">
        <v>1</v>
      </c>
      <c r="L630" s="294"/>
      <c r="M630" s="295" t="s">
        <v>1</v>
      </c>
      <c r="N630" s="296" t="s">
        <v>41</v>
      </c>
      <c r="O630" s="92"/>
      <c r="P630" s="253">
        <f>O630*H630</f>
        <v>0</v>
      </c>
      <c r="Q630" s="253">
        <v>0.015599999999999999</v>
      </c>
      <c r="R630" s="253">
        <f>Q630*H630</f>
        <v>4.6799999999999997</v>
      </c>
      <c r="S630" s="253">
        <v>0</v>
      </c>
      <c r="T630" s="254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55" t="s">
        <v>420</v>
      </c>
      <c r="AT630" s="255" t="s">
        <v>488</v>
      </c>
      <c r="AU630" s="255" t="s">
        <v>86</v>
      </c>
      <c r="AY630" s="18" t="s">
        <v>213</v>
      </c>
      <c r="BE630" s="256">
        <f>IF(N630="základní",J630,0)</f>
        <v>0</v>
      </c>
      <c r="BF630" s="256">
        <f>IF(N630="snížená",J630,0)</f>
        <v>0</v>
      </c>
      <c r="BG630" s="256">
        <f>IF(N630="zákl. přenesená",J630,0)</f>
        <v>0</v>
      </c>
      <c r="BH630" s="256">
        <f>IF(N630="sníž. přenesená",J630,0)</f>
        <v>0</v>
      </c>
      <c r="BI630" s="256">
        <f>IF(N630="nulová",J630,0)</f>
        <v>0</v>
      </c>
      <c r="BJ630" s="18" t="s">
        <v>84</v>
      </c>
      <c r="BK630" s="256">
        <f>ROUND(I630*H630,2)</f>
        <v>0</v>
      </c>
      <c r="BL630" s="18" t="s">
        <v>229</v>
      </c>
      <c r="BM630" s="255" t="s">
        <v>1951</v>
      </c>
    </row>
    <row r="631" s="2" customFormat="1">
      <c r="A631" s="39"/>
      <c r="B631" s="40"/>
      <c r="C631" s="41"/>
      <c r="D631" s="257" t="s">
        <v>222</v>
      </c>
      <c r="E631" s="41"/>
      <c r="F631" s="258" t="s">
        <v>1952</v>
      </c>
      <c r="G631" s="41"/>
      <c r="H631" s="41"/>
      <c r="I631" s="155"/>
      <c r="J631" s="41"/>
      <c r="K631" s="41"/>
      <c r="L631" s="45"/>
      <c r="M631" s="259"/>
      <c r="N631" s="260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222</v>
      </c>
      <c r="AU631" s="18" t="s">
        <v>86</v>
      </c>
    </row>
    <row r="632" s="2" customFormat="1" ht="21.75" customHeight="1">
      <c r="A632" s="39"/>
      <c r="B632" s="40"/>
      <c r="C632" s="244" t="s">
        <v>1953</v>
      </c>
      <c r="D632" s="244" t="s">
        <v>216</v>
      </c>
      <c r="E632" s="245" t="s">
        <v>1954</v>
      </c>
      <c r="F632" s="246" t="s">
        <v>1955</v>
      </c>
      <c r="G632" s="247" t="s">
        <v>393</v>
      </c>
      <c r="H632" s="248">
        <v>19</v>
      </c>
      <c r="I632" s="249"/>
      <c r="J632" s="250">
        <f>ROUND(I632*H632,2)</f>
        <v>0</v>
      </c>
      <c r="K632" s="246" t="s">
        <v>394</v>
      </c>
      <c r="L632" s="45"/>
      <c r="M632" s="251" t="s">
        <v>1</v>
      </c>
      <c r="N632" s="252" t="s">
        <v>41</v>
      </c>
      <c r="O632" s="92"/>
      <c r="P632" s="253">
        <f>O632*H632</f>
        <v>0</v>
      </c>
      <c r="Q632" s="253">
        <v>0</v>
      </c>
      <c r="R632" s="253">
        <f>Q632*H632</f>
        <v>0</v>
      </c>
      <c r="S632" s="253">
        <v>0.108</v>
      </c>
      <c r="T632" s="254">
        <f>S632*H632</f>
        <v>2.052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55" t="s">
        <v>229</v>
      </c>
      <c r="AT632" s="255" t="s">
        <v>216</v>
      </c>
      <c r="AU632" s="255" t="s">
        <v>86</v>
      </c>
      <c r="AY632" s="18" t="s">
        <v>213</v>
      </c>
      <c r="BE632" s="256">
        <f>IF(N632="základní",J632,0)</f>
        <v>0</v>
      </c>
      <c r="BF632" s="256">
        <f>IF(N632="snížená",J632,0)</f>
        <v>0</v>
      </c>
      <c r="BG632" s="256">
        <f>IF(N632="zákl. přenesená",J632,0)</f>
        <v>0</v>
      </c>
      <c r="BH632" s="256">
        <f>IF(N632="sníž. přenesená",J632,0)</f>
        <v>0</v>
      </c>
      <c r="BI632" s="256">
        <f>IF(N632="nulová",J632,0)</f>
        <v>0</v>
      </c>
      <c r="BJ632" s="18" t="s">
        <v>84</v>
      </c>
      <c r="BK632" s="256">
        <f>ROUND(I632*H632,2)</f>
        <v>0</v>
      </c>
      <c r="BL632" s="18" t="s">
        <v>229</v>
      </c>
      <c r="BM632" s="255" t="s">
        <v>1956</v>
      </c>
    </row>
    <row r="633" s="2" customFormat="1">
      <c r="A633" s="39"/>
      <c r="B633" s="40"/>
      <c r="C633" s="41"/>
      <c r="D633" s="257" t="s">
        <v>222</v>
      </c>
      <c r="E633" s="41"/>
      <c r="F633" s="258" t="s">
        <v>1957</v>
      </c>
      <c r="G633" s="41"/>
      <c r="H633" s="41"/>
      <c r="I633" s="155"/>
      <c r="J633" s="41"/>
      <c r="K633" s="41"/>
      <c r="L633" s="45"/>
      <c r="M633" s="259"/>
      <c r="N633" s="260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222</v>
      </c>
      <c r="AU633" s="18" t="s">
        <v>86</v>
      </c>
    </row>
    <row r="634" s="2" customFormat="1" ht="21.75" customHeight="1">
      <c r="A634" s="39"/>
      <c r="B634" s="40"/>
      <c r="C634" s="244" t="s">
        <v>1958</v>
      </c>
      <c r="D634" s="244" t="s">
        <v>216</v>
      </c>
      <c r="E634" s="245" t="s">
        <v>1959</v>
      </c>
      <c r="F634" s="246" t="s">
        <v>1960</v>
      </c>
      <c r="G634" s="247" t="s">
        <v>399</v>
      </c>
      <c r="H634" s="248">
        <v>3.6000000000000001</v>
      </c>
      <c r="I634" s="249"/>
      <c r="J634" s="250">
        <f>ROUND(I634*H634,2)</f>
        <v>0</v>
      </c>
      <c r="K634" s="246" t="s">
        <v>394</v>
      </c>
      <c r="L634" s="45"/>
      <c r="M634" s="251" t="s">
        <v>1</v>
      </c>
      <c r="N634" s="252" t="s">
        <v>41</v>
      </c>
      <c r="O634" s="92"/>
      <c r="P634" s="253">
        <f>O634*H634</f>
        <v>0</v>
      </c>
      <c r="Q634" s="253">
        <v>0.00010000000000000001</v>
      </c>
      <c r="R634" s="253">
        <f>Q634*H634</f>
        <v>0.00036000000000000002</v>
      </c>
      <c r="S634" s="253">
        <v>2.4100000000000001</v>
      </c>
      <c r="T634" s="254">
        <f>S634*H634</f>
        <v>8.6760000000000002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55" t="s">
        <v>229</v>
      </c>
      <c r="AT634" s="255" t="s">
        <v>216</v>
      </c>
      <c r="AU634" s="255" t="s">
        <v>86</v>
      </c>
      <c r="AY634" s="18" t="s">
        <v>213</v>
      </c>
      <c r="BE634" s="256">
        <f>IF(N634="základní",J634,0)</f>
        <v>0</v>
      </c>
      <c r="BF634" s="256">
        <f>IF(N634="snížená",J634,0)</f>
        <v>0</v>
      </c>
      <c r="BG634" s="256">
        <f>IF(N634="zákl. přenesená",J634,0)</f>
        <v>0</v>
      </c>
      <c r="BH634" s="256">
        <f>IF(N634="sníž. přenesená",J634,0)</f>
        <v>0</v>
      </c>
      <c r="BI634" s="256">
        <f>IF(N634="nulová",J634,0)</f>
        <v>0</v>
      </c>
      <c r="BJ634" s="18" t="s">
        <v>84</v>
      </c>
      <c r="BK634" s="256">
        <f>ROUND(I634*H634,2)</f>
        <v>0</v>
      </c>
      <c r="BL634" s="18" t="s">
        <v>229</v>
      </c>
      <c r="BM634" s="255" t="s">
        <v>1961</v>
      </c>
    </row>
    <row r="635" s="2" customFormat="1">
      <c r="A635" s="39"/>
      <c r="B635" s="40"/>
      <c r="C635" s="41"/>
      <c r="D635" s="257" t="s">
        <v>222</v>
      </c>
      <c r="E635" s="41"/>
      <c r="F635" s="258" t="s">
        <v>1962</v>
      </c>
      <c r="G635" s="41"/>
      <c r="H635" s="41"/>
      <c r="I635" s="155"/>
      <c r="J635" s="41"/>
      <c r="K635" s="41"/>
      <c r="L635" s="45"/>
      <c r="M635" s="259"/>
      <c r="N635" s="260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222</v>
      </c>
      <c r="AU635" s="18" t="s">
        <v>86</v>
      </c>
    </row>
    <row r="636" s="2" customFormat="1" ht="21.75" customHeight="1">
      <c r="A636" s="39"/>
      <c r="B636" s="40"/>
      <c r="C636" s="244" t="s">
        <v>1963</v>
      </c>
      <c r="D636" s="244" t="s">
        <v>216</v>
      </c>
      <c r="E636" s="245" t="s">
        <v>1964</v>
      </c>
      <c r="F636" s="246" t="s">
        <v>1965</v>
      </c>
      <c r="G636" s="247" t="s">
        <v>393</v>
      </c>
      <c r="H636" s="248">
        <v>40</v>
      </c>
      <c r="I636" s="249"/>
      <c r="J636" s="250">
        <f>ROUND(I636*H636,2)</f>
        <v>0</v>
      </c>
      <c r="K636" s="246" t="s">
        <v>394</v>
      </c>
      <c r="L636" s="45"/>
      <c r="M636" s="251" t="s">
        <v>1</v>
      </c>
      <c r="N636" s="252" t="s">
        <v>41</v>
      </c>
      <c r="O636" s="92"/>
      <c r="P636" s="253">
        <f>O636*H636</f>
        <v>0</v>
      </c>
      <c r="Q636" s="253">
        <v>0</v>
      </c>
      <c r="R636" s="253">
        <f>Q636*H636</f>
        <v>0</v>
      </c>
      <c r="S636" s="253">
        <v>0.074999999999999997</v>
      </c>
      <c r="T636" s="254">
        <f>S636*H636</f>
        <v>3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55" t="s">
        <v>229</v>
      </c>
      <c r="AT636" s="255" t="s">
        <v>216</v>
      </c>
      <c r="AU636" s="255" t="s">
        <v>86</v>
      </c>
      <c r="AY636" s="18" t="s">
        <v>213</v>
      </c>
      <c r="BE636" s="256">
        <f>IF(N636="základní",J636,0)</f>
        <v>0</v>
      </c>
      <c r="BF636" s="256">
        <f>IF(N636="snížená",J636,0)</f>
        <v>0</v>
      </c>
      <c r="BG636" s="256">
        <f>IF(N636="zákl. přenesená",J636,0)</f>
        <v>0</v>
      </c>
      <c r="BH636" s="256">
        <f>IF(N636="sníž. přenesená",J636,0)</f>
        <v>0</v>
      </c>
      <c r="BI636" s="256">
        <f>IF(N636="nulová",J636,0)</f>
        <v>0</v>
      </c>
      <c r="BJ636" s="18" t="s">
        <v>84</v>
      </c>
      <c r="BK636" s="256">
        <f>ROUND(I636*H636,2)</f>
        <v>0</v>
      </c>
      <c r="BL636" s="18" t="s">
        <v>229</v>
      </c>
      <c r="BM636" s="255" t="s">
        <v>1966</v>
      </c>
    </row>
    <row r="637" s="2" customFormat="1">
      <c r="A637" s="39"/>
      <c r="B637" s="40"/>
      <c r="C637" s="41"/>
      <c r="D637" s="257" t="s">
        <v>222</v>
      </c>
      <c r="E637" s="41"/>
      <c r="F637" s="258" t="s">
        <v>1672</v>
      </c>
      <c r="G637" s="41"/>
      <c r="H637" s="41"/>
      <c r="I637" s="155"/>
      <c r="J637" s="41"/>
      <c r="K637" s="41"/>
      <c r="L637" s="45"/>
      <c r="M637" s="259"/>
      <c r="N637" s="260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222</v>
      </c>
      <c r="AU637" s="18" t="s">
        <v>86</v>
      </c>
    </row>
    <row r="638" s="13" customFormat="1">
      <c r="A638" s="13"/>
      <c r="B638" s="265"/>
      <c r="C638" s="266"/>
      <c r="D638" s="257" t="s">
        <v>436</v>
      </c>
      <c r="E638" s="267" t="s">
        <v>1</v>
      </c>
      <c r="F638" s="268" t="s">
        <v>1967</v>
      </c>
      <c r="G638" s="266"/>
      <c r="H638" s="269">
        <v>19</v>
      </c>
      <c r="I638" s="270"/>
      <c r="J638" s="266"/>
      <c r="K638" s="266"/>
      <c r="L638" s="271"/>
      <c r="M638" s="272"/>
      <c r="N638" s="273"/>
      <c r="O638" s="273"/>
      <c r="P638" s="273"/>
      <c r="Q638" s="273"/>
      <c r="R638" s="273"/>
      <c r="S638" s="273"/>
      <c r="T638" s="27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75" t="s">
        <v>436</v>
      </c>
      <c r="AU638" s="275" t="s">
        <v>86</v>
      </c>
      <c r="AV638" s="13" t="s">
        <v>86</v>
      </c>
      <c r="AW638" s="13" t="s">
        <v>32</v>
      </c>
      <c r="AX638" s="13" t="s">
        <v>76</v>
      </c>
      <c r="AY638" s="275" t="s">
        <v>213</v>
      </c>
    </row>
    <row r="639" s="13" customFormat="1">
      <c r="A639" s="13"/>
      <c r="B639" s="265"/>
      <c r="C639" s="266"/>
      <c r="D639" s="257" t="s">
        <v>436</v>
      </c>
      <c r="E639" s="267" t="s">
        <v>1</v>
      </c>
      <c r="F639" s="268" t="s">
        <v>1968</v>
      </c>
      <c r="G639" s="266"/>
      <c r="H639" s="269">
        <v>21</v>
      </c>
      <c r="I639" s="270"/>
      <c r="J639" s="266"/>
      <c r="K639" s="266"/>
      <c r="L639" s="271"/>
      <c r="M639" s="272"/>
      <c r="N639" s="273"/>
      <c r="O639" s="273"/>
      <c r="P639" s="273"/>
      <c r="Q639" s="273"/>
      <c r="R639" s="273"/>
      <c r="S639" s="273"/>
      <c r="T639" s="27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75" t="s">
        <v>436</v>
      </c>
      <c r="AU639" s="275" t="s">
        <v>86</v>
      </c>
      <c r="AV639" s="13" t="s">
        <v>86</v>
      </c>
      <c r="AW639" s="13" t="s">
        <v>32</v>
      </c>
      <c r="AX639" s="13" t="s">
        <v>76</v>
      </c>
      <c r="AY639" s="275" t="s">
        <v>213</v>
      </c>
    </row>
    <row r="640" s="14" customFormat="1">
      <c r="A640" s="14"/>
      <c r="B640" s="276"/>
      <c r="C640" s="277"/>
      <c r="D640" s="257" t="s">
        <v>436</v>
      </c>
      <c r="E640" s="278" t="s">
        <v>1</v>
      </c>
      <c r="F640" s="279" t="s">
        <v>453</v>
      </c>
      <c r="G640" s="277"/>
      <c r="H640" s="280">
        <v>40</v>
      </c>
      <c r="I640" s="281"/>
      <c r="J640" s="277"/>
      <c r="K640" s="277"/>
      <c r="L640" s="282"/>
      <c r="M640" s="283"/>
      <c r="N640" s="284"/>
      <c r="O640" s="284"/>
      <c r="P640" s="284"/>
      <c r="Q640" s="284"/>
      <c r="R640" s="284"/>
      <c r="S640" s="284"/>
      <c r="T640" s="28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86" t="s">
        <v>436</v>
      </c>
      <c r="AU640" s="286" t="s">
        <v>86</v>
      </c>
      <c r="AV640" s="14" t="s">
        <v>229</v>
      </c>
      <c r="AW640" s="14" t="s">
        <v>32</v>
      </c>
      <c r="AX640" s="14" t="s">
        <v>84</v>
      </c>
      <c r="AY640" s="286" t="s">
        <v>213</v>
      </c>
    </row>
    <row r="641" s="2" customFormat="1" ht="21.75" customHeight="1">
      <c r="A641" s="39"/>
      <c r="B641" s="40"/>
      <c r="C641" s="244" t="s">
        <v>1969</v>
      </c>
      <c r="D641" s="244" t="s">
        <v>216</v>
      </c>
      <c r="E641" s="245" t="s">
        <v>1970</v>
      </c>
      <c r="F641" s="246" t="s">
        <v>1971</v>
      </c>
      <c r="G641" s="247" t="s">
        <v>393</v>
      </c>
      <c r="H641" s="248">
        <v>40</v>
      </c>
      <c r="I641" s="249"/>
      <c r="J641" s="250">
        <f>ROUND(I641*H641,2)</f>
        <v>0</v>
      </c>
      <c r="K641" s="246" t="s">
        <v>394</v>
      </c>
      <c r="L641" s="45"/>
      <c r="M641" s="251" t="s">
        <v>1</v>
      </c>
      <c r="N641" s="252" t="s">
        <v>41</v>
      </c>
      <c r="O641" s="92"/>
      <c r="P641" s="253">
        <f>O641*H641</f>
        <v>0</v>
      </c>
      <c r="Q641" s="253">
        <v>0.0050600000000000003</v>
      </c>
      <c r="R641" s="253">
        <f>Q641*H641</f>
        <v>0.20240000000000002</v>
      </c>
      <c r="S641" s="253">
        <v>0.0050000000000000001</v>
      </c>
      <c r="T641" s="254">
        <f>S641*H641</f>
        <v>0.20000000000000001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55" t="s">
        <v>229</v>
      </c>
      <c r="AT641" s="255" t="s">
        <v>216</v>
      </c>
      <c r="AU641" s="255" t="s">
        <v>86</v>
      </c>
      <c r="AY641" s="18" t="s">
        <v>213</v>
      </c>
      <c r="BE641" s="256">
        <f>IF(N641="základní",J641,0)</f>
        <v>0</v>
      </c>
      <c r="BF641" s="256">
        <f>IF(N641="snížená",J641,0)</f>
        <v>0</v>
      </c>
      <c r="BG641" s="256">
        <f>IF(N641="zákl. přenesená",J641,0)</f>
        <v>0</v>
      </c>
      <c r="BH641" s="256">
        <f>IF(N641="sníž. přenesená",J641,0)</f>
        <v>0</v>
      </c>
      <c r="BI641" s="256">
        <f>IF(N641="nulová",J641,0)</f>
        <v>0</v>
      </c>
      <c r="BJ641" s="18" t="s">
        <v>84</v>
      </c>
      <c r="BK641" s="256">
        <f>ROUND(I641*H641,2)</f>
        <v>0</v>
      </c>
      <c r="BL641" s="18" t="s">
        <v>229</v>
      </c>
      <c r="BM641" s="255" t="s">
        <v>1972</v>
      </c>
    </row>
    <row r="642" s="2" customFormat="1">
      <c r="A642" s="39"/>
      <c r="B642" s="40"/>
      <c r="C642" s="41"/>
      <c r="D642" s="257" t="s">
        <v>222</v>
      </c>
      <c r="E642" s="41"/>
      <c r="F642" s="258" t="s">
        <v>1973</v>
      </c>
      <c r="G642" s="41"/>
      <c r="H642" s="41"/>
      <c r="I642" s="155"/>
      <c r="J642" s="41"/>
      <c r="K642" s="41"/>
      <c r="L642" s="45"/>
      <c r="M642" s="259"/>
      <c r="N642" s="260"/>
      <c r="O642" s="92"/>
      <c r="P642" s="92"/>
      <c r="Q642" s="92"/>
      <c r="R642" s="92"/>
      <c r="S642" s="92"/>
      <c r="T642" s="9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222</v>
      </c>
      <c r="AU642" s="18" t="s">
        <v>86</v>
      </c>
    </row>
    <row r="643" s="2" customFormat="1" ht="21.75" customHeight="1">
      <c r="A643" s="39"/>
      <c r="B643" s="40"/>
      <c r="C643" s="244" t="s">
        <v>1974</v>
      </c>
      <c r="D643" s="244" t="s">
        <v>216</v>
      </c>
      <c r="E643" s="245" t="s">
        <v>1975</v>
      </c>
      <c r="F643" s="246" t="s">
        <v>1976</v>
      </c>
      <c r="G643" s="247" t="s">
        <v>393</v>
      </c>
      <c r="H643" s="248">
        <v>40</v>
      </c>
      <c r="I643" s="249"/>
      <c r="J643" s="250">
        <f>ROUND(I643*H643,2)</f>
        <v>0</v>
      </c>
      <c r="K643" s="246" t="s">
        <v>394</v>
      </c>
      <c r="L643" s="45"/>
      <c r="M643" s="251" t="s">
        <v>1</v>
      </c>
      <c r="N643" s="252" t="s">
        <v>41</v>
      </c>
      <c r="O643" s="92"/>
      <c r="P643" s="253">
        <f>O643*H643</f>
        <v>0</v>
      </c>
      <c r="Q643" s="253">
        <v>0</v>
      </c>
      <c r="R643" s="253">
        <f>Q643*H643</f>
        <v>0</v>
      </c>
      <c r="S643" s="253">
        <v>0</v>
      </c>
      <c r="T643" s="254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55" t="s">
        <v>229</v>
      </c>
      <c r="AT643" s="255" t="s">
        <v>216</v>
      </c>
      <c r="AU643" s="255" t="s">
        <v>86</v>
      </c>
      <c r="AY643" s="18" t="s">
        <v>213</v>
      </c>
      <c r="BE643" s="256">
        <f>IF(N643="základní",J643,0)</f>
        <v>0</v>
      </c>
      <c r="BF643" s="256">
        <f>IF(N643="snížená",J643,0)</f>
        <v>0</v>
      </c>
      <c r="BG643" s="256">
        <f>IF(N643="zákl. přenesená",J643,0)</f>
        <v>0</v>
      </c>
      <c r="BH643" s="256">
        <f>IF(N643="sníž. přenesená",J643,0)</f>
        <v>0</v>
      </c>
      <c r="BI643" s="256">
        <f>IF(N643="nulová",J643,0)</f>
        <v>0</v>
      </c>
      <c r="BJ643" s="18" t="s">
        <v>84</v>
      </c>
      <c r="BK643" s="256">
        <f>ROUND(I643*H643,2)</f>
        <v>0</v>
      </c>
      <c r="BL643" s="18" t="s">
        <v>229</v>
      </c>
      <c r="BM643" s="255" t="s">
        <v>1977</v>
      </c>
    </row>
    <row r="644" s="2" customFormat="1">
      <c r="A644" s="39"/>
      <c r="B644" s="40"/>
      <c r="C644" s="41"/>
      <c r="D644" s="257" t="s">
        <v>222</v>
      </c>
      <c r="E644" s="41"/>
      <c r="F644" s="258" t="s">
        <v>1973</v>
      </c>
      <c r="G644" s="41"/>
      <c r="H644" s="41"/>
      <c r="I644" s="155"/>
      <c r="J644" s="41"/>
      <c r="K644" s="41"/>
      <c r="L644" s="45"/>
      <c r="M644" s="259"/>
      <c r="N644" s="260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222</v>
      </c>
      <c r="AU644" s="18" t="s">
        <v>86</v>
      </c>
    </row>
    <row r="645" s="2" customFormat="1" ht="21.75" customHeight="1">
      <c r="A645" s="39"/>
      <c r="B645" s="40"/>
      <c r="C645" s="244" t="s">
        <v>1978</v>
      </c>
      <c r="D645" s="244" t="s">
        <v>216</v>
      </c>
      <c r="E645" s="245" t="s">
        <v>1979</v>
      </c>
      <c r="F645" s="246" t="s">
        <v>1980</v>
      </c>
      <c r="G645" s="247" t="s">
        <v>393</v>
      </c>
      <c r="H645" s="248">
        <v>14</v>
      </c>
      <c r="I645" s="249"/>
      <c r="J645" s="250">
        <f>ROUND(I645*H645,2)</f>
        <v>0</v>
      </c>
      <c r="K645" s="246" t="s">
        <v>394</v>
      </c>
      <c r="L645" s="45"/>
      <c r="M645" s="251" t="s">
        <v>1</v>
      </c>
      <c r="N645" s="252" t="s">
        <v>41</v>
      </c>
      <c r="O645" s="92"/>
      <c r="P645" s="253">
        <f>O645*H645</f>
        <v>0</v>
      </c>
      <c r="Q645" s="253">
        <v>0.038850000000000003</v>
      </c>
      <c r="R645" s="253">
        <f>Q645*H645</f>
        <v>0.54390000000000005</v>
      </c>
      <c r="S645" s="253">
        <v>0</v>
      </c>
      <c r="T645" s="254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55" t="s">
        <v>229</v>
      </c>
      <c r="AT645" s="255" t="s">
        <v>216</v>
      </c>
      <c r="AU645" s="255" t="s">
        <v>86</v>
      </c>
      <c r="AY645" s="18" t="s">
        <v>213</v>
      </c>
      <c r="BE645" s="256">
        <f>IF(N645="základní",J645,0)</f>
        <v>0</v>
      </c>
      <c r="BF645" s="256">
        <f>IF(N645="snížená",J645,0)</f>
        <v>0</v>
      </c>
      <c r="BG645" s="256">
        <f>IF(N645="zákl. přenesená",J645,0)</f>
        <v>0</v>
      </c>
      <c r="BH645" s="256">
        <f>IF(N645="sníž. přenesená",J645,0)</f>
        <v>0</v>
      </c>
      <c r="BI645" s="256">
        <f>IF(N645="nulová",J645,0)</f>
        <v>0</v>
      </c>
      <c r="BJ645" s="18" t="s">
        <v>84</v>
      </c>
      <c r="BK645" s="256">
        <f>ROUND(I645*H645,2)</f>
        <v>0</v>
      </c>
      <c r="BL645" s="18" t="s">
        <v>229</v>
      </c>
      <c r="BM645" s="255" t="s">
        <v>1981</v>
      </c>
    </row>
    <row r="646" s="2" customFormat="1">
      <c r="A646" s="39"/>
      <c r="B646" s="40"/>
      <c r="C646" s="41"/>
      <c r="D646" s="257" t="s">
        <v>222</v>
      </c>
      <c r="E646" s="41"/>
      <c r="F646" s="258" t="s">
        <v>1982</v>
      </c>
      <c r="G646" s="41"/>
      <c r="H646" s="41"/>
      <c r="I646" s="155"/>
      <c r="J646" s="41"/>
      <c r="K646" s="41"/>
      <c r="L646" s="45"/>
      <c r="M646" s="259"/>
      <c r="N646" s="260"/>
      <c r="O646" s="92"/>
      <c r="P646" s="92"/>
      <c r="Q646" s="92"/>
      <c r="R646" s="92"/>
      <c r="S646" s="92"/>
      <c r="T646" s="9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222</v>
      </c>
      <c r="AU646" s="18" t="s">
        <v>86</v>
      </c>
    </row>
    <row r="647" s="13" customFormat="1">
      <c r="A647" s="13"/>
      <c r="B647" s="265"/>
      <c r="C647" s="266"/>
      <c r="D647" s="257" t="s">
        <v>436</v>
      </c>
      <c r="E647" s="267" t="s">
        <v>1</v>
      </c>
      <c r="F647" s="268" t="s">
        <v>1983</v>
      </c>
      <c r="G647" s="266"/>
      <c r="H647" s="269">
        <v>14</v>
      </c>
      <c r="I647" s="270"/>
      <c r="J647" s="266"/>
      <c r="K647" s="266"/>
      <c r="L647" s="271"/>
      <c r="M647" s="272"/>
      <c r="N647" s="273"/>
      <c r="O647" s="273"/>
      <c r="P647" s="273"/>
      <c r="Q647" s="273"/>
      <c r="R647" s="273"/>
      <c r="S647" s="273"/>
      <c r="T647" s="27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75" t="s">
        <v>436</v>
      </c>
      <c r="AU647" s="275" t="s">
        <v>86</v>
      </c>
      <c r="AV647" s="13" t="s">
        <v>86</v>
      </c>
      <c r="AW647" s="13" t="s">
        <v>32</v>
      </c>
      <c r="AX647" s="13" t="s">
        <v>84</v>
      </c>
      <c r="AY647" s="275" t="s">
        <v>213</v>
      </c>
    </row>
    <row r="648" s="2" customFormat="1" ht="21.75" customHeight="1">
      <c r="A648" s="39"/>
      <c r="B648" s="40"/>
      <c r="C648" s="244" t="s">
        <v>1984</v>
      </c>
      <c r="D648" s="244" t="s">
        <v>216</v>
      </c>
      <c r="E648" s="245" t="s">
        <v>1985</v>
      </c>
      <c r="F648" s="246" t="s">
        <v>1986</v>
      </c>
      <c r="G648" s="247" t="s">
        <v>393</v>
      </c>
      <c r="H648" s="248">
        <v>10</v>
      </c>
      <c r="I648" s="249"/>
      <c r="J648" s="250">
        <f>ROUND(I648*H648,2)</f>
        <v>0</v>
      </c>
      <c r="K648" s="246" t="s">
        <v>394</v>
      </c>
      <c r="L648" s="45"/>
      <c r="M648" s="251" t="s">
        <v>1</v>
      </c>
      <c r="N648" s="252" t="s">
        <v>41</v>
      </c>
      <c r="O648" s="92"/>
      <c r="P648" s="253">
        <f>O648*H648</f>
        <v>0</v>
      </c>
      <c r="Q648" s="253">
        <v>0.099750000000000005</v>
      </c>
      <c r="R648" s="253">
        <f>Q648*H648</f>
        <v>0.99750000000000005</v>
      </c>
      <c r="S648" s="253">
        <v>0</v>
      </c>
      <c r="T648" s="254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55" t="s">
        <v>229</v>
      </c>
      <c r="AT648" s="255" t="s">
        <v>216</v>
      </c>
      <c r="AU648" s="255" t="s">
        <v>86</v>
      </c>
      <c r="AY648" s="18" t="s">
        <v>213</v>
      </c>
      <c r="BE648" s="256">
        <f>IF(N648="základní",J648,0)</f>
        <v>0</v>
      </c>
      <c r="BF648" s="256">
        <f>IF(N648="snížená",J648,0)</f>
        <v>0</v>
      </c>
      <c r="BG648" s="256">
        <f>IF(N648="zákl. přenesená",J648,0)</f>
        <v>0</v>
      </c>
      <c r="BH648" s="256">
        <f>IF(N648="sníž. přenesená",J648,0)</f>
        <v>0</v>
      </c>
      <c r="BI648" s="256">
        <f>IF(N648="nulová",J648,0)</f>
        <v>0</v>
      </c>
      <c r="BJ648" s="18" t="s">
        <v>84</v>
      </c>
      <c r="BK648" s="256">
        <f>ROUND(I648*H648,2)</f>
        <v>0</v>
      </c>
      <c r="BL648" s="18" t="s">
        <v>229</v>
      </c>
      <c r="BM648" s="255" t="s">
        <v>1987</v>
      </c>
    </row>
    <row r="649" s="2" customFormat="1">
      <c r="A649" s="39"/>
      <c r="B649" s="40"/>
      <c r="C649" s="41"/>
      <c r="D649" s="257" t="s">
        <v>222</v>
      </c>
      <c r="E649" s="41"/>
      <c r="F649" s="258" t="s">
        <v>1988</v>
      </c>
      <c r="G649" s="41"/>
      <c r="H649" s="41"/>
      <c r="I649" s="155"/>
      <c r="J649" s="41"/>
      <c r="K649" s="41"/>
      <c r="L649" s="45"/>
      <c r="M649" s="259"/>
      <c r="N649" s="260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222</v>
      </c>
      <c r="AU649" s="18" t="s">
        <v>86</v>
      </c>
    </row>
    <row r="650" s="13" customFormat="1">
      <c r="A650" s="13"/>
      <c r="B650" s="265"/>
      <c r="C650" s="266"/>
      <c r="D650" s="257" t="s">
        <v>436</v>
      </c>
      <c r="E650" s="267" t="s">
        <v>1</v>
      </c>
      <c r="F650" s="268" t="s">
        <v>1989</v>
      </c>
      <c r="G650" s="266"/>
      <c r="H650" s="269">
        <v>10</v>
      </c>
      <c r="I650" s="270"/>
      <c r="J650" s="266"/>
      <c r="K650" s="266"/>
      <c r="L650" s="271"/>
      <c r="M650" s="272"/>
      <c r="N650" s="273"/>
      <c r="O650" s="273"/>
      <c r="P650" s="273"/>
      <c r="Q650" s="273"/>
      <c r="R650" s="273"/>
      <c r="S650" s="273"/>
      <c r="T650" s="27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75" t="s">
        <v>436</v>
      </c>
      <c r="AU650" s="275" t="s">
        <v>86</v>
      </c>
      <c r="AV650" s="13" t="s">
        <v>86</v>
      </c>
      <c r="AW650" s="13" t="s">
        <v>32</v>
      </c>
      <c r="AX650" s="13" t="s">
        <v>84</v>
      </c>
      <c r="AY650" s="275" t="s">
        <v>213</v>
      </c>
    </row>
    <row r="651" s="2" customFormat="1" ht="16.5" customHeight="1">
      <c r="A651" s="39"/>
      <c r="B651" s="40"/>
      <c r="C651" s="244" t="s">
        <v>1990</v>
      </c>
      <c r="D651" s="244" t="s">
        <v>216</v>
      </c>
      <c r="E651" s="245" t="s">
        <v>1991</v>
      </c>
      <c r="F651" s="246" t="s">
        <v>1992</v>
      </c>
      <c r="G651" s="247" t="s">
        <v>393</v>
      </c>
      <c r="H651" s="248">
        <v>40</v>
      </c>
      <c r="I651" s="249"/>
      <c r="J651" s="250">
        <f>ROUND(I651*H651,2)</f>
        <v>0</v>
      </c>
      <c r="K651" s="246" t="s">
        <v>394</v>
      </c>
      <c r="L651" s="45"/>
      <c r="M651" s="251" t="s">
        <v>1</v>
      </c>
      <c r="N651" s="252" t="s">
        <v>41</v>
      </c>
      <c r="O651" s="92"/>
      <c r="P651" s="253">
        <f>O651*H651</f>
        <v>0</v>
      </c>
      <c r="Q651" s="253">
        <v>0.0088999999999999999</v>
      </c>
      <c r="R651" s="253">
        <f>Q651*H651</f>
        <v>0.35599999999999998</v>
      </c>
      <c r="S651" s="253">
        <v>0</v>
      </c>
      <c r="T651" s="254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55" t="s">
        <v>229</v>
      </c>
      <c r="AT651" s="255" t="s">
        <v>216</v>
      </c>
      <c r="AU651" s="255" t="s">
        <v>86</v>
      </c>
      <c r="AY651" s="18" t="s">
        <v>213</v>
      </c>
      <c r="BE651" s="256">
        <f>IF(N651="základní",J651,0)</f>
        <v>0</v>
      </c>
      <c r="BF651" s="256">
        <f>IF(N651="snížená",J651,0)</f>
        <v>0</v>
      </c>
      <c r="BG651" s="256">
        <f>IF(N651="zákl. přenesená",J651,0)</f>
        <v>0</v>
      </c>
      <c r="BH651" s="256">
        <f>IF(N651="sníž. přenesená",J651,0)</f>
        <v>0</v>
      </c>
      <c r="BI651" s="256">
        <f>IF(N651="nulová",J651,0)</f>
        <v>0</v>
      </c>
      <c r="BJ651" s="18" t="s">
        <v>84</v>
      </c>
      <c r="BK651" s="256">
        <f>ROUND(I651*H651,2)</f>
        <v>0</v>
      </c>
      <c r="BL651" s="18" t="s">
        <v>229</v>
      </c>
      <c r="BM651" s="255" t="s">
        <v>1993</v>
      </c>
    </row>
    <row r="652" s="2" customFormat="1">
      <c r="A652" s="39"/>
      <c r="B652" s="40"/>
      <c r="C652" s="41"/>
      <c r="D652" s="257" t="s">
        <v>222</v>
      </c>
      <c r="E652" s="41"/>
      <c r="F652" s="258" t="s">
        <v>1973</v>
      </c>
      <c r="G652" s="41"/>
      <c r="H652" s="41"/>
      <c r="I652" s="155"/>
      <c r="J652" s="41"/>
      <c r="K652" s="41"/>
      <c r="L652" s="45"/>
      <c r="M652" s="259"/>
      <c r="N652" s="260"/>
      <c r="O652" s="92"/>
      <c r="P652" s="92"/>
      <c r="Q652" s="92"/>
      <c r="R652" s="92"/>
      <c r="S652" s="92"/>
      <c r="T652" s="9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222</v>
      </c>
      <c r="AU652" s="18" t="s">
        <v>86</v>
      </c>
    </row>
    <row r="653" s="2" customFormat="1" ht="21.75" customHeight="1">
      <c r="A653" s="39"/>
      <c r="B653" s="40"/>
      <c r="C653" s="244" t="s">
        <v>1994</v>
      </c>
      <c r="D653" s="244" t="s">
        <v>216</v>
      </c>
      <c r="E653" s="245" t="s">
        <v>1995</v>
      </c>
      <c r="F653" s="246" t="s">
        <v>1996</v>
      </c>
      <c r="G653" s="247" t="s">
        <v>393</v>
      </c>
      <c r="H653" s="248">
        <v>40</v>
      </c>
      <c r="I653" s="249"/>
      <c r="J653" s="250">
        <f>ROUND(I653*H653,2)</f>
        <v>0</v>
      </c>
      <c r="K653" s="246" t="s">
        <v>394</v>
      </c>
      <c r="L653" s="45"/>
      <c r="M653" s="251" t="s">
        <v>1</v>
      </c>
      <c r="N653" s="252" t="s">
        <v>41</v>
      </c>
      <c r="O653" s="92"/>
      <c r="P653" s="253">
        <f>O653*H653</f>
        <v>0</v>
      </c>
      <c r="Q653" s="253">
        <v>0.00098999999999999999</v>
      </c>
      <c r="R653" s="253">
        <f>Q653*H653</f>
        <v>0.039599999999999996</v>
      </c>
      <c r="S653" s="253">
        <v>0</v>
      </c>
      <c r="T653" s="254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55" t="s">
        <v>229</v>
      </c>
      <c r="AT653" s="255" t="s">
        <v>216</v>
      </c>
      <c r="AU653" s="255" t="s">
        <v>86</v>
      </c>
      <c r="AY653" s="18" t="s">
        <v>213</v>
      </c>
      <c r="BE653" s="256">
        <f>IF(N653="základní",J653,0)</f>
        <v>0</v>
      </c>
      <c r="BF653" s="256">
        <f>IF(N653="snížená",J653,0)</f>
        <v>0</v>
      </c>
      <c r="BG653" s="256">
        <f>IF(N653="zákl. přenesená",J653,0)</f>
        <v>0</v>
      </c>
      <c r="BH653" s="256">
        <f>IF(N653="sníž. přenesená",J653,0)</f>
        <v>0</v>
      </c>
      <c r="BI653" s="256">
        <f>IF(N653="nulová",J653,0)</f>
        <v>0</v>
      </c>
      <c r="BJ653" s="18" t="s">
        <v>84</v>
      </c>
      <c r="BK653" s="256">
        <f>ROUND(I653*H653,2)</f>
        <v>0</v>
      </c>
      <c r="BL653" s="18" t="s">
        <v>229</v>
      </c>
      <c r="BM653" s="255" t="s">
        <v>1997</v>
      </c>
    </row>
    <row r="654" s="2" customFormat="1">
      <c r="A654" s="39"/>
      <c r="B654" s="40"/>
      <c r="C654" s="41"/>
      <c r="D654" s="257" t="s">
        <v>222</v>
      </c>
      <c r="E654" s="41"/>
      <c r="F654" s="258" t="s">
        <v>1973</v>
      </c>
      <c r="G654" s="41"/>
      <c r="H654" s="41"/>
      <c r="I654" s="155"/>
      <c r="J654" s="41"/>
      <c r="K654" s="41"/>
      <c r="L654" s="45"/>
      <c r="M654" s="259"/>
      <c r="N654" s="260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222</v>
      </c>
      <c r="AU654" s="18" t="s">
        <v>86</v>
      </c>
    </row>
    <row r="655" s="2" customFormat="1" ht="21.75" customHeight="1">
      <c r="A655" s="39"/>
      <c r="B655" s="40"/>
      <c r="C655" s="244" t="s">
        <v>1998</v>
      </c>
      <c r="D655" s="244" t="s">
        <v>216</v>
      </c>
      <c r="E655" s="245" t="s">
        <v>1999</v>
      </c>
      <c r="F655" s="246" t="s">
        <v>2000</v>
      </c>
      <c r="G655" s="247" t="s">
        <v>393</v>
      </c>
      <c r="H655" s="248">
        <v>40</v>
      </c>
      <c r="I655" s="249"/>
      <c r="J655" s="250">
        <f>ROUND(I655*H655,2)</f>
        <v>0</v>
      </c>
      <c r="K655" s="246" t="s">
        <v>394</v>
      </c>
      <c r="L655" s="45"/>
      <c r="M655" s="251" t="s">
        <v>1</v>
      </c>
      <c r="N655" s="252" t="s">
        <v>41</v>
      </c>
      <c r="O655" s="92"/>
      <c r="P655" s="253">
        <f>O655*H655</f>
        <v>0</v>
      </c>
      <c r="Q655" s="253">
        <v>0.00116</v>
      </c>
      <c r="R655" s="253">
        <f>Q655*H655</f>
        <v>0.046399999999999997</v>
      </c>
      <c r="S655" s="253">
        <v>0</v>
      </c>
      <c r="T655" s="254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55" t="s">
        <v>229</v>
      </c>
      <c r="AT655" s="255" t="s">
        <v>216</v>
      </c>
      <c r="AU655" s="255" t="s">
        <v>86</v>
      </c>
      <c r="AY655" s="18" t="s">
        <v>213</v>
      </c>
      <c r="BE655" s="256">
        <f>IF(N655="základní",J655,0)</f>
        <v>0</v>
      </c>
      <c r="BF655" s="256">
        <f>IF(N655="snížená",J655,0)</f>
        <v>0</v>
      </c>
      <c r="BG655" s="256">
        <f>IF(N655="zákl. přenesená",J655,0)</f>
        <v>0</v>
      </c>
      <c r="BH655" s="256">
        <f>IF(N655="sníž. přenesená",J655,0)</f>
        <v>0</v>
      </c>
      <c r="BI655" s="256">
        <f>IF(N655="nulová",J655,0)</f>
        <v>0</v>
      </c>
      <c r="BJ655" s="18" t="s">
        <v>84</v>
      </c>
      <c r="BK655" s="256">
        <f>ROUND(I655*H655,2)</f>
        <v>0</v>
      </c>
      <c r="BL655" s="18" t="s">
        <v>229</v>
      </c>
      <c r="BM655" s="255" t="s">
        <v>2001</v>
      </c>
    </row>
    <row r="656" s="2" customFormat="1">
      <c r="A656" s="39"/>
      <c r="B656" s="40"/>
      <c r="C656" s="41"/>
      <c r="D656" s="257" t="s">
        <v>222</v>
      </c>
      <c r="E656" s="41"/>
      <c r="F656" s="258" t="s">
        <v>1973</v>
      </c>
      <c r="G656" s="41"/>
      <c r="H656" s="41"/>
      <c r="I656" s="155"/>
      <c r="J656" s="41"/>
      <c r="K656" s="41"/>
      <c r="L656" s="45"/>
      <c r="M656" s="259"/>
      <c r="N656" s="260"/>
      <c r="O656" s="92"/>
      <c r="P656" s="92"/>
      <c r="Q656" s="92"/>
      <c r="R656" s="92"/>
      <c r="S656" s="92"/>
      <c r="T656" s="9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222</v>
      </c>
      <c r="AU656" s="18" t="s">
        <v>86</v>
      </c>
    </row>
    <row r="657" s="2" customFormat="1" ht="21.75" customHeight="1">
      <c r="A657" s="39"/>
      <c r="B657" s="40"/>
      <c r="C657" s="244" t="s">
        <v>2002</v>
      </c>
      <c r="D657" s="244" t="s">
        <v>216</v>
      </c>
      <c r="E657" s="245" t="s">
        <v>2003</v>
      </c>
      <c r="F657" s="246" t="s">
        <v>2004</v>
      </c>
      <c r="G657" s="247" t="s">
        <v>471</v>
      </c>
      <c r="H657" s="248">
        <v>2.7999999999999998</v>
      </c>
      <c r="I657" s="249"/>
      <c r="J657" s="250">
        <f>ROUND(I657*H657,2)</f>
        <v>0</v>
      </c>
      <c r="K657" s="246" t="s">
        <v>394</v>
      </c>
      <c r="L657" s="45"/>
      <c r="M657" s="251" t="s">
        <v>1</v>
      </c>
      <c r="N657" s="252" t="s">
        <v>41</v>
      </c>
      <c r="O657" s="92"/>
      <c r="P657" s="253">
        <f>O657*H657</f>
        <v>0</v>
      </c>
      <c r="Q657" s="253">
        <v>0.00072999999999999996</v>
      </c>
      <c r="R657" s="253">
        <f>Q657*H657</f>
        <v>0.0020439999999999998</v>
      </c>
      <c r="S657" s="253">
        <v>0.001</v>
      </c>
      <c r="T657" s="254">
        <f>S657*H657</f>
        <v>0.0028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55" t="s">
        <v>229</v>
      </c>
      <c r="AT657" s="255" t="s">
        <v>216</v>
      </c>
      <c r="AU657" s="255" t="s">
        <v>86</v>
      </c>
      <c r="AY657" s="18" t="s">
        <v>213</v>
      </c>
      <c r="BE657" s="256">
        <f>IF(N657="základní",J657,0)</f>
        <v>0</v>
      </c>
      <c r="BF657" s="256">
        <f>IF(N657="snížená",J657,0)</f>
        <v>0</v>
      </c>
      <c r="BG657" s="256">
        <f>IF(N657="zákl. přenesená",J657,0)</f>
        <v>0</v>
      </c>
      <c r="BH657" s="256">
        <f>IF(N657="sníž. přenesená",J657,0)</f>
        <v>0</v>
      </c>
      <c r="BI657" s="256">
        <f>IF(N657="nulová",J657,0)</f>
        <v>0</v>
      </c>
      <c r="BJ657" s="18" t="s">
        <v>84</v>
      </c>
      <c r="BK657" s="256">
        <f>ROUND(I657*H657,2)</f>
        <v>0</v>
      </c>
      <c r="BL657" s="18" t="s">
        <v>229</v>
      </c>
      <c r="BM657" s="255" t="s">
        <v>2005</v>
      </c>
    </row>
    <row r="658" s="2" customFormat="1">
      <c r="A658" s="39"/>
      <c r="B658" s="40"/>
      <c r="C658" s="41"/>
      <c r="D658" s="257" t="s">
        <v>222</v>
      </c>
      <c r="E658" s="41"/>
      <c r="F658" s="258" t="s">
        <v>2006</v>
      </c>
      <c r="G658" s="41"/>
      <c r="H658" s="41"/>
      <c r="I658" s="155"/>
      <c r="J658" s="41"/>
      <c r="K658" s="41"/>
      <c r="L658" s="45"/>
      <c r="M658" s="259"/>
      <c r="N658" s="260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222</v>
      </c>
      <c r="AU658" s="18" t="s">
        <v>86</v>
      </c>
    </row>
    <row r="659" s="13" customFormat="1">
      <c r="A659" s="13"/>
      <c r="B659" s="265"/>
      <c r="C659" s="266"/>
      <c r="D659" s="257" t="s">
        <v>436</v>
      </c>
      <c r="E659" s="267" t="s">
        <v>1</v>
      </c>
      <c r="F659" s="268" t="s">
        <v>2007</v>
      </c>
      <c r="G659" s="266"/>
      <c r="H659" s="269">
        <v>2.7999999999999998</v>
      </c>
      <c r="I659" s="270"/>
      <c r="J659" s="266"/>
      <c r="K659" s="266"/>
      <c r="L659" s="271"/>
      <c r="M659" s="272"/>
      <c r="N659" s="273"/>
      <c r="O659" s="273"/>
      <c r="P659" s="273"/>
      <c r="Q659" s="273"/>
      <c r="R659" s="273"/>
      <c r="S659" s="273"/>
      <c r="T659" s="27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75" t="s">
        <v>436</v>
      </c>
      <c r="AU659" s="275" t="s">
        <v>86</v>
      </c>
      <c r="AV659" s="13" t="s">
        <v>86</v>
      </c>
      <c r="AW659" s="13" t="s">
        <v>32</v>
      </c>
      <c r="AX659" s="13" t="s">
        <v>84</v>
      </c>
      <c r="AY659" s="275" t="s">
        <v>213</v>
      </c>
    </row>
    <row r="660" s="2" customFormat="1" ht="16.5" customHeight="1">
      <c r="A660" s="39"/>
      <c r="B660" s="40"/>
      <c r="C660" s="287" t="s">
        <v>2008</v>
      </c>
      <c r="D660" s="287" t="s">
        <v>488</v>
      </c>
      <c r="E660" s="288" t="s">
        <v>2009</v>
      </c>
      <c r="F660" s="289" t="s">
        <v>2010</v>
      </c>
      <c r="G660" s="290" t="s">
        <v>310</v>
      </c>
      <c r="H660" s="291">
        <v>7</v>
      </c>
      <c r="I660" s="292"/>
      <c r="J660" s="293">
        <f>ROUND(I660*H660,2)</f>
        <v>0</v>
      </c>
      <c r="K660" s="289" t="s">
        <v>1</v>
      </c>
      <c r="L660" s="294"/>
      <c r="M660" s="295" t="s">
        <v>1</v>
      </c>
      <c r="N660" s="296" t="s">
        <v>41</v>
      </c>
      <c r="O660" s="92"/>
      <c r="P660" s="253">
        <f>O660*H660</f>
        <v>0</v>
      </c>
      <c r="Q660" s="253">
        <v>0.002</v>
      </c>
      <c r="R660" s="253">
        <f>Q660*H660</f>
        <v>0.014</v>
      </c>
      <c r="S660" s="253">
        <v>0</v>
      </c>
      <c r="T660" s="254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55" t="s">
        <v>420</v>
      </c>
      <c r="AT660" s="255" t="s">
        <v>488</v>
      </c>
      <c r="AU660" s="255" t="s">
        <v>86</v>
      </c>
      <c r="AY660" s="18" t="s">
        <v>213</v>
      </c>
      <c r="BE660" s="256">
        <f>IF(N660="základní",J660,0)</f>
        <v>0</v>
      </c>
      <c r="BF660" s="256">
        <f>IF(N660="snížená",J660,0)</f>
        <v>0</v>
      </c>
      <c r="BG660" s="256">
        <f>IF(N660="zákl. přenesená",J660,0)</f>
        <v>0</v>
      </c>
      <c r="BH660" s="256">
        <f>IF(N660="sníž. přenesená",J660,0)</f>
        <v>0</v>
      </c>
      <c r="BI660" s="256">
        <f>IF(N660="nulová",J660,0)</f>
        <v>0</v>
      </c>
      <c r="BJ660" s="18" t="s">
        <v>84</v>
      </c>
      <c r="BK660" s="256">
        <f>ROUND(I660*H660,2)</f>
        <v>0</v>
      </c>
      <c r="BL660" s="18" t="s">
        <v>229</v>
      </c>
      <c r="BM660" s="255" t="s">
        <v>2011</v>
      </c>
    </row>
    <row r="661" s="2" customFormat="1">
      <c r="A661" s="39"/>
      <c r="B661" s="40"/>
      <c r="C661" s="41"/>
      <c r="D661" s="257" t="s">
        <v>222</v>
      </c>
      <c r="E661" s="41"/>
      <c r="F661" s="258" t="s">
        <v>2012</v>
      </c>
      <c r="G661" s="41"/>
      <c r="H661" s="41"/>
      <c r="I661" s="155"/>
      <c r="J661" s="41"/>
      <c r="K661" s="41"/>
      <c r="L661" s="45"/>
      <c r="M661" s="259"/>
      <c r="N661" s="260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222</v>
      </c>
      <c r="AU661" s="18" t="s">
        <v>86</v>
      </c>
    </row>
    <row r="662" s="12" customFormat="1" ht="22.8" customHeight="1">
      <c r="A662" s="12"/>
      <c r="B662" s="228"/>
      <c r="C662" s="229"/>
      <c r="D662" s="230" t="s">
        <v>75</v>
      </c>
      <c r="E662" s="242" t="s">
        <v>646</v>
      </c>
      <c r="F662" s="242" t="s">
        <v>647</v>
      </c>
      <c r="G662" s="229"/>
      <c r="H662" s="229"/>
      <c r="I662" s="232"/>
      <c r="J662" s="243">
        <f>BK662</f>
        <v>0</v>
      </c>
      <c r="K662" s="229"/>
      <c r="L662" s="234"/>
      <c r="M662" s="235"/>
      <c r="N662" s="236"/>
      <c r="O662" s="236"/>
      <c r="P662" s="237">
        <f>SUM(P663:P669)</f>
        <v>0</v>
      </c>
      <c r="Q662" s="236"/>
      <c r="R662" s="237">
        <f>SUM(R663:R669)</f>
        <v>0</v>
      </c>
      <c r="S662" s="236"/>
      <c r="T662" s="238">
        <f>SUM(T663:T669)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39" t="s">
        <v>84</v>
      </c>
      <c r="AT662" s="240" t="s">
        <v>75</v>
      </c>
      <c r="AU662" s="240" t="s">
        <v>84</v>
      </c>
      <c r="AY662" s="239" t="s">
        <v>213</v>
      </c>
      <c r="BK662" s="241">
        <f>SUM(BK663:BK669)</f>
        <v>0</v>
      </c>
    </row>
    <row r="663" s="2" customFormat="1" ht="21.75" customHeight="1">
      <c r="A663" s="39"/>
      <c r="B663" s="40"/>
      <c r="C663" s="244" t="s">
        <v>2013</v>
      </c>
      <c r="D663" s="244" t="s">
        <v>216</v>
      </c>
      <c r="E663" s="245" t="s">
        <v>649</v>
      </c>
      <c r="F663" s="246" t="s">
        <v>650</v>
      </c>
      <c r="G663" s="247" t="s">
        <v>491</v>
      </c>
      <c r="H663" s="248">
        <v>13.930999999999999</v>
      </c>
      <c r="I663" s="249"/>
      <c r="J663" s="250">
        <f>ROUND(I663*H663,2)</f>
        <v>0</v>
      </c>
      <c r="K663" s="246" t="s">
        <v>394</v>
      </c>
      <c r="L663" s="45"/>
      <c r="M663" s="251" t="s">
        <v>1</v>
      </c>
      <c r="N663" s="252" t="s">
        <v>41</v>
      </c>
      <c r="O663" s="92"/>
      <c r="P663" s="253">
        <f>O663*H663</f>
        <v>0</v>
      </c>
      <c r="Q663" s="253">
        <v>0</v>
      </c>
      <c r="R663" s="253">
        <f>Q663*H663</f>
        <v>0</v>
      </c>
      <c r="S663" s="253">
        <v>0</v>
      </c>
      <c r="T663" s="254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55" t="s">
        <v>229</v>
      </c>
      <c r="AT663" s="255" t="s">
        <v>216</v>
      </c>
      <c r="AU663" s="255" t="s">
        <v>86</v>
      </c>
      <c r="AY663" s="18" t="s">
        <v>213</v>
      </c>
      <c r="BE663" s="256">
        <f>IF(N663="základní",J663,0)</f>
        <v>0</v>
      </c>
      <c r="BF663" s="256">
        <f>IF(N663="snížená",J663,0)</f>
        <v>0</v>
      </c>
      <c r="BG663" s="256">
        <f>IF(N663="zákl. přenesená",J663,0)</f>
        <v>0</v>
      </c>
      <c r="BH663" s="256">
        <f>IF(N663="sníž. přenesená",J663,0)</f>
        <v>0</v>
      </c>
      <c r="BI663" s="256">
        <f>IF(N663="nulová",J663,0)</f>
        <v>0</v>
      </c>
      <c r="BJ663" s="18" t="s">
        <v>84</v>
      </c>
      <c r="BK663" s="256">
        <f>ROUND(I663*H663,2)</f>
        <v>0</v>
      </c>
      <c r="BL663" s="18" t="s">
        <v>229</v>
      </c>
      <c r="BM663" s="255" t="s">
        <v>2014</v>
      </c>
    </row>
    <row r="664" s="2" customFormat="1">
      <c r="A664" s="39"/>
      <c r="B664" s="40"/>
      <c r="C664" s="41"/>
      <c r="D664" s="257" t="s">
        <v>222</v>
      </c>
      <c r="E664" s="41"/>
      <c r="F664" s="258" t="s">
        <v>2015</v>
      </c>
      <c r="G664" s="41"/>
      <c r="H664" s="41"/>
      <c r="I664" s="155"/>
      <c r="J664" s="41"/>
      <c r="K664" s="41"/>
      <c r="L664" s="45"/>
      <c r="M664" s="259"/>
      <c r="N664" s="260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222</v>
      </c>
      <c r="AU664" s="18" t="s">
        <v>86</v>
      </c>
    </row>
    <row r="665" s="2" customFormat="1" ht="21.75" customHeight="1">
      <c r="A665" s="39"/>
      <c r="B665" s="40"/>
      <c r="C665" s="244" t="s">
        <v>2016</v>
      </c>
      <c r="D665" s="244" t="s">
        <v>216</v>
      </c>
      <c r="E665" s="245" t="s">
        <v>659</v>
      </c>
      <c r="F665" s="246" t="s">
        <v>660</v>
      </c>
      <c r="G665" s="247" t="s">
        <v>491</v>
      </c>
      <c r="H665" s="248">
        <v>55.723999999999997</v>
      </c>
      <c r="I665" s="249"/>
      <c r="J665" s="250">
        <f>ROUND(I665*H665,2)</f>
        <v>0</v>
      </c>
      <c r="K665" s="246" t="s">
        <v>394</v>
      </c>
      <c r="L665" s="45"/>
      <c r="M665" s="251" t="s">
        <v>1</v>
      </c>
      <c r="N665" s="252" t="s">
        <v>41</v>
      </c>
      <c r="O665" s="92"/>
      <c r="P665" s="253">
        <f>O665*H665</f>
        <v>0</v>
      </c>
      <c r="Q665" s="253">
        <v>0</v>
      </c>
      <c r="R665" s="253">
        <f>Q665*H665</f>
        <v>0</v>
      </c>
      <c r="S665" s="253">
        <v>0</v>
      </c>
      <c r="T665" s="254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55" t="s">
        <v>229</v>
      </c>
      <c r="AT665" s="255" t="s">
        <v>216</v>
      </c>
      <c r="AU665" s="255" t="s">
        <v>86</v>
      </c>
      <c r="AY665" s="18" t="s">
        <v>213</v>
      </c>
      <c r="BE665" s="256">
        <f>IF(N665="základní",J665,0)</f>
        <v>0</v>
      </c>
      <c r="BF665" s="256">
        <f>IF(N665="snížená",J665,0)</f>
        <v>0</v>
      </c>
      <c r="BG665" s="256">
        <f>IF(N665="zákl. přenesená",J665,0)</f>
        <v>0</v>
      </c>
      <c r="BH665" s="256">
        <f>IF(N665="sníž. přenesená",J665,0)</f>
        <v>0</v>
      </c>
      <c r="BI665" s="256">
        <f>IF(N665="nulová",J665,0)</f>
        <v>0</v>
      </c>
      <c r="BJ665" s="18" t="s">
        <v>84</v>
      </c>
      <c r="BK665" s="256">
        <f>ROUND(I665*H665,2)</f>
        <v>0</v>
      </c>
      <c r="BL665" s="18" t="s">
        <v>229</v>
      </c>
      <c r="BM665" s="255" t="s">
        <v>2017</v>
      </c>
    </row>
    <row r="666" s="2" customFormat="1">
      <c r="A666" s="39"/>
      <c r="B666" s="40"/>
      <c r="C666" s="41"/>
      <c r="D666" s="257" t="s">
        <v>222</v>
      </c>
      <c r="E666" s="41"/>
      <c r="F666" s="258" t="s">
        <v>2018</v>
      </c>
      <c r="G666" s="41"/>
      <c r="H666" s="41"/>
      <c r="I666" s="155"/>
      <c r="J666" s="41"/>
      <c r="K666" s="41"/>
      <c r="L666" s="45"/>
      <c r="M666" s="259"/>
      <c r="N666" s="260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222</v>
      </c>
      <c r="AU666" s="18" t="s">
        <v>86</v>
      </c>
    </row>
    <row r="667" s="13" customFormat="1">
      <c r="A667" s="13"/>
      <c r="B667" s="265"/>
      <c r="C667" s="266"/>
      <c r="D667" s="257" t="s">
        <v>436</v>
      </c>
      <c r="E667" s="266"/>
      <c r="F667" s="268" t="s">
        <v>2019</v>
      </c>
      <c r="G667" s="266"/>
      <c r="H667" s="269">
        <v>55.723999999999997</v>
      </c>
      <c r="I667" s="270"/>
      <c r="J667" s="266"/>
      <c r="K667" s="266"/>
      <c r="L667" s="271"/>
      <c r="M667" s="272"/>
      <c r="N667" s="273"/>
      <c r="O667" s="273"/>
      <c r="P667" s="273"/>
      <c r="Q667" s="273"/>
      <c r="R667" s="273"/>
      <c r="S667" s="273"/>
      <c r="T667" s="27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75" t="s">
        <v>436</v>
      </c>
      <c r="AU667" s="275" t="s">
        <v>86</v>
      </c>
      <c r="AV667" s="13" t="s">
        <v>86</v>
      </c>
      <c r="AW667" s="13" t="s">
        <v>4</v>
      </c>
      <c r="AX667" s="13" t="s">
        <v>84</v>
      </c>
      <c r="AY667" s="275" t="s">
        <v>213</v>
      </c>
    </row>
    <row r="668" s="2" customFormat="1" ht="33" customHeight="1">
      <c r="A668" s="39"/>
      <c r="B668" s="40"/>
      <c r="C668" s="244" t="s">
        <v>2020</v>
      </c>
      <c r="D668" s="244" t="s">
        <v>216</v>
      </c>
      <c r="E668" s="245" t="s">
        <v>933</v>
      </c>
      <c r="F668" s="246" t="s">
        <v>755</v>
      </c>
      <c r="G668" s="247" t="s">
        <v>491</v>
      </c>
      <c r="H668" s="248">
        <v>13.930999999999999</v>
      </c>
      <c r="I668" s="249"/>
      <c r="J668" s="250">
        <f>ROUND(I668*H668,2)</f>
        <v>0</v>
      </c>
      <c r="K668" s="246" t="s">
        <v>394</v>
      </c>
      <c r="L668" s="45"/>
      <c r="M668" s="251" t="s">
        <v>1</v>
      </c>
      <c r="N668" s="252" t="s">
        <v>41</v>
      </c>
      <c r="O668" s="92"/>
      <c r="P668" s="253">
        <f>O668*H668</f>
        <v>0</v>
      </c>
      <c r="Q668" s="253">
        <v>0</v>
      </c>
      <c r="R668" s="253">
        <f>Q668*H668</f>
        <v>0</v>
      </c>
      <c r="S668" s="253">
        <v>0</v>
      </c>
      <c r="T668" s="254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55" t="s">
        <v>229</v>
      </c>
      <c r="AT668" s="255" t="s">
        <v>216</v>
      </c>
      <c r="AU668" s="255" t="s">
        <v>86</v>
      </c>
      <c r="AY668" s="18" t="s">
        <v>213</v>
      </c>
      <c r="BE668" s="256">
        <f>IF(N668="základní",J668,0)</f>
        <v>0</v>
      </c>
      <c r="BF668" s="256">
        <f>IF(N668="snížená",J668,0)</f>
        <v>0</v>
      </c>
      <c r="BG668" s="256">
        <f>IF(N668="zákl. přenesená",J668,0)</f>
        <v>0</v>
      </c>
      <c r="BH668" s="256">
        <f>IF(N668="sníž. přenesená",J668,0)</f>
        <v>0</v>
      </c>
      <c r="BI668" s="256">
        <f>IF(N668="nulová",J668,0)</f>
        <v>0</v>
      </c>
      <c r="BJ668" s="18" t="s">
        <v>84</v>
      </c>
      <c r="BK668" s="256">
        <f>ROUND(I668*H668,2)</f>
        <v>0</v>
      </c>
      <c r="BL668" s="18" t="s">
        <v>229</v>
      </c>
      <c r="BM668" s="255" t="s">
        <v>2021</v>
      </c>
    </row>
    <row r="669" s="2" customFormat="1">
      <c r="A669" s="39"/>
      <c r="B669" s="40"/>
      <c r="C669" s="41"/>
      <c r="D669" s="257" t="s">
        <v>222</v>
      </c>
      <c r="E669" s="41"/>
      <c r="F669" s="258" t="s">
        <v>2022</v>
      </c>
      <c r="G669" s="41"/>
      <c r="H669" s="41"/>
      <c r="I669" s="155"/>
      <c r="J669" s="41"/>
      <c r="K669" s="41"/>
      <c r="L669" s="45"/>
      <c r="M669" s="259"/>
      <c r="N669" s="260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222</v>
      </c>
      <c r="AU669" s="18" t="s">
        <v>86</v>
      </c>
    </row>
    <row r="670" s="12" customFormat="1" ht="22.8" customHeight="1">
      <c r="A670" s="12"/>
      <c r="B670" s="228"/>
      <c r="C670" s="229"/>
      <c r="D670" s="230" t="s">
        <v>75</v>
      </c>
      <c r="E670" s="242" t="s">
        <v>1133</v>
      </c>
      <c r="F670" s="242" t="s">
        <v>1134</v>
      </c>
      <c r="G670" s="229"/>
      <c r="H670" s="229"/>
      <c r="I670" s="232"/>
      <c r="J670" s="243">
        <f>BK670</f>
        <v>0</v>
      </c>
      <c r="K670" s="229"/>
      <c r="L670" s="234"/>
      <c r="M670" s="235"/>
      <c r="N670" s="236"/>
      <c r="O670" s="236"/>
      <c r="P670" s="237">
        <f>SUM(P671:P672)</f>
        <v>0</v>
      </c>
      <c r="Q670" s="236"/>
      <c r="R670" s="237">
        <f>SUM(R671:R672)</f>
        <v>0</v>
      </c>
      <c r="S670" s="236"/>
      <c r="T670" s="238">
        <f>SUM(T671:T672)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39" t="s">
        <v>84</v>
      </c>
      <c r="AT670" s="240" t="s">
        <v>75</v>
      </c>
      <c r="AU670" s="240" t="s">
        <v>84</v>
      </c>
      <c r="AY670" s="239" t="s">
        <v>213</v>
      </c>
      <c r="BK670" s="241">
        <f>SUM(BK671:BK672)</f>
        <v>0</v>
      </c>
    </row>
    <row r="671" s="2" customFormat="1" ht="21.75" customHeight="1">
      <c r="A671" s="39"/>
      <c r="B671" s="40"/>
      <c r="C671" s="244" t="s">
        <v>2023</v>
      </c>
      <c r="D671" s="244" t="s">
        <v>216</v>
      </c>
      <c r="E671" s="245" t="s">
        <v>1135</v>
      </c>
      <c r="F671" s="246" t="s">
        <v>1136</v>
      </c>
      <c r="G671" s="247" t="s">
        <v>491</v>
      </c>
      <c r="H671" s="248">
        <v>20682.903999999999</v>
      </c>
      <c r="I671" s="249"/>
      <c r="J671" s="250">
        <f>ROUND(I671*H671,2)</f>
        <v>0</v>
      </c>
      <c r="K671" s="246" t="s">
        <v>394</v>
      </c>
      <c r="L671" s="45"/>
      <c r="M671" s="251" t="s">
        <v>1</v>
      </c>
      <c r="N671" s="252" t="s">
        <v>41</v>
      </c>
      <c r="O671" s="92"/>
      <c r="P671" s="253">
        <f>O671*H671</f>
        <v>0</v>
      </c>
      <c r="Q671" s="253">
        <v>0</v>
      </c>
      <c r="R671" s="253">
        <f>Q671*H671</f>
        <v>0</v>
      </c>
      <c r="S671" s="253">
        <v>0</v>
      </c>
      <c r="T671" s="254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55" t="s">
        <v>229</v>
      </c>
      <c r="AT671" s="255" t="s">
        <v>216</v>
      </c>
      <c r="AU671" s="255" t="s">
        <v>86</v>
      </c>
      <c r="AY671" s="18" t="s">
        <v>213</v>
      </c>
      <c r="BE671" s="256">
        <f>IF(N671="základní",J671,0)</f>
        <v>0</v>
      </c>
      <c r="BF671" s="256">
        <f>IF(N671="snížená",J671,0)</f>
        <v>0</v>
      </c>
      <c r="BG671" s="256">
        <f>IF(N671="zákl. přenesená",J671,0)</f>
        <v>0</v>
      </c>
      <c r="BH671" s="256">
        <f>IF(N671="sníž. přenesená",J671,0)</f>
        <v>0</v>
      </c>
      <c r="BI671" s="256">
        <f>IF(N671="nulová",J671,0)</f>
        <v>0</v>
      </c>
      <c r="BJ671" s="18" t="s">
        <v>84</v>
      </c>
      <c r="BK671" s="256">
        <f>ROUND(I671*H671,2)</f>
        <v>0</v>
      </c>
      <c r="BL671" s="18" t="s">
        <v>229</v>
      </c>
      <c r="BM671" s="255" t="s">
        <v>2024</v>
      </c>
    </row>
    <row r="672" s="2" customFormat="1">
      <c r="A672" s="39"/>
      <c r="B672" s="40"/>
      <c r="C672" s="41"/>
      <c r="D672" s="257" t="s">
        <v>222</v>
      </c>
      <c r="E672" s="41"/>
      <c r="F672" s="258" t="s">
        <v>2015</v>
      </c>
      <c r="G672" s="41"/>
      <c r="H672" s="41"/>
      <c r="I672" s="155"/>
      <c r="J672" s="41"/>
      <c r="K672" s="41"/>
      <c r="L672" s="45"/>
      <c r="M672" s="259"/>
      <c r="N672" s="260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222</v>
      </c>
      <c r="AU672" s="18" t="s">
        <v>86</v>
      </c>
    </row>
    <row r="673" s="12" customFormat="1" ht="25.92" customHeight="1">
      <c r="A673" s="12"/>
      <c r="B673" s="228"/>
      <c r="C673" s="229"/>
      <c r="D673" s="230" t="s">
        <v>75</v>
      </c>
      <c r="E673" s="231" t="s">
        <v>700</v>
      </c>
      <c r="F673" s="231" t="s">
        <v>941</v>
      </c>
      <c r="G673" s="229"/>
      <c r="H673" s="229"/>
      <c r="I673" s="232"/>
      <c r="J673" s="233">
        <f>BK673</f>
        <v>0</v>
      </c>
      <c r="K673" s="229"/>
      <c r="L673" s="234"/>
      <c r="M673" s="235"/>
      <c r="N673" s="236"/>
      <c r="O673" s="236"/>
      <c r="P673" s="237">
        <f>P674+P722+P731+P780</f>
        <v>0</v>
      </c>
      <c r="Q673" s="236"/>
      <c r="R673" s="237">
        <f>R674+R722+R731+R780</f>
        <v>124.59574909999999</v>
      </c>
      <c r="S673" s="236"/>
      <c r="T673" s="238">
        <f>T674+T722+T731+T780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39" t="s">
        <v>86</v>
      </c>
      <c r="AT673" s="240" t="s">
        <v>75</v>
      </c>
      <c r="AU673" s="240" t="s">
        <v>76</v>
      </c>
      <c r="AY673" s="239" t="s">
        <v>213</v>
      </c>
      <c r="BK673" s="241">
        <f>BK674+BK722+BK731+BK780</f>
        <v>0</v>
      </c>
    </row>
    <row r="674" s="12" customFormat="1" ht="22.8" customHeight="1">
      <c r="A674" s="12"/>
      <c r="B674" s="228"/>
      <c r="C674" s="229"/>
      <c r="D674" s="230" t="s">
        <v>75</v>
      </c>
      <c r="E674" s="242" t="s">
        <v>2025</v>
      </c>
      <c r="F674" s="242" t="s">
        <v>2026</v>
      </c>
      <c r="G674" s="229"/>
      <c r="H674" s="229"/>
      <c r="I674" s="232"/>
      <c r="J674" s="243">
        <f>BK674</f>
        <v>0</v>
      </c>
      <c r="K674" s="229"/>
      <c r="L674" s="234"/>
      <c r="M674" s="235"/>
      <c r="N674" s="236"/>
      <c r="O674" s="236"/>
      <c r="P674" s="237">
        <f>SUM(P675:P721)</f>
        <v>0</v>
      </c>
      <c r="Q674" s="236"/>
      <c r="R674" s="237">
        <f>SUM(R675:R721)</f>
        <v>0.97829509999999997</v>
      </c>
      <c r="S674" s="236"/>
      <c r="T674" s="238">
        <f>SUM(T675:T721)</f>
        <v>0</v>
      </c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R674" s="239" t="s">
        <v>86</v>
      </c>
      <c r="AT674" s="240" t="s">
        <v>75</v>
      </c>
      <c r="AU674" s="240" t="s">
        <v>84</v>
      </c>
      <c r="AY674" s="239" t="s">
        <v>213</v>
      </c>
      <c r="BK674" s="241">
        <f>SUM(BK675:BK721)</f>
        <v>0</v>
      </c>
    </row>
    <row r="675" s="2" customFormat="1" ht="21.75" customHeight="1">
      <c r="A675" s="39"/>
      <c r="B675" s="40"/>
      <c r="C675" s="244" t="s">
        <v>2027</v>
      </c>
      <c r="D675" s="244" t="s">
        <v>216</v>
      </c>
      <c r="E675" s="245" t="s">
        <v>2028</v>
      </c>
      <c r="F675" s="246" t="s">
        <v>2029</v>
      </c>
      <c r="G675" s="247" t="s">
        <v>393</v>
      </c>
      <c r="H675" s="248">
        <v>701.37</v>
      </c>
      <c r="I675" s="249"/>
      <c r="J675" s="250">
        <f>ROUND(I675*H675,2)</f>
        <v>0</v>
      </c>
      <c r="K675" s="246" t="s">
        <v>394</v>
      </c>
      <c r="L675" s="45"/>
      <c r="M675" s="251" t="s">
        <v>1</v>
      </c>
      <c r="N675" s="252" t="s">
        <v>41</v>
      </c>
      <c r="O675" s="92"/>
      <c r="P675" s="253">
        <f>O675*H675</f>
        <v>0</v>
      </c>
      <c r="Q675" s="253">
        <v>0</v>
      </c>
      <c r="R675" s="253">
        <f>Q675*H675</f>
        <v>0</v>
      </c>
      <c r="S675" s="253">
        <v>0</v>
      </c>
      <c r="T675" s="254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55" t="s">
        <v>293</v>
      </c>
      <c r="AT675" s="255" t="s">
        <v>216</v>
      </c>
      <c r="AU675" s="255" t="s">
        <v>86</v>
      </c>
      <c r="AY675" s="18" t="s">
        <v>213</v>
      </c>
      <c r="BE675" s="256">
        <f>IF(N675="základní",J675,0)</f>
        <v>0</v>
      </c>
      <c r="BF675" s="256">
        <f>IF(N675="snížená",J675,0)</f>
        <v>0</v>
      </c>
      <c r="BG675" s="256">
        <f>IF(N675="zákl. přenesená",J675,0)</f>
        <v>0</v>
      </c>
      <c r="BH675" s="256">
        <f>IF(N675="sníž. přenesená",J675,0)</f>
        <v>0</v>
      </c>
      <c r="BI675" s="256">
        <f>IF(N675="nulová",J675,0)</f>
        <v>0</v>
      </c>
      <c r="BJ675" s="18" t="s">
        <v>84</v>
      </c>
      <c r="BK675" s="256">
        <f>ROUND(I675*H675,2)</f>
        <v>0</v>
      </c>
      <c r="BL675" s="18" t="s">
        <v>293</v>
      </c>
      <c r="BM675" s="255" t="s">
        <v>2030</v>
      </c>
    </row>
    <row r="676" s="2" customFormat="1">
      <c r="A676" s="39"/>
      <c r="B676" s="40"/>
      <c r="C676" s="41"/>
      <c r="D676" s="257" t="s">
        <v>222</v>
      </c>
      <c r="E676" s="41"/>
      <c r="F676" s="258" t="s">
        <v>1285</v>
      </c>
      <c r="G676" s="41"/>
      <c r="H676" s="41"/>
      <c r="I676" s="155"/>
      <c r="J676" s="41"/>
      <c r="K676" s="41"/>
      <c r="L676" s="45"/>
      <c r="M676" s="259"/>
      <c r="N676" s="260"/>
      <c r="O676" s="92"/>
      <c r="P676" s="92"/>
      <c r="Q676" s="92"/>
      <c r="R676" s="92"/>
      <c r="S676" s="92"/>
      <c r="T676" s="9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222</v>
      </c>
      <c r="AU676" s="18" t="s">
        <v>86</v>
      </c>
    </row>
    <row r="677" s="13" customFormat="1">
      <c r="A677" s="13"/>
      <c r="B677" s="265"/>
      <c r="C677" s="266"/>
      <c r="D677" s="257" t="s">
        <v>436</v>
      </c>
      <c r="E677" s="267" t="s">
        <v>1</v>
      </c>
      <c r="F677" s="268" t="s">
        <v>2031</v>
      </c>
      <c r="G677" s="266"/>
      <c r="H677" s="269">
        <v>44.590000000000003</v>
      </c>
      <c r="I677" s="270"/>
      <c r="J677" s="266"/>
      <c r="K677" s="266"/>
      <c r="L677" s="271"/>
      <c r="M677" s="272"/>
      <c r="N677" s="273"/>
      <c r="O677" s="273"/>
      <c r="P677" s="273"/>
      <c r="Q677" s="273"/>
      <c r="R677" s="273"/>
      <c r="S677" s="273"/>
      <c r="T677" s="274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75" t="s">
        <v>436</v>
      </c>
      <c r="AU677" s="275" t="s">
        <v>86</v>
      </c>
      <c r="AV677" s="13" t="s">
        <v>86</v>
      </c>
      <c r="AW677" s="13" t="s">
        <v>32</v>
      </c>
      <c r="AX677" s="13" t="s">
        <v>76</v>
      </c>
      <c r="AY677" s="275" t="s">
        <v>213</v>
      </c>
    </row>
    <row r="678" s="13" customFormat="1">
      <c r="A678" s="13"/>
      <c r="B678" s="265"/>
      <c r="C678" s="266"/>
      <c r="D678" s="257" t="s">
        <v>436</v>
      </c>
      <c r="E678" s="267" t="s">
        <v>1</v>
      </c>
      <c r="F678" s="268" t="s">
        <v>2032</v>
      </c>
      <c r="G678" s="266"/>
      <c r="H678" s="269">
        <v>9.6600000000000001</v>
      </c>
      <c r="I678" s="270"/>
      <c r="J678" s="266"/>
      <c r="K678" s="266"/>
      <c r="L678" s="271"/>
      <c r="M678" s="272"/>
      <c r="N678" s="273"/>
      <c r="O678" s="273"/>
      <c r="P678" s="273"/>
      <c r="Q678" s="273"/>
      <c r="R678" s="273"/>
      <c r="S678" s="273"/>
      <c r="T678" s="274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75" t="s">
        <v>436</v>
      </c>
      <c r="AU678" s="275" t="s">
        <v>86</v>
      </c>
      <c r="AV678" s="13" t="s">
        <v>86</v>
      </c>
      <c r="AW678" s="13" t="s">
        <v>32</v>
      </c>
      <c r="AX678" s="13" t="s">
        <v>76</v>
      </c>
      <c r="AY678" s="275" t="s">
        <v>213</v>
      </c>
    </row>
    <row r="679" s="13" customFormat="1">
      <c r="A679" s="13"/>
      <c r="B679" s="265"/>
      <c r="C679" s="266"/>
      <c r="D679" s="257" t="s">
        <v>436</v>
      </c>
      <c r="E679" s="267" t="s">
        <v>1</v>
      </c>
      <c r="F679" s="268" t="s">
        <v>2033</v>
      </c>
      <c r="G679" s="266"/>
      <c r="H679" s="269">
        <v>15.720000000000001</v>
      </c>
      <c r="I679" s="270"/>
      <c r="J679" s="266"/>
      <c r="K679" s="266"/>
      <c r="L679" s="271"/>
      <c r="M679" s="272"/>
      <c r="N679" s="273"/>
      <c r="O679" s="273"/>
      <c r="P679" s="273"/>
      <c r="Q679" s="273"/>
      <c r="R679" s="273"/>
      <c r="S679" s="273"/>
      <c r="T679" s="274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75" t="s">
        <v>436</v>
      </c>
      <c r="AU679" s="275" t="s">
        <v>86</v>
      </c>
      <c r="AV679" s="13" t="s">
        <v>86</v>
      </c>
      <c r="AW679" s="13" t="s">
        <v>32</v>
      </c>
      <c r="AX679" s="13" t="s">
        <v>76</v>
      </c>
      <c r="AY679" s="275" t="s">
        <v>213</v>
      </c>
    </row>
    <row r="680" s="13" customFormat="1">
      <c r="A680" s="13"/>
      <c r="B680" s="265"/>
      <c r="C680" s="266"/>
      <c r="D680" s="257" t="s">
        <v>436</v>
      </c>
      <c r="E680" s="267" t="s">
        <v>1</v>
      </c>
      <c r="F680" s="268" t="s">
        <v>1930</v>
      </c>
      <c r="G680" s="266"/>
      <c r="H680" s="269">
        <v>38</v>
      </c>
      <c r="I680" s="270"/>
      <c r="J680" s="266"/>
      <c r="K680" s="266"/>
      <c r="L680" s="271"/>
      <c r="M680" s="272"/>
      <c r="N680" s="273"/>
      <c r="O680" s="273"/>
      <c r="P680" s="273"/>
      <c r="Q680" s="273"/>
      <c r="R680" s="273"/>
      <c r="S680" s="273"/>
      <c r="T680" s="27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75" t="s">
        <v>436</v>
      </c>
      <c r="AU680" s="275" t="s">
        <v>86</v>
      </c>
      <c r="AV680" s="13" t="s">
        <v>86</v>
      </c>
      <c r="AW680" s="13" t="s">
        <v>32</v>
      </c>
      <c r="AX680" s="13" t="s">
        <v>76</v>
      </c>
      <c r="AY680" s="275" t="s">
        <v>213</v>
      </c>
    </row>
    <row r="681" s="13" customFormat="1">
      <c r="A681" s="13"/>
      <c r="B681" s="265"/>
      <c r="C681" s="266"/>
      <c r="D681" s="257" t="s">
        <v>436</v>
      </c>
      <c r="E681" s="267" t="s">
        <v>1</v>
      </c>
      <c r="F681" s="268" t="s">
        <v>1931</v>
      </c>
      <c r="G681" s="266"/>
      <c r="H681" s="269">
        <v>69.400000000000006</v>
      </c>
      <c r="I681" s="270"/>
      <c r="J681" s="266"/>
      <c r="K681" s="266"/>
      <c r="L681" s="271"/>
      <c r="M681" s="272"/>
      <c r="N681" s="273"/>
      <c r="O681" s="273"/>
      <c r="P681" s="273"/>
      <c r="Q681" s="273"/>
      <c r="R681" s="273"/>
      <c r="S681" s="273"/>
      <c r="T681" s="27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75" t="s">
        <v>436</v>
      </c>
      <c r="AU681" s="275" t="s">
        <v>86</v>
      </c>
      <c r="AV681" s="13" t="s">
        <v>86</v>
      </c>
      <c r="AW681" s="13" t="s">
        <v>32</v>
      </c>
      <c r="AX681" s="13" t="s">
        <v>76</v>
      </c>
      <c r="AY681" s="275" t="s">
        <v>213</v>
      </c>
    </row>
    <row r="682" s="13" customFormat="1">
      <c r="A682" s="13"/>
      <c r="B682" s="265"/>
      <c r="C682" s="266"/>
      <c r="D682" s="257" t="s">
        <v>436</v>
      </c>
      <c r="E682" s="267" t="s">
        <v>1</v>
      </c>
      <c r="F682" s="268" t="s">
        <v>1932</v>
      </c>
      <c r="G682" s="266"/>
      <c r="H682" s="269">
        <v>32</v>
      </c>
      <c r="I682" s="270"/>
      <c r="J682" s="266"/>
      <c r="K682" s="266"/>
      <c r="L682" s="271"/>
      <c r="M682" s="272"/>
      <c r="N682" s="273"/>
      <c r="O682" s="273"/>
      <c r="P682" s="273"/>
      <c r="Q682" s="273"/>
      <c r="R682" s="273"/>
      <c r="S682" s="273"/>
      <c r="T682" s="274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75" t="s">
        <v>436</v>
      </c>
      <c r="AU682" s="275" t="s">
        <v>86</v>
      </c>
      <c r="AV682" s="13" t="s">
        <v>86</v>
      </c>
      <c r="AW682" s="13" t="s">
        <v>32</v>
      </c>
      <c r="AX682" s="13" t="s">
        <v>76</v>
      </c>
      <c r="AY682" s="275" t="s">
        <v>213</v>
      </c>
    </row>
    <row r="683" s="13" customFormat="1">
      <c r="A683" s="13"/>
      <c r="B683" s="265"/>
      <c r="C683" s="266"/>
      <c r="D683" s="257" t="s">
        <v>436</v>
      </c>
      <c r="E683" s="267" t="s">
        <v>1</v>
      </c>
      <c r="F683" s="268" t="s">
        <v>1933</v>
      </c>
      <c r="G683" s="266"/>
      <c r="H683" s="269">
        <v>48</v>
      </c>
      <c r="I683" s="270"/>
      <c r="J683" s="266"/>
      <c r="K683" s="266"/>
      <c r="L683" s="271"/>
      <c r="M683" s="272"/>
      <c r="N683" s="273"/>
      <c r="O683" s="273"/>
      <c r="P683" s="273"/>
      <c r="Q683" s="273"/>
      <c r="R683" s="273"/>
      <c r="S683" s="273"/>
      <c r="T683" s="27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75" t="s">
        <v>436</v>
      </c>
      <c r="AU683" s="275" t="s">
        <v>86</v>
      </c>
      <c r="AV683" s="13" t="s">
        <v>86</v>
      </c>
      <c r="AW683" s="13" t="s">
        <v>32</v>
      </c>
      <c r="AX683" s="13" t="s">
        <v>76</v>
      </c>
      <c r="AY683" s="275" t="s">
        <v>213</v>
      </c>
    </row>
    <row r="684" s="13" customFormat="1">
      <c r="A684" s="13"/>
      <c r="B684" s="265"/>
      <c r="C684" s="266"/>
      <c r="D684" s="257" t="s">
        <v>436</v>
      </c>
      <c r="E684" s="267" t="s">
        <v>1</v>
      </c>
      <c r="F684" s="268" t="s">
        <v>1934</v>
      </c>
      <c r="G684" s="266"/>
      <c r="H684" s="269">
        <v>152</v>
      </c>
      <c r="I684" s="270"/>
      <c r="J684" s="266"/>
      <c r="K684" s="266"/>
      <c r="L684" s="271"/>
      <c r="M684" s="272"/>
      <c r="N684" s="273"/>
      <c r="O684" s="273"/>
      <c r="P684" s="273"/>
      <c r="Q684" s="273"/>
      <c r="R684" s="273"/>
      <c r="S684" s="273"/>
      <c r="T684" s="274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75" t="s">
        <v>436</v>
      </c>
      <c r="AU684" s="275" t="s">
        <v>86</v>
      </c>
      <c r="AV684" s="13" t="s">
        <v>86</v>
      </c>
      <c r="AW684" s="13" t="s">
        <v>32</v>
      </c>
      <c r="AX684" s="13" t="s">
        <v>76</v>
      </c>
      <c r="AY684" s="275" t="s">
        <v>213</v>
      </c>
    </row>
    <row r="685" s="13" customFormat="1">
      <c r="A685" s="13"/>
      <c r="B685" s="265"/>
      <c r="C685" s="266"/>
      <c r="D685" s="257" t="s">
        <v>436</v>
      </c>
      <c r="E685" s="267" t="s">
        <v>1</v>
      </c>
      <c r="F685" s="268" t="s">
        <v>1935</v>
      </c>
      <c r="G685" s="266"/>
      <c r="H685" s="269">
        <v>280</v>
      </c>
      <c r="I685" s="270"/>
      <c r="J685" s="266"/>
      <c r="K685" s="266"/>
      <c r="L685" s="271"/>
      <c r="M685" s="272"/>
      <c r="N685" s="273"/>
      <c r="O685" s="273"/>
      <c r="P685" s="273"/>
      <c r="Q685" s="273"/>
      <c r="R685" s="273"/>
      <c r="S685" s="273"/>
      <c r="T685" s="27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75" t="s">
        <v>436</v>
      </c>
      <c r="AU685" s="275" t="s">
        <v>86</v>
      </c>
      <c r="AV685" s="13" t="s">
        <v>86</v>
      </c>
      <c r="AW685" s="13" t="s">
        <v>32</v>
      </c>
      <c r="AX685" s="13" t="s">
        <v>76</v>
      </c>
      <c r="AY685" s="275" t="s">
        <v>213</v>
      </c>
    </row>
    <row r="686" s="13" customFormat="1">
      <c r="A686" s="13"/>
      <c r="B686" s="265"/>
      <c r="C686" s="266"/>
      <c r="D686" s="257" t="s">
        <v>436</v>
      </c>
      <c r="E686" s="267" t="s">
        <v>1</v>
      </c>
      <c r="F686" s="268" t="s">
        <v>1936</v>
      </c>
      <c r="G686" s="266"/>
      <c r="H686" s="269">
        <v>12</v>
      </c>
      <c r="I686" s="270"/>
      <c r="J686" s="266"/>
      <c r="K686" s="266"/>
      <c r="L686" s="271"/>
      <c r="M686" s="272"/>
      <c r="N686" s="273"/>
      <c r="O686" s="273"/>
      <c r="P686" s="273"/>
      <c r="Q686" s="273"/>
      <c r="R686" s="273"/>
      <c r="S686" s="273"/>
      <c r="T686" s="27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75" t="s">
        <v>436</v>
      </c>
      <c r="AU686" s="275" t="s">
        <v>86</v>
      </c>
      <c r="AV686" s="13" t="s">
        <v>86</v>
      </c>
      <c r="AW686" s="13" t="s">
        <v>32</v>
      </c>
      <c r="AX686" s="13" t="s">
        <v>76</v>
      </c>
      <c r="AY686" s="275" t="s">
        <v>213</v>
      </c>
    </row>
    <row r="687" s="14" customFormat="1">
      <c r="A687" s="14"/>
      <c r="B687" s="276"/>
      <c r="C687" s="277"/>
      <c r="D687" s="257" t="s">
        <v>436</v>
      </c>
      <c r="E687" s="278" t="s">
        <v>1</v>
      </c>
      <c r="F687" s="279" t="s">
        <v>453</v>
      </c>
      <c r="G687" s="277"/>
      <c r="H687" s="280">
        <v>701.37</v>
      </c>
      <c r="I687" s="281"/>
      <c r="J687" s="277"/>
      <c r="K687" s="277"/>
      <c r="L687" s="282"/>
      <c r="M687" s="283"/>
      <c r="N687" s="284"/>
      <c r="O687" s="284"/>
      <c r="P687" s="284"/>
      <c r="Q687" s="284"/>
      <c r="R687" s="284"/>
      <c r="S687" s="284"/>
      <c r="T687" s="28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86" t="s">
        <v>436</v>
      </c>
      <c r="AU687" s="286" t="s">
        <v>86</v>
      </c>
      <c r="AV687" s="14" t="s">
        <v>229</v>
      </c>
      <c r="AW687" s="14" t="s">
        <v>32</v>
      </c>
      <c r="AX687" s="14" t="s">
        <v>84</v>
      </c>
      <c r="AY687" s="286" t="s">
        <v>213</v>
      </c>
    </row>
    <row r="688" s="2" customFormat="1" ht="16.5" customHeight="1">
      <c r="A688" s="39"/>
      <c r="B688" s="40"/>
      <c r="C688" s="287" t="s">
        <v>2034</v>
      </c>
      <c r="D688" s="287" t="s">
        <v>488</v>
      </c>
      <c r="E688" s="288" t="s">
        <v>2035</v>
      </c>
      <c r="F688" s="289" t="s">
        <v>2036</v>
      </c>
      <c r="G688" s="290" t="s">
        <v>491</v>
      </c>
      <c r="H688" s="291">
        <v>0.245</v>
      </c>
      <c r="I688" s="292"/>
      <c r="J688" s="293">
        <f>ROUND(I688*H688,2)</f>
        <v>0</v>
      </c>
      <c r="K688" s="289" t="s">
        <v>394</v>
      </c>
      <c r="L688" s="294"/>
      <c r="M688" s="295" t="s">
        <v>1</v>
      </c>
      <c r="N688" s="296" t="s">
        <v>41</v>
      </c>
      <c r="O688" s="92"/>
      <c r="P688" s="253">
        <f>O688*H688</f>
        <v>0</v>
      </c>
      <c r="Q688" s="253">
        <v>1</v>
      </c>
      <c r="R688" s="253">
        <f>Q688*H688</f>
        <v>0.245</v>
      </c>
      <c r="S688" s="253">
        <v>0</v>
      </c>
      <c r="T688" s="254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55" t="s">
        <v>375</v>
      </c>
      <c r="AT688" s="255" t="s">
        <v>488</v>
      </c>
      <c r="AU688" s="255" t="s">
        <v>86</v>
      </c>
      <c r="AY688" s="18" t="s">
        <v>213</v>
      </c>
      <c r="BE688" s="256">
        <f>IF(N688="základní",J688,0)</f>
        <v>0</v>
      </c>
      <c r="BF688" s="256">
        <f>IF(N688="snížená",J688,0)</f>
        <v>0</v>
      </c>
      <c r="BG688" s="256">
        <f>IF(N688="zákl. přenesená",J688,0)</f>
        <v>0</v>
      </c>
      <c r="BH688" s="256">
        <f>IF(N688="sníž. přenesená",J688,0)</f>
        <v>0</v>
      </c>
      <c r="BI688" s="256">
        <f>IF(N688="nulová",J688,0)</f>
        <v>0</v>
      </c>
      <c r="BJ688" s="18" t="s">
        <v>84</v>
      </c>
      <c r="BK688" s="256">
        <f>ROUND(I688*H688,2)</f>
        <v>0</v>
      </c>
      <c r="BL688" s="18" t="s">
        <v>293</v>
      </c>
      <c r="BM688" s="255" t="s">
        <v>2037</v>
      </c>
    </row>
    <row r="689" s="2" customFormat="1">
      <c r="A689" s="39"/>
      <c r="B689" s="40"/>
      <c r="C689" s="41"/>
      <c r="D689" s="257" t="s">
        <v>222</v>
      </c>
      <c r="E689" s="41"/>
      <c r="F689" s="258" t="s">
        <v>2038</v>
      </c>
      <c r="G689" s="41"/>
      <c r="H689" s="41"/>
      <c r="I689" s="155"/>
      <c r="J689" s="41"/>
      <c r="K689" s="41"/>
      <c r="L689" s="45"/>
      <c r="M689" s="259"/>
      <c r="N689" s="260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222</v>
      </c>
      <c r="AU689" s="18" t="s">
        <v>86</v>
      </c>
    </row>
    <row r="690" s="13" customFormat="1">
      <c r="A690" s="13"/>
      <c r="B690" s="265"/>
      <c r="C690" s="266"/>
      <c r="D690" s="257" t="s">
        <v>436</v>
      </c>
      <c r="E690" s="266"/>
      <c r="F690" s="268" t="s">
        <v>2039</v>
      </c>
      <c r="G690" s="266"/>
      <c r="H690" s="269">
        <v>0.245</v>
      </c>
      <c r="I690" s="270"/>
      <c r="J690" s="266"/>
      <c r="K690" s="266"/>
      <c r="L690" s="271"/>
      <c r="M690" s="272"/>
      <c r="N690" s="273"/>
      <c r="O690" s="273"/>
      <c r="P690" s="273"/>
      <c r="Q690" s="273"/>
      <c r="R690" s="273"/>
      <c r="S690" s="273"/>
      <c r="T690" s="27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75" t="s">
        <v>436</v>
      </c>
      <c r="AU690" s="275" t="s">
        <v>86</v>
      </c>
      <c r="AV690" s="13" t="s">
        <v>86</v>
      </c>
      <c r="AW690" s="13" t="s">
        <v>4</v>
      </c>
      <c r="AX690" s="13" t="s">
        <v>84</v>
      </c>
      <c r="AY690" s="275" t="s">
        <v>213</v>
      </c>
    </row>
    <row r="691" s="2" customFormat="1" ht="21.75" customHeight="1">
      <c r="A691" s="39"/>
      <c r="B691" s="40"/>
      <c r="C691" s="244" t="s">
        <v>2040</v>
      </c>
      <c r="D691" s="244" t="s">
        <v>216</v>
      </c>
      <c r="E691" s="245" t="s">
        <v>2041</v>
      </c>
      <c r="F691" s="246" t="s">
        <v>2042</v>
      </c>
      <c r="G691" s="247" t="s">
        <v>393</v>
      </c>
      <c r="H691" s="248">
        <v>1402.74</v>
      </c>
      <c r="I691" s="249"/>
      <c r="J691" s="250">
        <f>ROUND(I691*H691,2)</f>
        <v>0</v>
      </c>
      <c r="K691" s="246" t="s">
        <v>394</v>
      </c>
      <c r="L691" s="45"/>
      <c r="M691" s="251" t="s">
        <v>1</v>
      </c>
      <c r="N691" s="252" t="s">
        <v>41</v>
      </c>
      <c r="O691" s="92"/>
      <c r="P691" s="253">
        <f>O691*H691</f>
        <v>0</v>
      </c>
      <c r="Q691" s="253">
        <v>0</v>
      </c>
      <c r="R691" s="253">
        <f>Q691*H691</f>
        <v>0</v>
      </c>
      <c r="S691" s="253">
        <v>0</v>
      </c>
      <c r="T691" s="254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55" t="s">
        <v>293</v>
      </c>
      <c r="AT691" s="255" t="s">
        <v>216</v>
      </c>
      <c r="AU691" s="255" t="s">
        <v>86</v>
      </c>
      <c r="AY691" s="18" t="s">
        <v>213</v>
      </c>
      <c r="BE691" s="256">
        <f>IF(N691="základní",J691,0)</f>
        <v>0</v>
      </c>
      <c r="BF691" s="256">
        <f>IF(N691="snížená",J691,0)</f>
        <v>0</v>
      </c>
      <c r="BG691" s="256">
        <f>IF(N691="zákl. přenesená",J691,0)</f>
        <v>0</v>
      </c>
      <c r="BH691" s="256">
        <f>IF(N691="sníž. přenesená",J691,0)</f>
        <v>0</v>
      </c>
      <c r="BI691" s="256">
        <f>IF(N691="nulová",J691,0)</f>
        <v>0</v>
      </c>
      <c r="BJ691" s="18" t="s">
        <v>84</v>
      </c>
      <c r="BK691" s="256">
        <f>ROUND(I691*H691,2)</f>
        <v>0</v>
      </c>
      <c r="BL691" s="18" t="s">
        <v>293</v>
      </c>
      <c r="BM691" s="255" t="s">
        <v>2043</v>
      </c>
    </row>
    <row r="692" s="2" customFormat="1">
      <c r="A692" s="39"/>
      <c r="B692" s="40"/>
      <c r="C692" s="41"/>
      <c r="D692" s="257" t="s">
        <v>222</v>
      </c>
      <c r="E692" s="41"/>
      <c r="F692" s="258" t="s">
        <v>1285</v>
      </c>
      <c r="G692" s="41"/>
      <c r="H692" s="41"/>
      <c r="I692" s="155"/>
      <c r="J692" s="41"/>
      <c r="K692" s="41"/>
      <c r="L692" s="45"/>
      <c r="M692" s="259"/>
      <c r="N692" s="260"/>
      <c r="O692" s="92"/>
      <c r="P692" s="92"/>
      <c r="Q692" s="92"/>
      <c r="R692" s="92"/>
      <c r="S692" s="92"/>
      <c r="T692" s="9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222</v>
      </c>
      <c r="AU692" s="18" t="s">
        <v>86</v>
      </c>
    </row>
    <row r="693" s="13" customFormat="1">
      <c r="A693" s="13"/>
      <c r="B693" s="265"/>
      <c r="C693" s="266"/>
      <c r="D693" s="257" t="s">
        <v>436</v>
      </c>
      <c r="E693" s="267" t="s">
        <v>1</v>
      </c>
      <c r="F693" s="268" t="s">
        <v>2044</v>
      </c>
      <c r="G693" s="266"/>
      <c r="H693" s="269">
        <v>89.180000000000007</v>
      </c>
      <c r="I693" s="270"/>
      <c r="J693" s="266"/>
      <c r="K693" s="266"/>
      <c r="L693" s="271"/>
      <c r="M693" s="272"/>
      <c r="N693" s="273"/>
      <c r="O693" s="273"/>
      <c r="P693" s="273"/>
      <c r="Q693" s="273"/>
      <c r="R693" s="273"/>
      <c r="S693" s="273"/>
      <c r="T693" s="27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75" t="s">
        <v>436</v>
      </c>
      <c r="AU693" s="275" t="s">
        <v>86</v>
      </c>
      <c r="AV693" s="13" t="s">
        <v>86</v>
      </c>
      <c r="AW693" s="13" t="s">
        <v>32</v>
      </c>
      <c r="AX693" s="13" t="s">
        <v>76</v>
      </c>
      <c r="AY693" s="275" t="s">
        <v>213</v>
      </c>
    </row>
    <row r="694" s="13" customFormat="1">
      <c r="A694" s="13"/>
      <c r="B694" s="265"/>
      <c r="C694" s="266"/>
      <c r="D694" s="257" t="s">
        <v>436</v>
      </c>
      <c r="E694" s="267" t="s">
        <v>1</v>
      </c>
      <c r="F694" s="268" t="s">
        <v>2045</v>
      </c>
      <c r="G694" s="266"/>
      <c r="H694" s="269">
        <v>19.32</v>
      </c>
      <c r="I694" s="270"/>
      <c r="J694" s="266"/>
      <c r="K694" s="266"/>
      <c r="L694" s="271"/>
      <c r="M694" s="272"/>
      <c r="N694" s="273"/>
      <c r="O694" s="273"/>
      <c r="P694" s="273"/>
      <c r="Q694" s="273"/>
      <c r="R694" s="273"/>
      <c r="S694" s="273"/>
      <c r="T694" s="274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75" t="s">
        <v>436</v>
      </c>
      <c r="AU694" s="275" t="s">
        <v>86</v>
      </c>
      <c r="AV694" s="13" t="s">
        <v>86</v>
      </c>
      <c r="AW694" s="13" t="s">
        <v>32</v>
      </c>
      <c r="AX694" s="13" t="s">
        <v>76</v>
      </c>
      <c r="AY694" s="275" t="s">
        <v>213</v>
      </c>
    </row>
    <row r="695" s="13" customFormat="1">
      <c r="A695" s="13"/>
      <c r="B695" s="265"/>
      <c r="C695" s="266"/>
      <c r="D695" s="257" t="s">
        <v>436</v>
      </c>
      <c r="E695" s="267" t="s">
        <v>1</v>
      </c>
      <c r="F695" s="268" t="s">
        <v>2046</v>
      </c>
      <c r="G695" s="266"/>
      <c r="H695" s="269">
        <v>31.440000000000001</v>
      </c>
      <c r="I695" s="270"/>
      <c r="J695" s="266"/>
      <c r="K695" s="266"/>
      <c r="L695" s="271"/>
      <c r="M695" s="272"/>
      <c r="N695" s="273"/>
      <c r="O695" s="273"/>
      <c r="P695" s="273"/>
      <c r="Q695" s="273"/>
      <c r="R695" s="273"/>
      <c r="S695" s="273"/>
      <c r="T695" s="274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75" t="s">
        <v>436</v>
      </c>
      <c r="AU695" s="275" t="s">
        <v>86</v>
      </c>
      <c r="AV695" s="13" t="s">
        <v>86</v>
      </c>
      <c r="AW695" s="13" t="s">
        <v>32</v>
      </c>
      <c r="AX695" s="13" t="s">
        <v>76</v>
      </c>
      <c r="AY695" s="275" t="s">
        <v>213</v>
      </c>
    </row>
    <row r="696" s="13" customFormat="1">
      <c r="A696" s="13"/>
      <c r="B696" s="265"/>
      <c r="C696" s="266"/>
      <c r="D696" s="257" t="s">
        <v>436</v>
      </c>
      <c r="E696" s="267" t="s">
        <v>1</v>
      </c>
      <c r="F696" s="268" t="s">
        <v>2047</v>
      </c>
      <c r="G696" s="266"/>
      <c r="H696" s="269">
        <v>76</v>
      </c>
      <c r="I696" s="270"/>
      <c r="J696" s="266"/>
      <c r="K696" s="266"/>
      <c r="L696" s="271"/>
      <c r="M696" s="272"/>
      <c r="N696" s="273"/>
      <c r="O696" s="273"/>
      <c r="P696" s="273"/>
      <c r="Q696" s="273"/>
      <c r="R696" s="273"/>
      <c r="S696" s="273"/>
      <c r="T696" s="27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75" t="s">
        <v>436</v>
      </c>
      <c r="AU696" s="275" t="s">
        <v>86</v>
      </c>
      <c r="AV696" s="13" t="s">
        <v>86</v>
      </c>
      <c r="AW696" s="13" t="s">
        <v>32</v>
      </c>
      <c r="AX696" s="13" t="s">
        <v>76</v>
      </c>
      <c r="AY696" s="275" t="s">
        <v>213</v>
      </c>
    </row>
    <row r="697" s="13" customFormat="1">
      <c r="A697" s="13"/>
      <c r="B697" s="265"/>
      <c r="C697" s="266"/>
      <c r="D697" s="257" t="s">
        <v>436</v>
      </c>
      <c r="E697" s="267" t="s">
        <v>1</v>
      </c>
      <c r="F697" s="268" t="s">
        <v>2048</v>
      </c>
      <c r="G697" s="266"/>
      <c r="H697" s="269">
        <v>138.80000000000001</v>
      </c>
      <c r="I697" s="270"/>
      <c r="J697" s="266"/>
      <c r="K697" s="266"/>
      <c r="L697" s="271"/>
      <c r="M697" s="272"/>
      <c r="N697" s="273"/>
      <c r="O697" s="273"/>
      <c r="P697" s="273"/>
      <c r="Q697" s="273"/>
      <c r="R697" s="273"/>
      <c r="S697" s="273"/>
      <c r="T697" s="27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75" t="s">
        <v>436</v>
      </c>
      <c r="AU697" s="275" t="s">
        <v>86</v>
      </c>
      <c r="AV697" s="13" t="s">
        <v>86</v>
      </c>
      <c r="AW697" s="13" t="s">
        <v>32</v>
      </c>
      <c r="AX697" s="13" t="s">
        <v>76</v>
      </c>
      <c r="AY697" s="275" t="s">
        <v>213</v>
      </c>
    </row>
    <row r="698" s="13" customFormat="1">
      <c r="A698" s="13"/>
      <c r="B698" s="265"/>
      <c r="C698" s="266"/>
      <c r="D698" s="257" t="s">
        <v>436</v>
      </c>
      <c r="E698" s="267" t="s">
        <v>1</v>
      </c>
      <c r="F698" s="268" t="s">
        <v>2049</v>
      </c>
      <c r="G698" s="266"/>
      <c r="H698" s="269">
        <v>64</v>
      </c>
      <c r="I698" s="270"/>
      <c r="J698" s="266"/>
      <c r="K698" s="266"/>
      <c r="L698" s="271"/>
      <c r="M698" s="272"/>
      <c r="N698" s="273"/>
      <c r="O698" s="273"/>
      <c r="P698" s="273"/>
      <c r="Q698" s="273"/>
      <c r="R698" s="273"/>
      <c r="S698" s="273"/>
      <c r="T698" s="27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75" t="s">
        <v>436</v>
      </c>
      <c r="AU698" s="275" t="s">
        <v>86</v>
      </c>
      <c r="AV698" s="13" t="s">
        <v>86</v>
      </c>
      <c r="AW698" s="13" t="s">
        <v>32</v>
      </c>
      <c r="AX698" s="13" t="s">
        <v>76</v>
      </c>
      <c r="AY698" s="275" t="s">
        <v>213</v>
      </c>
    </row>
    <row r="699" s="13" customFormat="1">
      <c r="A699" s="13"/>
      <c r="B699" s="265"/>
      <c r="C699" s="266"/>
      <c r="D699" s="257" t="s">
        <v>436</v>
      </c>
      <c r="E699" s="267" t="s">
        <v>1</v>
      </c>
      <c r="F699" s="268" t="s">
        <v>2050</v>
      </c>
      <c r="G699" s="266"/>
      <c r="H699" s="269">
        <v>96</v>
      </c>
      <c r="I699" s="270"/>
      <c r="J699" s="266"/>
      <c r="K699" s="266"/>
      <c r="L699" s="271"/>
      <c r="M699" s="272"/>
      <c r="N699" s="273"/>
      <c r="O699" s="273"/>
      <c r="P699" s="273"/>
      <c r="Q699" s="273"/>
      <c r="R699" s="273"/>
      <c r="S699" s="273"/>
      <c r="T699" s="27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75" t="s">
        <v>436</v>
      </c>
      <c r="AU699" s="275" t="s">
        <v>86</v>
      </c>
      <c r="AV699" s="13" t="s">
        <v>86</v>
      </c>
      <c r="AW699" s="13" t="s">
        <v>32</v>
      </c>
      <c r="AX699" s="13" t="s">
        <v>76</v>
      </c>
      <c r="AY699" s="275" t="s">
        <v>213</v>
      </c>
    </row>
    <row r="700" s="13" customFormat="1">
      <c r="A700" s="13"/>
      <c r="B700" s="265"/>
      <c r="C700" s="266"/>
      <c r="D700" s="257" t="s">
        <v>436</v>
      </c>
      <c r="E700" s="267" t="s">
        <v>1</v>
      </c>
      <c r="F700" s="268" t="s">
        <v>2051</v>
      </c>
      <c r="G700" s="266"/>
      <c r="H700" s="269">
        <v>304</v>
      </c>
      <c r="I700" s="270"/>
      <c r="J700" s="266"/>
      <c r="K700" s="266"/>
      <c r="L700" s="271"/>
      <c r="M700" s="272"/>
      <c r="N700" s="273"/>
      <c r="O700" s="273"/>
      <c r="P700" s="273"/>
      <c r="Q700" s="273"/>
      <c r="R700" s="273"/>
      <c r="S700" s="273"/>
      <c r="T700" s="27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75" t="s">
        <v>436</v>
      </c>
      <c r="AU700" s="275" t="s">
        <v>86</v>
      </c>
      <c r="AV700" s="13" t="s">
        <v>86</v>
      </c>
      <c r="AW700" s="13" t="s">
        <v>32</v>
      </c>
      <c r="AX700" s="13" t="s">
        <v>76</v>
      </c>
      <c r="AY700" s="275" t="s">
        <v>213</v>
      </c>
    </row>
    <row r="701" s="13" customFormat="1">
      <c r="A701" s="13"/>
      <c r="B701" s="265"/>
      <c r="C701" s="266"/>
      <c r="D701" s="257" t="s">
        <v>436</v>
      </c>
      <c r="E701" s="267" t="s">
        <v>1</v>
      </c>
      <c r="F701" s="268" t="s">
        <v>2052</v>
      </c>
      <c r="G701" s="266"/>
      <c r="H701" s="269">
        <v>560</v>
      </c>
      <c r="I701" s="270"/>
      <c r="J701" s="266"/>
      <c r="K701" s="266"/>
      <c r="L701" s="271"/>
      <c r="M701" s="272"/>
      <c r="N701" s="273"/>
      <c r="O701" s="273"/>
      <c r="P701" s="273"/>
      <c r="Q701" s="273"/>
      <c r="R701" s="273"/>
      <c r="S701" s="273"/>
      <c r="T701" s="27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75" t="s">
        <v>436</v>
      </c>
      <c r="AU701" s="275" t="s">
        <v>86</v>
      </c>
      <c r="AV701" s="13" t="s">
        <v>86</v>
      </c>
      <c r="AW701" s="13" t="s">
        <v>32</v>
      </c>
      <c r="AX701" s="13" t="s">
        <v>76</v>
      </c>
      <c r="AY701" s="275" t="s">
        <v>213</v>
      </c>
    </row>
    <row r="702" s="13" customFormat="1">
      <c r="A702" s="13"/>
      <c r="B702" s="265"/>
      <c r="C702" s="266"/>
      <c r="D702" s="257" t="s">
        <v>436</v>
      </c>
      <c r="E702" s="267" t="s">
        <v>1</v>
      </c>
      <c r="F702" s="268" t="s">
        <v>2053</v>
      </c>
      <c r="G702" s="266"/>
      <c r="H702" s="269">
        <v>24</v>
      </c>
      <c r="I702" s="270"/>
      <c r="J702" s="266"/>
      <c r="K702" s="266"/>
      <c r="L702" s="271"/>
      <c r="M702" s="272"/>
      <c r="N702" s="273"/>
      <c r="O702" s="273"/>
      <c r="P702" s="273"/>
      <c r="Q702" s="273"/>
      <c r="R702" s="273"/>
      <c r="S702" s="273"/>
      <c r="T702" s="27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75" t="s">
        <v>436</v>
      </c>
      <c r="AU702" s="275" t="s">
        <v>86</v>
      </c>
      <c r="AV702" s="13" t="s">
        <v>86</v>
      </c>
      <c r="AW702" s="13" t="s">
        <v>32</v>
      </c>
      <c r="AX702" s="13" t="s">
        <v>76</v>
      </c>
      <c r="AY702" s="275" t="s">
        <v>213</v>
      </c>
    </row>
    <row r="703" s="14" customFormat="1">
      <c r="A703" s="14"/>
      <c r="B703" s="276"/>
      <c r="C703" s="277"/>
      <c r="D703" s="257" t="s">
        <v>436</v>
      </c>
      <c r="E703" s="278" t="s">
        <v>1</v>
      </c>
      <c r="F703" s="279" t="s">
        <v>453</v>
      </c>
      <c r="G703" s="277"/>
      <c r="H703" s="280">
        <v>1402.74</v>
      </c>
      <c r="I703" s="281"/>
      <c r="J703" s="277"/>
      <c r="K703" s="277"/>
      <c r="L703" s="282"/>
      <c r="M703" s="283"/>
      <c r="N703" s="284"/>
      <c r="O703" s="284"/>
      <c r="P703" s="284"/>
      <c r="Q703" s="284"/>
      <c r="R703" s="284"/>
      <c r="S703" s="284"/>
      <c r="T703" s="28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86" t="s">
        <v>436</v>
      </c>
      <c r="AU703" s="286" t="s">
        <v>86</v>
      </c>
      <c r="AV703" s="14" t="s">
        <v>229</v>
      </c>
      <c r="AW703" s="14" t="s">
        <v>32</v>
      </c>
      <c r="AX703" s="14" t="s">
        <v>84</v>
      </c>
      <c r="AY703" s="286" t="s">
        <v>213</v>
      </c>
    </row>
    <row r="704" s="2" customFormat="1" ht="16.5" customHeight="1">
      <c r="A704" s="39"/>
      <c r="B704" s="40"/>
      <c r="C704" s="287" t="s">
        <v>2054</v>
      </c>
      <c r="D704" s="287" t="s">
        <v>488</v>
      </c>
      <c r="E704" s="288" t="s">
        <v>2055</v>
      </c>
      <c r="F704" s="289" t="s">
        <v>2056</v>
      </c>
      <c r="G704" s="290" t="s">
        <v>491</v>
      </c>
      <c r="H704" s="291">
        <v>0.63100000000000001</v>
      </c>
      <c r="I704" s="292"/>
      <c r="J704" s="293">
        <f>ROUND(I704*H704,2)</f>
        <v>0</v>
      </c>
      <c r="K704" s="289" t="s">
        <v>394</v>
      </c>
      <c r="L704" s="294"/>
      <c r="M704" s="295" t="s">
        <v>1</v>
      </c>
      <c r="N704" s="296" t="s">
        <v>41</v>
      </c>
      <c r="O704" s="92"/>
      <c r="P704" s="253">
        <f>O704*H704</f>
        <v>0</v>
      </c>
      <c r="Q704" s="253">
        <v>1</v>
      </c>
      <c r="R704" s="253">
        <f>Q704*H704</f>
        <v>0.63100000000000001</v>
      </c>
      <c r="S704" s="253">
        <v>0</v>
      </c>
      <c r="T704" s="254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55" t="s">
        <v>375</v>
      </c>
      <c r="AT704" s="255" t="s">
        <v>488</v>
      </c>
      <c r="AU704" s="255" t="s">
        <v>86</v>
      </c>
      <c r="AY704" s="18" t="s">
        <v>213</v>
      </c>
      <c r="BE704" s="256">
        <f>IF(N704="základní",J704,0)</f>
        <v>0</v>
      </c>
      <c r="BF704" s="256">
        <f>IF(N704="snížená",J704,0)</f>
        <v>0</v>
      </c>
      <c r="BG704" s="256">
        <f>IF(N704="zákl. přenesená",J704,0)</f>
        <v>0</v>
      </c>
      <c r="BH704" s="256">
        <f>IF(N704="sníž. přenesená",J704,0)</f>
        <v>0</v>
      </c>
      <c r="BI704" s="256">
        <f>IF(N704="nulová",J704,0)</f>
        <v>0</v>
      </c>
      <c r="BJ704" s="18" t="s">
        <v>84</v>
      </c>
      <c r="BK704" s="256">
        <f>ROUND(I704*H704,2)</f>
        <v>0</v>
      </c>
      <c r="BL704" s="18" t="s">
        <v>293</v>
      </c>
      <c r="BM704" s="255" t="s">
        <v>2057</v>
      </c>
    </row>
    <row r="705" s="2" customFormat="1">
      <c r="A705" s="39"/>
      <c r="B705" s="40"/>
      <c r="C705" s="41"/>
      <c r="D705" s="257" t="s">
        <v>222</v>
      </c>
      <c r="E705" s="41"/>
      <c r="F705" s="258" t="s">
        <v>2058</v>
      </c>
      <c r="G705" s="41"/>
      <c r="H705" s="41"/>
      <c r="I705" s="155"/>
      <c r="J705" s="41"/>
      <c r="K705" s="41"/>
      <c r="L705" s="45"/>
      <c r="M705" s="259"/>
      <c r="N705" s="260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222</v>
      </c>
      <c r="AU705" s="18" t="s">
        <v>86</v>
      </c>
    </row>
    <row r="706" s="13" customFormat="1">
      <c r="A706" s="13"/>
      <c r="B706" s="265"/>
      <c r="C706" s="266"/>
      <c r="D706" s="257" t="s">
        <v>436</v>
      </c>
      <c r="E706" s="266"/>
      <c r="F706" s="268" t="s">
        <v>2059</v>
      </c>
      <c r="G706" s="266"/>
      <c r="H706" s="269">
        <v>0.63100000000000001</v>
      </c>
      <c r="I706" s="270"/>
      <c r="J706" s="266"/>
      <c r="K706" s="266"/>
      <c r="L706" s="271"/>
      <c r="M706" s="272"/>
      <c r="N706" s="273"/>
      <c r="O706" s="273"/>
      <c r="P706" s="273"/>
      <c r="Q706" s="273"/>
      <c r="R706" s="273"/>
      <c r="S706" s="273"/>
      <c r="T706" s="27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75" t="s">
        <v>436</v>
      </c>
      <c r="AU706" s="275" t="s">
        <v>86</v>
      </c>
      <c r="AV706" s="13" t="s">
        <v>86</v>
      </c>
      <c r="AW706" s="13" t="s">
        <v>4</v>
      </c>
      <c r="AX706" s="13" t="s">
        <v>84</v>
      </c>
      <c r="AY706" s="275" t="s">
        <v>213</v>
      </c>
    </row>
    <row r="707" s="2" customFormat="1" ht="21.75" customHeight="1">
      <c r="A707" s="39"/>
      <c r="B707" s="40"/>
      <c r="C707" s="244" t="s">
        <v>2060</v>
      </c>
      <c r="D707" s="244" t="s">
        <v>216</v>
      </c>
      <c r="E707" s="245" t="s">
        <v>2061</v>
      </c>
      <c r="F707" s="246" t="s">
        <v>2062</v>
      </c>
      <c r="G707" s="247" t="s">
        <v>393</v>
      </c>
      <c r="H707" s="248">
        <v>38.219999999999999</v>
      </c>
      <c r="I707" s="249"/>
      <c r="J707" s="250">
        <f>ROUND(I707*H707,2)</f>
        <v>0</v>
      </c>
      <c r="K707" s="246" t="s">
        <v>394</v>
      </c>
      <c r="L707" s="45"/>
      <c r="M707" s="251" t="s">
        <v>1</v>
      </c>
      <c r="N707" s="252" t="s">
        <v>41</v>
      </c>
      <c r="O707" s="92"/>
      <c r="P707" s="253">
        <f>O707*H707</f>
        <v>0</v>
      </c>
      <c r="Q707" s="253">
        <v>0.00040000000000000002</v>
      </c>
      <c r="R707" s="253">
        <f>Q707*H707</f>
        <v>0.015288</v>
      </c>
      <c r="S707" s="253">
        <v>0</v>
      </c>
      <c r="T707" s="254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55" t="s">
        <v>293</v>
      </c>
      <c r="AT707" s="255" t="s">
        <v>216</v>
      </c>
      <c r="AU707" s="255" t="s">
        <v>86</v>
      </c>
      <c r="AY707" s="18" t="s">
        <v>213</v>
      </c>
      <c r="BE707" s="256">
        <f>IF(N707="základní",J707,0)</f>
        <v>0</v>
      </c>
      <c r="BF707" s="256">
        <f>IF(N707="snížená",J707,0)</f>
        <v>0</v>
      </c>
      <c r="BG707" s="256">
        <f>IF(N707="zákl. přenesená",J707,0)</f>
        <v>0</v>
      </c>
      <c r="BH707" s="256">
        <f>IF(N707="sníž. přenesená",J707,0)</f>
        <v>0</v>
      </c>
      <c r="BI707" s="256">
        <f>IF(N707="nulová",J707,0)</f>
        <v>0</v>
      </c>
      <c r="BJ707" s="18" t="s">
        <v>84</v>
      </c>
      <c r="BK707" s="256">
        <f>ROUND(I707*H707,2)</f>
        <v>0</v>
      </c>
      <c r="BL707" s="18" t="s">
        <v>293</v>
      </c>
      <c r="BM707" s="255" t="s">
        <v>2063</v>
      </c>
    </row>
    <row r="708" s="2" customFormat="1">
      <c r="A708" s="39"/>
      <c r="B708" s="40"/>
      <c r="C708" s="41"/>
      <c r="D708" s="257" t="s">
        <v>222</v>
      </c>
      <c r="E708" s="41"/>
      <c r="F708" s="258" t="s">
        <v>1285</v>
      </c>
      <c r="G708" s="41"/>
      <c r="H708" s="41"/>
      <c r="I708" s="155"/>
      <c r="J708" s="41"/>
      <c r="K708" s="41"/>
      <c r="L708" s="45"/>
      <c r="M708" s="259"/>
      <c r="N708" s="260"/>
      <c r="O708" s="92"/>
      <c r="P708" s="92"/>
      <c r="Q708" s="92"/>
      <c r="R708" s="92"/>
      <c r="S708" s="92"/>
      <c r="T708" s="9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222</v>
      </c>
      <c r="AU708" s="18" t="s">
        <v>86</v>
      </c>
    </row>
    <row r="709" s="13" customFormat="1">
      <c r="A709" s="13"/>
      <c r="B709" s="265"/>
      <c r="C709" s="266"/>
      <c r="D709" s="257" t="s">
        <v>436</v>
      </c>
      <c r="E709" s="267" t="s">
        <v>1</v>
      </c>
      <c r="F709" s="268" t="s">
        <v>2064</v>
      </c>
      <c r="G709" s="266"/>
      <c r="H709" s="269">
        <v>38.219999999999999</v>
      </c>
      <c r="I709" s="270"/>
      <c r="J709" s="266"/>
      <c r="K709" s="266"/>
      <c r="L709" s="271"/>
      <c r="M709" s="272"/>
      <c r="N709" s="273"/>
      <c r="O709" s="273"/>
      <c r="P709" s="273"/>
      <c r="Q709" s="273"/>
      <c r="R709" s="273"/>
      <c r="S709" s="273"/>
      <c r="T709" s="27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75" t="s">
        <v>436</v>
      </c>
      <c r="AU709" s="275" t="s">
        <v>86</v>
      </c>
      <c r="AV709" s="13" t="s">
        <v>86</v>
      </c>
      <c r="AW709" s="13" t="s">
        <v>32</v>
      </c>
      <c r="AX709" s="13" t="s">
        <v>84</v>
      </c>
      <c r="AY709" s="275" t="s">
        <v>213</v>
      </c>
    </row>
    <row r="710" s="2" customFormat="1" ht="44.25" customHeight="1">
      <c r="A710" s="39"/>
      <c r="B710" s="40"/>
      <c r="C710" s="287" t="s">
        <v>2065</v>
      </c>
      <c r="D710" s="287" t="s">
        <v>488</v>
      </c>
      <c r="E710" s="288" t="s">
        <v>2066</v>
      </c>
      <c r="F710" s="289" t="s">
        <v>2067</v>
      </c>
      <c r="G710" s="290" t="s">
        <v>393</v>
      </c>
      <c r="H710" s="291">
        <v>45.863999999999997</v>
      </c>
      <c r="I710" s="292"/>
      <c r="J710" s="293">
        <f>ROUND(I710*H710,2)</f>
        <v>0</v>
      </c>
      <c r="K710" s="289" t="s">
        <v>394</v>
      </c>
      <c r="L710" s="294"/>
      <c r="M710" s="295" t="s">
        <v>1</v>
      </c>
      <c r="N710" s="296" t="s">
        <v>41</v>
      </c>
      <c r="O710" s="92"/>
      <c r="P710" s="253">
        <f>O710*H710</f>
        <v>0</v>
      </c>
      <c r="Q710" s="253">
        <v>0.001</v>
      </c>
      <c r="R710" s="253">
        <f>Q710*H710</f>
        <v>0.045863999999999995</v>
      </c>
      <c r="S710" s="253">
        <v>0</v>
      </c>
      <c r="T710" s="254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55" t="s">
        <v>375</v>
      </c>
      <c r="AT710" s="255" t="s">
        <v>488</v>
      </c>
      <c r="AU710" s="255" t="s">
        <v>86</v>
      </c>
      <c r="AY710" s="18" t="s">
        <v>213</v>
      </c>
      <c r="BE710" s="256">
        <f>IF(N710="základní",J710,0)</f>
        <v>0</v>
      </c>
      <c r="BF710" s="256">
        <f>IF(N710="snížená",J710,0)</f>
        <v>0</v>
      </c>
      <c r="BG710" s="256">
        <f>IF(N710="zákl. přenesená",J710,0)</f>
        <v>0</v>
      </c>
      <c r="BH710" s="256">
        <f>IF(N710="sníž. přenesená",J710,0)</f>
        <v>0</v>
      </c>
      <c r="BI710" s="256">
        <f>IF(N710="nulová",J710,0)</f>
        <v>0</v>
      </c>
      <c r="BJ710" s="18" t="s">
        <v>84</v>
      </c>
      <c r="BK710" s="256">
        <f>ROUND(I710*H710,2)</f>
        <v>0</v>
      </c>
      <c r="BL710" s="18" t="s">
        <v>293</v>
      </c>
      <c r="BM710" s="255" t="s">
        <v>2068</v>
      </c>
    </row>
    <row r="711" s="2" customFormat="1">
      <c r="A711" s="39"/>
      <c r="B711" s="40"/>
      <c r="C711" s="41"/>
      <c r="D711" s="257" t="s">
        <v>222</v>
      </c>
      <c r="E711" s="41"/>
      <c r="F711" s="258" t="s">
        <v>2069</v>
      </c>
      <c r="G711" s="41"/>
      <c r="H711" s="41"/>
      <c r="I711" s="155"/>
      <c r="J711" s="41"/>
      <c r="K711" s="41"/>
      <c r="L711" s="45"/>
      <c r="M711" s="259"/>
      <c r="N711" s="260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222</v>
      </c>
      <c r="AU711" s="18" t="s">
        <v>86</v>
      </c>
    </row>
    <row r="712" s="13" customFormat="1">
      <c r="A712" s="13"/>
      <c r="B712" s="265"/>
      <c r="C712" s="266"/>
      <c r="D712" s="257" t="s">
        <v>436</v>
      </c>
      <c r="E712" s="266"/>
      <c r="F712" s="268" t="s">
        <v>2070</v>
      </c>
      <c r="G712" s="266"/>
      <c r="H712" s="269">
        <v>45.863999999999997</v>
      </c>
      <c r="I712" s="270"/>
      <c r="J712" s="266"/>
      <c r="K712" s="266"/>
      <c r="L712" s="271"/>
      <c r="M712" s="272"/>
      <c r="N712" s="273"/>
      <c r="O712" s="273"/>
      <c r="P712" s="273"/>
      <c r="Q712" s="273"/>
      <c r="R712" s="273"/>
      <c r="S712" s="273"/>
      <c r="T712" s="27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75" t="s">
        <v>436</v>
      </c>
      <c r="AU712" s="275" t="s">
        <v>86</v>
      </c>
      <c r="AV712" s="13" t="s">
        <v>86</v>
      </c>
      <c r="AW712" s="13" t="s">
        <v>4</v>
      </c>
      <c r="AX712" s="13" t="s">
        <v>84</v>
      </c>
      <c r="AY712" s="275" t="s">
        <v>213</v>
      </c>
    </row>
    <row r="713" s="2" customFormat="1" ht="21.75" customHeight="1">
      <c r="A713" s="39"/>
      <c r="B713" s="40"/>
      <c r="C713" s="244" t="s">
        <v>2071</v>
      </c>
      <c r="D713" s="244" t="s">
        <v>216</v>
      </c>
      <c r="E713" s="245" t="s">
        <v>2072</v>
      </c>
      <c r="F713" s="246" t="s">
        <v>2073</v>
      </c>
      <c r="G713" s="247" t="s">
        <v>393</v>
      </c>
      <c r="H713" s="248">
        <v>22.09</v>
      </c>
      <c r="I713" s="249"/>
      <c r="J713" s="250">
        <f>ROUND(I713*H713,2)</f>
        <v>0</v>
      </c>
      <c r="K713" s="246" t="s">
        <v>394</v>
      </c>
      <c r="L713" s="45"/>
      <c r="M713" s="251" t="s">
        <v>1</v>
      </c>
      <c r="N713" s="252" t="s">
        <v>41</v>
      </c>
      <c r="O713" s="92"/>
      <c r="P713" s="253">
        <f>O713*H713</f>
        <v>0</v>
      </c>
      <c r="Q713" s="253">
        <v>0.00076999999999999996</v>
      </c>
      <c r="R713" s="253">
        <f>Q713*H713</f>
        <v>0.017009299999999998</v>
      </c>
      <c r="S713" s="253">
        <v>0</v>
      </c>
      <c r="T713" s="254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55" t="s">
        <v>293</v>
      </c>
      <c r="AT713" s="255" t="s">
        <v>216</v>
      </c>
      <c r="AU713" s="255" t="s">
        <v>86</v>
      </c>
      <c r="AY713" s="18" t="s">
        <v>213</v>
      </c>
      <c r="BE713" s="256">
        <f>IF(N713="základní",J713,0)</f>
        <v>0</v>
      </c>
      <c r="BF713" s="256">
        <f>IF(N713="snížená",J713,0)</f>
        <v>0</v>
      </c>
      <c r="BG713" s="256">
        <f>IF(N713="zákl. přenesená",J713,0)</f>
        <v>0</v>
      </c>
      <c r="BH713" s="256">
        <f>IF(N713="sníž. přenesená",J713,0)</f>
        <v>0</v>
      </c>
      <c r="BI713" s="256">
        <f>IF(N713="nulová",J713,0)</f>
        <v>0</v>
      </c>
      <c r="BJ713" s="18" t="s">
        <v>84</v>
      </c>
      <c r="BK713" s="256">
        <f>ROUND(I713*H713,2)</f>
        <v>0</v>
      </c>
      <c r="BL713" s="18" t="s">
        <v>293</v>
      </c>
      <c r="BM713" s="255" t="s">
        <v>2074</v>
      </c>
    </row>
    <row r="714" s="2" customFormat="1">
      <c r="A714" s="39"/>
      <c r="B714" s="40"/>
      <c r="C714" s="41"/>
      <c r="D714" s="257" t="s">
        <v>222</v>
      </c>
      <c r="E714" s="41"/>
      <c r="F714" s="258" t="s">
        <v>1285</v>
      </c>
      <c r="G714" s="41"/>
      <c r="H714" s="41"/>
      <c r="I714" s="155"/>
      <c r="J714" s="41"/>
      <c r="K714" s="41"/>
      <c r="L714" s="45"/>
      <c r="M714" s="259"/>
      <c r="N714" s="260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222</v>
      </c>
      <c r="AU714" s="18" t="s">
        <v>86</v>
      </c>
    </row>
    <row r="715" s="13" customFormat="1">
      <c r="A715" s="13"/>
      <c r="B715" s="265"/>
      <c r="C715" s="266"/>
      <c r="D715" s="257" t="s">
        <v>436</v>
      </c>
      <c r="E715" s="267" t="s">
        <v>1</v>
      </c>
      <c r="F715" s="268" t="s">
        <v>2075</v>
      </c>
      <c r="G715" s="266"/>
      <c r="H715" s="269">
        <v>15.32</v>
      </c>
      <c r="I715" s="270"/>
      <c r="J715" s="266"/>
      <c r="K715" s="266"/>
      <c r="L715" s="271"/>
      <c r="M715" s="272"/>
      <c r="N715" s="273"/>
      <c r="O715" s="273"/>
      <c r="P715" s="273"/>
      <c r="Q715" s="273"/>
      <c r="R715" s="273"/>
      <c r="S715" s="273"/>
      <c r="T715" s="27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75" t="s">
        <v>436</v>
      </c>
      <c r="AU715" s="275" t="s">
        <v>86</v>
      </c>
      <c r="AV715" s="13" t="s">
        <v>86</v>
      </c>
      <c r="AW715" s="13" t="s">
        <v>32</v>
      </c>
      <c r="AX715" s="13" t="s">
        <v>76</v>
      </c>
      <c r="AY715" s="275" t="s">
        <v>213</v>
      </c>
    </row>
    <row r="716" s="13" customFormat="1">
      <c r="A716" s="13"/>
      <c r="B716" s="265"/>
      <c r="C716" s="266"/>
      <c r="D716" s="257" t="s">
        <v>436</v>
      </c>
      <c r="E716" s="267" t="s">
        <v>1</v>
      </c>
      <c r="F716" s="268" t="s">
        <v>2076</v>
      </c>
      <c r="G716" s="266"/>
      <c r="H716" s="269">
        <v>4.0099999999999998</v>
      </c>
      <c r="I716" s="270"/>
      <c r="J716" s="266"/>
      <c r="K716" s="266"/>
      <c r="L716" s="271"/>
      <c r="M716" s="272"/>
      <c r="N716" s="273"/>
      <c r="O716" s="273"/>
      <c r="P716" s="273"/>
      <c r="Q716" s="273"/>
      <c r="R716" s="273"/>
      <c r="S716" s="273"/>
      <c r="T716" s="274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75" t="s">
        <v>436</v>
      </c>
      <c r="AU716" s="275" t="s">
        <v>86</v>
      </c>
      <c r="AV716" s="13" t="s">
        <v>86</v>
      </c>
      <c r="AW716" s="13" t="s">
        <v>32</v>
      </c>
      <c r="AX716" s="13" t="s">
        <v>76</v>
      </c>
      <c r="AY716" s="275" t="s">
        <v>213</v>
      </c>
    </row>
    <row r="717" s="13" customFormat="1">
      <c r="A717" s="13"/>
      <c r="B717" s="265"/>
      <c r="C717" s="266"/>
      <c r="D717" s="257" t="s">
        <v>436</v>
      </c>
      <c r="E717" s="267" t="s">
        <v>1</v>
      </c>
      <c r="F717" s="268" t="s">
        <v>2077</v>
      </c>
      <c r="G717" s="266"/>
      <c r="H717" s="269">
        <v>2.7599999999999998</v>
      </c>
      <c r="I717" s="270"/>
      <c r="J717" s="266"/>
      <c r="K717" s="266"/>
      <c r="L717" s="271"/>
      <c r="M717" s="272"/>
      <c r="N717" s="273"/>
      <c r="O717" s="273"/>
      <c r="P717" s="273"/>
      <c r="Q717" s="273"/>
      <c r="R717" s="273"/>
      <c r="S717" s="273"/>
      <c r="T717" s="27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75" t="s">
        <v>436</v>
      </c>
      <c r="AU717" s="275" t="s">
        <v>86</v>
      </c>
      <c r="AV717" s="13" t="s">
        <v>86</v>
      </c>
      <c r="AW717" s="13" t="s">
        <v>32</v>
      </c>
      <c r="AX717" s="13" t="s">
        <v>76</v>
      </c>
      <c r="AY717" s="275" t="s">
        <v>213</v>
      </c>
    </row>
    <row r="718" s="14" customFormat="1">
      <c r="A718" s="14"/>
      <c r="B718" s="276"/>
      <c r="C718" s="277"/>
      <c r="D718" s="257" t="s">
        <v>436</v>
      </c>
      <c r="E718" s="278" t="s">
        <v>1</v>
      </c>
      <c r="F718" s="279" t="s">
        <v>453</v>
      </c>
      <c r="G718" s="277"/>
      <c r="H718" s="280">
        <v>22.09</v>
      </c>
      <c r="I718" s="281"/>
      <c r="J718" s="277"/>
      <c r="K718" s="277"/>
      <c r="L718" s="282"/>
      <c r="M718" s="283"/>
      <c r="N718" s="284"/>
      <c r="O718" s="284"/>
      <c r="P718" s="284"/>
      <c r="Q718" s="284"/>
      <c r="R718" s="284"/>
      <c r="S718" s="284"/>
      <c r="T718" s="285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86" t="s">
        <v>436</v>
      </c>
      <c r="AU718" s="286" t="s">
        <v>86</v>
      </c>
      <c r="AV718" s="14" t="s">
        <v>229</v>
      </c>
      <c r="AW718" s="14" t="s">
        <v>32</v>
      </c>
      <c r="AX718" s="14" t="s">
        <v>84</v>
      </c>
      <c r="AY718" s="286" t="s">
        <v>213</v>
      </c>
    </row>
    <row r="719" s="2" customFormat="1" ht="21.75" customHeight="1">
      <c r="A719" s="39"/>
      <c r="B719" s="40"/>
      <c r="C719" s="287" t="s">
        <v>2078</v>
      </c>
      <c r="D719" s="287" t="s">
        <v>488</v>
      </c>
      <c r="E719" s="288" t="s">
        <v>2079</v>
      </c>
      <c r="F719" s="289" t="s">
        <v>2080</v>
      </c>
      <c r="G719" s="290" t="s">
        <v>393</v>
      </c>
      <c r="H719" s="291">
        <v>25.404</v>
      </c>
      <c r="I719" s="292"/>
      <c r="J719" s="293">
        <f>ROUND(I719*H719,2)</f>
        <v>0</v>
      </c>
      <c r="K719" s="289" t="s">
        <v>394</v>
      </c>
      <c r="L719" s="294"/>
      <c r="M719" s="295" t="s">
        <v>1</v>
      </c>
      <c r="N719" s="296" t="s">
        <v>41</v>
      </c>
      <c r="O719" s="92"/>
      <c r="P719" s="253">
        <f>O719*H719</f>
        <v>0</v>
      </c>
      <c r="Q719" s="253">
        <v>0.00095</v>
      </c>
      <c r="R719" s="253">
        <f>Q719*H719</f>
        <v>0.0241338</v>
      </c>
      <c r="S719" s="253">
        <v>0</v>
      </c>
      <c r="T719" s="254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55" t="s">
        <v>375</v>
      </c>
      <c r="AT719" s="255" t="s">
        <v>488</v>
      </c>
      <c r="AU719" s="255" t="s">
        <v>86</v>
      </c>
      <c r="AY719" s="18" t="s">
        <v>213</v>
      </c>
      <c r="BE719" s="256">
        <f>IF(N719="základní",J719,0)</f>
        <v>0</v>
      </c>
      <c r="BF719" s="256">
        <f>IF(N719="snížená",J719,0)</f>
        <v>0</v>
      </c>
      <c r="BG719" s="256">
        <f>IF(N719="zákl. přenesená",J719,0)</f>
        <v>0</v>
      </c>
      <c r="BH719" s="256">
        <f>IF(N719="sníž. přenesená",J719,0)</f>
        <v>0</v>
      </c>
      <c r="BI719" s="256">
        <f>IF(N719="nulová",J719,0)</f>
        <v>0</v>
      </c>
      <c r="BJ719" s="18" t="s">
        <v>84</v>
      </c>
      <c r="BK719" s="256">
        <f>ROUND(I719*H719,2)</f>
        <v>0</v>
      </c>
      <c r="BL719" s="18" t="s">
        <v>293</v>
      </c>
      <c r="BM719" s="255" t="s">
        <v>2081</v>
      </c>
    </row>
    <row r="720" s="2" customFormat="1">
      <c r="A720" s="39"/>
      <c r="B720" s="40"/>
      <c r="C720" s="41"/>
      <c r="D720" s="257" t="s">
        <v>222</v>
      </c>
      <c r="E720" s="41"/>
      <c r="F720" s="258" t="s">
        <v>2082</v>
      </c>
      <c r="G720" s="41"/>
      <c r="H720" s="41"/>
      <c r="I720" s="155"/>
      <c r="J720" s="41"/>
      <c r="K720" s="41"/>
      <c r="L720" s="45"/>
      <c r="M720" s="259"/>
      <c r="N720" s="260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222</v>
      </c>
      <c r="AU720" s="18" t="s">
        <v>86</v>
      </c>
    </row>
    <row r="721" s="13" customFormat="1">
      <c r="A721" s="13"/>
      <c r="B721" s="265"/>
      <c r="C721" s="266"/>
      <c r="D721" s="257" t="s">
        <v>436</v>
      </c>
      <c r="E721" s="266"/>
      <c r="F721" s="268" t="s">
        <v>2083</v>
      </c>
      <c r="G721" s="266"/>
      <c r="H721" s="269">
        <v>25.404</v>
      </c>
      <c r="I721" s="270"/>
      <c r="J721" s="266"/>
      <c r="K721" s="266"/>
      <c r="L721" s="271"/>
      <c r="M721" s="272"/>
      <c r="N721" s="273"/>
      <c r="O721" s="273"/>
      <c r="P721" s="273"/>
      <c r="Q721" s="273"/>
      <c r="R721" s="273"/>
      <c r="S721" s="273"/>
      <c r="T721" s="27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75" t="s">
        <v>436</v>
      </c>
      <c r="AU721" s="275" t="s">
        <v>86</v>
      </c>
      <c r="AV721" s="13" t="s">
        <v>86</v>
      </c>
      <c r="AW721" s="13" t="s">
        <v>4</v>
      </c>
      <c r="AX721" s="13" t="s">
        <v>84</v>
      </c>
      <c r="AY721" s="275" t="s">
        <v>213</v>
      </c>
    </row>
    <row r="722" s="12" customFormat="1" ht="22.8" customHeight="1">
      <c r="A722" s="12"/>
      <c r="B722" s="228"/>
      <c r="C722" s="229"/>
      <c r="D722" s="230" t="s">
        <v>75</v>
      </c>
      <c r="E722" s="242" t="s">
        <v>2084</v>
      </c>
      <c r="F722" s="242" t="s">
        <v>2085</v>
      </c>
      <c r="G722" s="229"/>
      <c r="H722" s="229"/>
      <c r="I722" s="232"/>
      <c r="J722" s="243">
        <f>BK722</f>
        <v>0</v>
      </c>
      <c r="K722" s="229"/>
      <c r="L722" s="234"/>
      <c r="M722" s="235"/>
      <c r="N722" s="236"/>
      <c r="O722" s="236"/>
      <c r="P722" s="237">
        <f>SUM(P723:P730)</f>
        <v>0</v>
      </c>
      <c r="Q722" s="236"/>
      <c r="R722" s="237">
        <f>SUM(R723:R730)</f>
        <v>0.69013200000000008</v>
      </c>
      <c r="S722" s="236"/>
      <c r="T722" s="238">
        <f>SUM(T723:T730)</f>
        <v>0</v>
      </c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R722" s="239" t="s">
        <v>86</v>
      </c>
      <c r="AT722" s="240" t="s">
        <v>75</v>
      </c>
      <c r="AU722" s="240" t="s">
        <v>84</v>
      </c>
      <c r="AY722" s="239" t="s">
        <v>213</v>
      </c>
      <c r="BK722" s="241">
        <f>SUM(BK723:BK730)</f>
        <v>0</v>
      </c>
    </row>
    <row r="723" s="2" customFormat="1" ht="21.75" customHeight="1">
      <c r="A723" s="39"/>
      <c r="B723" s="40"/>
      <c r="C723" s="244" t="s">
        <v>2086</v>
      </c>
      <c r="D723" s="244" t="s">
        <v>216</v>
      </c>
      <c r="E723" s="245" t="s">
        <v>2087</v>
      </c>
      <c r="F723" s="246" t="s">
        <v>2088</v>
      </c>
      <c r="G723" s="247" t="s">
        <v>393</v>
      </c>
      <c r="H723" s="248">
        <v>96</v>
      </c>
      <c r="I723" s="249"/>
      <c r="J723" s="250">
        <f>ROUND(I723*H723,2)</f>
        <v>0</v>
      </c>
      <c r="K723" s="246" t="s">
        <v>394</v>
      </c>
      <c r="L723" s="45"/>
      <c r="M723" s="251" t="s">
        <v>1</v>
      </c>
      <c r="N723" s="252" t="s">
        <v>41</v>
      </c>
      <c r="O723" s="92"/>
      <c r="P723" s="253">
        <f>O723*H723</f>
        <v>0</v>
      </c>
      <c r="Q723" s="253">
        <v>0.0060000000000000001</v>
      </c>
      <c r="R723" s="253">
        <f>Q723*H723</f>
        <v>0.57600000000000007</v>
      </c>
      <c r="S723" s="253">
        <v>0</v>
      </c>
      <c r="T723" s="254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55" t="s">
        <v>293</v>
      </c>
      <c r="AT723" s="255" t="s">
        <v>216</v>
      </c>
      <c r="AU723" s="255" t="s">
        <v>86</v>
      </c>
      <c r="AY723" s="18" t="s">
        <v>213</v>
      </c>
      <c r="BE723" s="256">
        <f>IF(N723="základní",J723,0)</f>
        <v>0</v>
      </c>
      <c r="BF723" s="256">
        <f>IF(N723="snížená",J723,0)</f>
        <v>0</v>
      </c>
      <c r="BG723" s="256">
        <f>IF(N723="zákl. přenesená",J723,0)</f>
        <v>0</v>
      </c>
      <c r="BH723" s="256">
        <f>IF(N723="sníž. přenesená",J723,0)</f>
        <v>0</v>
      </c>
      <c r="BI723" s="256">
        <f>IF(N723="nulová",J723,0)</f>
        <v>0</v>
      </c>
      <c r="BJ723" s="18" t="s">
        <v>84</v>
      </c>
      <c r="BK723" s="256">
        <f>ROUND(I723*H723,2)</f>
        <v>0</v>
      </c>
      <c r="BL723" s="18" t="s">
        <v>293</v>
      </c>
      <c r="BM723" s="255" t="s">
        <v>2089</v>
      </c>
    </row>
    <row r="724" s="2" customFormat="1">
      <c r="A724" s="39"/>
      <c r="B724" s="40"/>
      <c r="C724" s="41"/>
      <c r="D724" s="257" t="s">
        <v>222</v>
      </c>
      <c r="E724" s="41"/>
      <c r="F724" s="258" t="s">
        <v>2090</v>
      </c>
      <c r="G724" s="41"/>
      <c r="H724" s="41"/>
      <c r="I724" s="155"/>
      <c r="J724" s="41"/>
      <c r="K724" s="41"/>
      <c r="L724" s="45"/>
      <c r="M724" s="259"/>
      <c r="N724" s="260"/>
      <c r="O724" s="92"/>
      <c r="P724" s="92"/>
      <c r="Q724" s="92"/>
      <c r="R724" s="92"/>
      <c r="S724" s="92"/>
      <c r="T724" s="9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222</v>
      </c>
      <c r="AU724" s="18" t="s">
        <v>86</v>
      </c>
    </row>
    <row r="725" s="13" customFormat="1">
      <c r="A725" s="13"/>
      <c r="B725" s="265"/>
      <c r="C725" s="266"/>
      <c r="D725" s="257" t="s">
        <v>436</v>
      </c>
      <c r="E725" s="267" t="s">
        <v>1</v>
      </c>
      <c r="F725" s="268" t="s">
        <v>2091</v>
      </c>
      <c r="G725" s="266"/>
      <c r="H725" s="269">
        <v>96</v>
      </c>
      <c r="I725" s="270"/>
      <c r="J725" s="266"/>
      <c r="K725" s="266"/>
      <c r="L725" s="271"/>
      <c r="M725" s="272"/>
      <c r="N725" s="273"/>
      <c r="O725" s="273"/>
      <c r="P725" s="273"/>
      <c r="Q725" s="273"/>
      <c r="R725" s="273"/>
      <c r="S725" s="273"/>
      <c r="T725" s="27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75" t="s">
        <v>436</v>
      </c>
      <c r="AU725" s="275" t="s">
        <v>86</v>
      </c>
      <c r="AV725" s="13" t="s">
        <v>86</v>
      </c>
      <c r="AW725" s="13" t="s">
        <v>32</v>
      </c>
      <c r="AX725" s="13" t="s">
        <v>84</v>
      </c>
      <c r="AY725" s="275" t="s">
        <v>213</v>
      </c>
    </row>
    <row r="726" s="2" customFormat="1" ht="16.5" customHeight="1">
      <c r="A726" s="39"/>
      <c r="B726" s="40"/>
      <c r="C726" s="287" t="s">
        <v>2092</v>
      </c>
      <c r="D726" s="287" t="s">
        <v>488</v>
      </c>
      <c r="E726" s="288" t="s">
        <v>2093</v>
      </c>
      <c r="F726" s="289" t="s">
        <v>2094</v>
      </c>
      <c r="G726" s="290" t="s">
        <v>393</v>
      </c>
      <c r="H726" s="291">
        <v>38.759999999999998</v>
      </c>
      <c r="I726" s="292"/>
      <c r="J726" s="293">
        <f>ROUND(I726*H726,2)</f>
        <v>0</v>
      </c>
      <c r="K726" s="289" t="s">
        <v>394</v>
      </c>
      <c r="L726" s="294"/>
      <c r="M726" s="295" t="s">
        <v>1</v>
      </c>
      <c r="N726" s="296" t="s">
        <v>41</v>
      </c>
      <c r="O726" s="92"/>
      <c r="P726" s="253">
        <f>O726*H726</f>
        <v>0</v>
      </c>
      <c r="Q726" s="253">
        <v>0.00069999999999999999</v>
      </c>
      <c r="R726" s="253">
        <f>Q726*H726</f>
        <v>0.027132</v>
      </c>
      <c r="S726" s="253">
        <v>0</v>
      </c>
      <c r="T726" s="254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55" t="s">
        <v>375</v>
      </c>
      <c r="AT726" s="255" t="s">
        <v>488</v>
      </c>
      <c r="AU726" s="255" t="s">
        <v>86</v>
      </c>
      <c r="AY726" s="18" t="s">
        <v>213</v>
      </c>
      <c r="BE726" s="256">
        <f>IF(N726="základní",J726,0)</f>
        <v>0</v>
      </c>
      <c r="BF726" s="256">
        <f>IF(N726="snížená",J726,0)</f>
        <v>0</v>
      </c>
      <c r="BG726" s="256">
        <f>IF(N726="zákl. přenesená",J726,0)</f>
        <v>0</v>
      </c>
      <c r="BH726" s="256">
        <f>IF(N726="sníž. přenesená",J726,0)</f>
        <v>0</v>
      </c>
      <c r="BI726" s="256">
        <f>IF(N726="nulová",J726,0)</f>
        <v>0</v>
      </c>
      <c r="BJ726" s="18" t="s">
        <v>84</v>
      </c>
      <c r="BK726" s="256">
        <f>ROUND(I726*H726,2)</f>
        <v>0</v>
      </c>
      <c r="BL726" s="18" t="s">
        <v>293</v>
      </c>
      <c r="BM726" s="255" t="s">
        <v>2095</v>
      </c>
    </row>
    <row r="727" s="2" customFormat="1">
      <c r="A727" s="39"/>
      <c r="B727" s="40"/>
      <c r="C727" s="41"/>
      <c r="D727" s="257" t="s">
        <v>222</v>
      </c>
      <c r="E727" s="41"/>
      <c r="F727" s="258" t="s">
        <v>2096</v>
      </c>
      <c r="G727" s="41"/>
      <c r="H727" s="41"/>
      <c r="I727" s="155"/>
      <c r="J727" s="41"/>
      <c r="K727" s="41"/>
      <c r="L727" s="45"/>
      <c r="M727" s="259"/>
      <c r="N727" s="260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222</v>
      </c>
      <c r="AU727" s="18" t="s">
        <v>86</v>
      </c>
    </row>
    <row r="728" s="13" customFormat="1">
      <c r="A728" s="13"/>
      <c r="B728" s="265"/>
      <c r="C728" s="266"/>
      <c r="D728" s="257" t="s">
        <v>436</v>
      </c>
      <c r="E728" s="266"/>
      <c r="F728" s="268" t="s">
        <v>2097</v>
      </c>
      <c r="G728" s="266"/>
      <c r="H728" s="269">
        <v>38.759999999999998</v>
      </c>
      <c r="I728" s="270"/>
      <c r="J728" s="266"/>
      <c r="K728" s="266"/>
      <c r="L728" s="271"/>
      <c r="M728" s="272"/>
      <c r="N728" s="273"/>
      <c r="O728" s="273"/>
      <c r="P728" s="273"/>
      <c r="Q728" s="273"/>
      <c r="R728" s="273"/>
      <c r="S728" s="273"/>
      <c r="T728" s="27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75" t="s">
        <v>436</v>
      </c>
      <c r="AU728" s="275" t="s">
        <v>86</v>
      </c>
      <c r="AV728" s="13" t="s">
        <v>86</v>
      </c>
      <c r="AW728" s="13" t="s">
        <v>4</v>
      </c>
      <c r="AX728" s="13" t="s">
        <v>84</v>
      </c>
      <c r="AY728" s="275" t="s">
        <v>213</v>
      </c>
    </row>
    <row r="729" s="2" customFormat="1" ht="16.5" customHeight="1">
      <c r="A729" s="39"/>
      <c r="B729" s="40"/>
      <c r="C729" s="287" t="s">
        <v>2098</v>
      </c>
      <c r="D729" s="287" t="s">
        <v>488</v>
      </c>
      <c r="E729" s="288" t="s">
        <v>2099</v>
      </c>
      <c r="F729" s="289" t="s">
        <v>2100</v>
      </c>
      <c r="G729" s="290" t="s">
        <v>393</v>
      </c>
      <c r="H729" s="291">
        <v>58</v>
      </c>
      <c r="I729" s="292"/>
      <c r="J729" s="293">
        <f>ROUND(I729*H729,2)</f>
        <v>0</v>
      </c>
      <c r="K729" s="289" t="s">
        <v>394</v>
      </c>
      <c r="L729" s="294"/>
      <c r="M729" s="295" t="s">
        <v>1</v>
      </c>
      <c r="N729" s="296" t="s">
        <v>41</v>
      </c>
      <c r="O729" s="92"/>
      <c r="P729" s="253">
        <f>O729*H729</f>
        <v>0</v>
      </c>
      <c r="Q729" s="253">
        <v>0.0015</v>
      </c>
      <c r="R729" s="253">
        <f>Q729*H729</f>
        <v>0.087000000000000008</v>
      </c>
      <c r="S729" s="253">
        <v>0</v>
      </c>
      <c r="T729" s="254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55" t="s">
        <v>375</v>
      </c>
      <c r="AT729" s="255" t="s">
        <v>488</v>
      </c>
      <c r="AU729" s="255" t="s">
        <v>86</v>
      </c>
      <c r="AY729" s="18" t="s">
        <v>213</v>
      </c>
      <c r="BE729" s="256">
        <f>IF(N729="základní",J729,0)</f>
        <v>0</v>
      </c>
      <c r="BF729" s="256">
        <f>IF(N729="snížená",J729,0)</f>
        <v>0</v>
      </c>
      <c r="BG729" s="256">
        <f>IF(N729="zákl. přenesená",J729,0)</f>
        <v>0</v>
      </c>
      <c r="BH729" s="256">
        <f>IF(N729="sníž. přenesená",J729,0)</f>
        <v>0</v>
      </c>
      <c r="BI729" s="256">
        <f>IF(N729="nulová",J729,0)</f>
        <v>0</v>
      </c>
      <c r="BJ729" s="18" t="s">
        <v>84</v>
      </c>
      <c r="BK729" s="256">
        <f>ROUND(I729*H729,2)</f>
        <v>0</v>
      </c>
      <c r="BL729" s="18" t="s">
        <v>293</v>
      </c>
      <c r="BM729" s="255" t="s">
        <v>2101</v>
      </c>
    </row>
    <row r="730" s="2" customFormat="1">
      <c r="A730" s="39"/>
      <c r="B730" s="40"/>
      <c r="C730" s="41"/>
      <c r="D730" s="257" t="s">
        <v>222</v>
      </c>
      <c r="E730" s="41"/>
      <c r="F730" s="258" t="s">
        <v>2102</v>
      </c>
      <c r="G730" s="41"/>
      <c r="H730" s="41"/>
      <c r="I730" s="155"/>
      <c r="J730" s="41"/>
      <c r="K730" s="41"/>
      <c r="L730" s="45"/>
      <c r="M730" s="259"/>
      <c r="N730" s="260"/>
      <c r="O730" s="92"/>
      <c r="P730" s="92"/>
      <c r="Q730" s="92"/>
      <c r="R730" s="92"/>
      <c r="S730" s="92"/>
      <c r="T730" s="9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18" t="s">
        <v>222</v>
      </c>
      <c r="AU730" s="18" t="s">
        <v>86</v>
      </c>
    </row>
    <row r="731" s="12" customFormat="1" ht="22.8" customHeight="1">
      <c r="A731" s="12"/>
      <c r="B731" s="228"/>
      <c r="C731" s="229"/>
      <c r="D731" s="230" t="s">
        <v>75</v>
      </c>
      <c r="E731" s="242" t="s">
        <v>2103</v>
      </c>
      <c r="F731" s="242" t="s">
        <v>2104</v>
      </c>
      <c r="G731" s="229"/>
      <c r="H731" s="229"/>
      <c r="I731" s="232"/>
      <c r="J731" s="243">
        <f>BK731</f>
        <v>0</v>
      </c>
      <c r="K731" s="229"/>
      <c r="L731" s="234"/>
      <c r="M731" s="235"/>
      <c r="N731" s="236"/>
      <c r="O731" s="236"/>
      <c r="P731" s="237">
        <f>SUM(P732:P779)</f>
        <v>0</v>
      </c>
      <c r="Q731" s="236"/>
      <c r="R731" s="237">
        <f>SUM(R732:R779)</f>
        <v>122.82041</v>
      </c>
      <c r="S731" s="236"/>
      <c r="T731" s="238">
        <f>SUM(T732:T779)</f>
        <v>0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39" t="s">
        <v>86</v>
      </c>
      <c r="AT731" s="240" t="s">
        <v>75</v>
      </c>
      <c r="AU731" s="240" t="s">
        <v>84</v>
      </c>
      <c r="AY731" s="239" t="s">
        <v>213</v>
      </c>
      <c r="BK731" s="241">
        <f>SUM(BK732:BK779)</f>
        <v>0</v>
      </c>
    </row>
    <row r="732" s="2" customFormat="1" ht="16.5" customHeight="1">
      <c r="A732" s="39"/>
      <c r="B732" s="40"/>
      <c r="C732" s="244" t="s">
        <v>2105</v>
      </c>
      <c r="D732" s="244" t="s">
        <v>216</v>
      </c>
      <c r="E732" s="245" t="s">
        <v>2106</v>
      </c>
      <c r="F732" s="246" t="s">
        <v>2107</v>
      </c>
      <c r="G732" s="247" t="s">
        <v>393</v>
      </c>
      <c r="H732" s="248">
        <v>28.199999999999999</v>
      </c>
      <c r="I732" s="249"/>
      <c r="J732" s="250">
        <f>ROUND(I732*H732,2)</f>
        <v>0</v>
      </c>
      <c r="K732" s="246" t="s">
        <v>1</v>
      </c>
      <c r="L732" s="45"/>
      <c r="M732" s="251" t="s">
        <v>1</v>
      </c>
      <c r="N732" s="252" t="s">
        <v>41</v>
      </c>
      <c r="O732" s="92"/>
      <c r="P732" s="253">
        <f>O732*H732</f>
        <v>0</v>
      </c>
      <c r="Q732" s="253">
        <v>0</v>
      </c>
      <c r="R732" s="253">
        <f>Q732*H732</f>
        <v>0</v>
      </c>
      <c r="S732" s="253">
        <v>0</v>
      </c>
      <c r="T732" s="254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55" t="s">
        <v>293</v>
      </c>
      <c r="AT732" s="255" t="s">
        <v>216</v>
      </c>
      <c r="AU732" s="255" t="s">
        <v>86</v>
      </c>
      <c r="AY732" s="18" t="s">
        <v>213</v>
      </c>
      <c r="BE732" s="256">
        <f>IF(N732="základní",J732,0)</f>
        <v>0</v>
      </c>
      <c r="BF732" s="256">
        <f>IF(N732="snížená",J732,0)</f>
        <v>0</v>
      </c>
      <c r="BG732" s="256">
        <f>IF(N732="zákl. přenesená",J732,0)</f>
        <v>0</v>
      </c>
      <c r="BH732" s="256">
        <f>IF(N732="sníž. přenesená",J732,0)</f>
        <v>0</v>
      </c>
      <c r="BI732" s="256">
        <f>IF(N732="nulová",J732,0)</f>
        <v>0</v>
      </c>
      <c r="BJ732" s="18" t="s">
        <v>84</v>
      </c>
      <c r="BK732" s="256">
        <f>ROUND(I732*H732,2)</f>
        <v>0</v>
      </c>
      <c r="BL732" s="18" t="s">
        <v>293</v>
      </c>
      <c r="BM732" s="255" t="s">
        <v>2108</v>
      </c>
    </row>
    <row r="733" s="2" customFormat="1">
      <c r="A733" s="39"/>
      <c r="B733" s="40"/>
      <c r="C733" s="41"/>
      <c r="D733" s="257" t="s">
        <v>222</v>
      </c>
      <c r="E733" s="41"/>
      <c r="F733" s="258" t="s">
        <v>2109</v>
      </c>
      <c r="G733" s="41"/>
      <c r="H733" s="41"/>
      <c r="I733" s="155"/>
      <c r="J733" s="41"/>
      <c r="K733" s="41"/>
      <c r="L733" s="45"/>
      <c r="M733" s="259"/>
      <c r="N733" s="260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222</v>
      </c>
      <c r="AU733" s="18" t="s">
        <v>86</v>
      </c>
    </row>
    <row r="734" s="13" customFormat="1">
      <c r="A734" s="13"/>
      <c r="B734" s="265"/>
      <c r="C734" s="266"/>
      <c r="D734" s="257" t="s">
        <v>436</v>
      </c>
      <c r="E734" s="267" t="s">
        <v>1</v>
      </c>
      <c r="F734" s="268" t="s">
        <v>2110</v>
      </c>
      <c r="G734" s="266"/>
      <c r="H734" s="269">
        <v>28.199999999999999</v>
      </c>
      <c r="I734" s="270"/>
      <c r="J734" s="266"/>
      <c r="K734" s="266"/>
      <c r="L734" s="271"/>
      <c r="M734" s="272"/>
      <c r="N734" s="273"/>
      <c r="O734" s="273"/>
      <c r="P734" s="273"/>
      <c r="Q734" s="273"/>
      <c r="R734" s="273"/>
      <c r="S734" s="273"/>
      <c r="T734" s="27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75" t="s">
        <v>436</v>
      </c>
      <c r="AU734" s="275" t="s">
        <v>86</v>
      </c>
      <c r="AV734" s="13" t="s">
        <v>86</v>
      </c>
      <c r="AW734" s="13" t="s">
        <v>32</v>
      </c>
      <c r="AX734" s="13" t="s">
        <v>84</v>
      </c>
      <c r="AY734" s="275" t="s">
        <v>213</v>
      </c>
    </row>
    <row r="735" s="2" customFormat="1" ht="16.5" customHeight="1">
      <c r="A735" s="39"/>
      <c r="B735" s="40"/>
      <c r="C735" s="287" t="s">
        <v>2111</v>
      </c>
      <c r="D735" s="287" t="s">
        <v>488</v>
      </c>
      <c r="E735" s="288" t="s">
        <v>2112</v>
      </c>
      <c r="F735" s="289" t="s">
        <v>2113</v>
      </c>
      <c r="G735" s="290" t="s">
        <v>393</v>
      </c>
      <c r="H735" s="291">
        <v>30.456</v>
      </c>
      <c r="I735" s="292"/>
      <c r="J735" s="293">
        <f>ROUND(I735*H735,2)</f>
        <v>0</v>
      </c>
      <c r="K735" s="289" t="s">
        <v>394</v>
      </c>
      <c r="L735" s="294"/>
      <c r="M735" s="295" t="s">
        <v>1</v>
      </c>
      <c r="N735" s="296" t="s">
        <v>41</v>
      </c>
      <c r="O735" s="92"/>
      <c r="P735" s="253">
        <f>O735*H735</f>
        <v>0</v>
      </c>
      <c r="Q735" s="253">
        <v>0.025000000000000001</v>
      </c>
      <c r="R735" s="253">
        <f>Q735*H735</f>
        <v>0.76140000000000008</v>
      </c>
      <c r="S735" s="253">
        <v>0</v>
      </c>
      <c r="T735" s="254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55" t="s">
        <v>375</v>
      </c>
      <c r="AT735" s="255" t="s">
        <v>488</v>
      </c>
      <c r="AU735" s="255" t="s">
        <v>86</v>
      </c>
      <c r="AY735" s="18" t="s">
        <v>213</v>
      </c>
      <c r="BE735" s="256">
        <f>IF(N735="základní",J735,0)</f>
        <v>0</v>
      </c>
      <c r="BF735" s="256">
        <f>IF(N735="snížená",J735,0)</f>
        <v>0</v>
      </c>
      <c r="BG735" s="256">
        <f>IF(N735="zákl. přenesená",J735,0)</f>
        <v>0</v>
      </c>
      <c r="BH735" s="256">
        <f>IF(N735="sníž. přenesená",J735,0)</f>
        <v>0</v>
      </c>
      <c r="BI735" s="256">
        <f>IF(N735="nulová",J735,0)</f>
        <v>0</v>
      </c>
      <c r="BJ735" s="18" t="s">
        <v>84</v>
      </c>
      <c r="BK735" s="256">
        <f>ROUND(I735*H735,2)</f>
        <v>0</v>
      </c>
      <c r="BL735" s="18" t="s">
        <v>293</v>
      </c>
      <c r="BM735" s="255" t="s">
        <v>2114</v>
      </c>
    </row>
    <row r="736" s="2" customFormat="1">
      <c r="A736" s="39"/>
      <c r="B736" s="40"/>
      <c r="C736" s="41"/>
      <c r="D736" s="257" t="s">
        <v>222</v>
      </c>
      <c r="E736" s="41"/>
      <c r="F736" s="258" t="s">
        <v>2115</v>
      </c>
      <c r="G736" s="41"/>
      <c r="H736" s="41"/>
      <c r="I736" s="155"/>
      <c r="J736" s="41"/>
      <c r="K736" s="41"/>
      <c r="L736" s="45"/>
      <c r="M736" s="259"/>
      <c r="N736" s="260"/>
      <c r="O736" s="92"/>
      <c r="P736" s="92"/>
      <c r="Q736" s="92"/>
      <c r="R736" s="92"/>
      <c r="S736" s="92"/>
      <c r="T736" s="9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18" t="s">
        <v>222</v>
      </c>
      <c r="AU736" s="18" t="s">
        <v>86</v>
      </c>
    </row>
    <row r="737" s="13" customFormat="1">
      <c r="A737" s="13"/>
      <c r="B737" s="265"/>
      <c r="C737" s="266"/>
      <c r="D737" s="257" t="s">
        <v>436</v>
      </c>
      <c r="E737" s="266"/>
      <c r="F737" s="268" t="s">
        <v>2116</v>
      </c>
      <c r="G737" s="266"/>
      <c r="H737" s="269">
        <v>30.456</v>
      </c>
      <c r="I737" s="270"/>
      <c r="J737" s="266"/>
      <c r="K737" s="266"/>
      <c r="L737" s="271"/>
      <c r="M737" s="272"/>
      <c r="N737" s="273"/>
      <c r="O737" s="273"/>
      <c r="P737" s="273"/>
      <c r="Q737" s="273"/>
      <c r="R737" s="273"/>
      <c r="S737" s="273"/>
      <c r="T737" s="274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75" t="s">
        <v>436</v>
      </c>
      <c r="AU737" s="275" t="s">
        <v>86</v>
      </c>
      <c r="AV737" s="13" t="s">
        <v>86</v>
      </c>
      <c r="AW737" s="13" t="s">
        <v>4</v>
      </c>
      <c r="AX737" s="13" t="s">
        <v>84</v>
      </c>
      <c r="AY737" s="275" t="s">
        <v>213</v>
      </c>
    </row>
    <row r="738" s="2" customFormat="1" ht="21.75" customHeight="1">
      <c r="A738" s="39"/>
      <c r="B738" s="40"/>
      <c r="C738" s="244" t="s">
        <v>2117</v>
      </c>
      <c r="D738" s="244" t="s">
        <v>216</v>
      </c>
      <c r="E738" s="245" t="s">
        <v>2118</v>
      </c>
      <c r="F738" s="246" t="s">
        <v>2119</v>
      </c>
      <c r="G738" s="247" t="s">
        <v>393</v>
      </c>
      <c r="H738" s="248">
        <v>544</v>
      </c>
      <c r="I738" s="249"/>
      <c r="J738" s="250">
        <f>ROUND(I738*H738,2)</f>
        <v>0</v>
      </c>
      <c r="K738" s="246" t="s">
        <v>394</v>
      </c>
      <c r="L738" s="45"/>
      <c r="M738" s="251" t="s">
        <v>1</v>
      </c>
      <c r="N738" s="252" t="s">
        <v>41</v>
      </c>
      <c r="O738" s="92"/>
      <c r="P738" s="253">
        <f>O738*H738</f>
        <v>0</v>
      </c>
      <c r="Q738" s="253">
        <v>0</v>
      </c>
      <c r="R738" s="253">
        <f>Q738*H738</f>
        <v>0</v>
      </c>
      <c r="S738" s="253">
        <v>0</v>
      </c>
      <c r="T738" s="254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55" t="s">
        <v>293</v>
      </c>
      <c r="AT738" s="255" t="s">
        <v>216</v>
      </c>
      <c r="AU738" s="255" t="s">
        <v>86</v>
      </c>
      <c r="AY738" s="18" t="s">
        <v>213</v>
      </c>
      <c r="BE738" s="256">
        <f>IF(N738="základní",J738,0)</f>
        <v>0</v>
      </c>
      <c r="BF738" s="256">
        <f>IF(N738="snížená",J738,0)</f>
        <v>0</v>
      </c>
      <c r="BG738" s="256">
        <f>IF(N738="zákl. přenesená",J738,0)</f>
        <v>0</v>
      </c>
      <c r="BH738" s="256">
        <f>IF(N738="sníž. přenesená",J738,0)</f>
        <v>0</v>
      </c>
      <c r="BI738" s="256">
        <f>IF(N738="nulová",J738,0)</f>
        <v>0</v>
      </c>
      <c r="BJ738" s="18" t="s">
        <v>84</v>
      </c>
      <c r="BK738" s="256">
        <f>ROUND(I738*H738,2)</f>
        <v>0</v>
      </c>
      <c r="BL738" s="18" t="s">
        <v>293</v>
      </c>
      <c r="BM738" s="255" t="s">
        <v>2120</v>
      </c>
    </row>
    <row r="739" s="2" customFormat="1">
      <c r="A739" s="39"/>
      <c r="B739" s="40"/>
      <c r="C739" s="41"/>
      <c r="D739" s="257" t="s">
        <v>222</v>
      </c>
      <c r="E739" s="41"/>
      <c r="F739" s="258" t="s">
        <v>2121</v>
      </c>
      <c r="G739" s="41"/>
      <c r="H739" s="41"/>
      <c r="I739" s="155"/>
      <c r="J739" s="41"/>
      <c r="K739" s="41"/>
      <c r="L739" s="45"/>
      <c r="M739" s="259"/>
      <c r="N739" s="260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222</v>
      </c>
      <c r="AU739" s="18" t="s">
        <v>86</v>
      </c>
    </row>
    <row r="740" s="13" customFormat="1">
      <c r="A740" s="13"/>
      <c r="B740" s="265"/>
      <c r="C740" s="266"/>
      <c r="D740" s="257" t="s">
        <v>436</v>
      </c>
      <c r="E740" s="267" t="s">
        <v>1</v>
      </c>
      <c r="F740" s="268" t="s">
        <v>2122</v>
      </c>
      <c r="G740" s="266"/>
      <c r="H740" s="269">
        <v>164</v>
      </c>
      <c r="I740" s="270"/>
      <c r="J740" s="266"/>
      <c r="K740" s="266"/>
      <c r="L740" s="271"/>
      <c r="M740" s="272"/>
      <c r="N740" s="273"/>
      <c r="O740" s="273"/>
      <c r="P740" s="273"/>
      <c r="Q740" s="273"/>
      <c r="R740" s="273"/>
      <c r="S740" s="273"/>
      <c r="T740" s="27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75" t="s">
        <v>436</v>
      </c>
      <c r="AU740" s="275" t="s">
        <v>86</v>
      </c>
      <c r="AV740" s="13" t="s">
        <v>86</v>
      </c>
      <c r="AW740" s="13" t="s">
        <v>32</v>
      </c>
      <c r="AX740" s="13" t="s">
        <v>76</v>
      </c>
      <c r="AY740" s="275" t="s">
        <v>213</v>
      </c>
    </row>
    <row r="741" s="13" customFormat="1">
      <c r="A741" s="13"/>
      <c r="B741" s="265"/>
      <c r="C741" s="266"/>
      <c r="D741" s="257" t="s">
        <v>436</v>
      </c>
      <c r="E741" s="267" t="s">
        <v>1</v>
      </c>
      <c r="F741" s="268" t="s">
        <v>2123</v>
      </c>
      <c r="G741" s="266"/>
      <c r="H741" s="269">
        <v>102</v>
      </c>
      <c r="I741" s="270"/>
      <c r="J741" s="266"/>
      <c r="K741" s="266"/>
      <c r="L741" s="271"/>
      <c r="M741" s="272"/>
      <c r="N741" s="273"/>
      <c r="O741" s="273"/>
      <c r="P741" s="273"/>
      <c r="Q741" s="273"/>
      <c r="R741" s="273"/>
      <c r="S741" s="273"/>
      <c r="T741" s="27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75" t="s">
        <v>436</v>
      </c>
      <c r="AU741" s="275" t="s">
        <v>86</v>
      </c>
      <c r="AV741" s="13" t="s">
        <v>86</v>
      </c>
      <c r="AW741" s="13" t="s">
        <v>32</v>
      </c>
      <c r="AX741" s="13" t="s">
        <v>76</v>
      </c>
      <c r="AY741" s="275" t="s">
        <v>213</v>
      </c>
    </row>
    <row r="742" s="13" customFormat="1">
      <c r="A742" s="13"/>
      <c r="B742" s="265"/>
      <c r="C742" s="266"/>
      <c r="D742" s="257" t="s">
        <v>436</v>
      </c>
      <c r="E742" s="267" t="s">
        <v>1</v>
      </c>
      <c r="F742" s="268" t="s">
        <v>2124</v>
      </c>
      <c r="G742" s="266"/>
      <c r="H742" s="269">
        <v>278</v>
      </c>
      <c r="I742" s="270"/>
      <c r="J742" s="266"/>
      <c r="K742" s="266"/>
      <c r="L742" s="271"/>
      <c r="M742" s="272"/>
      <c r="N742" s="273"/>
      <c r="O742" s="273"/>
      <c r="P742" s="273"/>
      <c r="Q742" s="273"/>
      <c r="R742" s="273"/>
      <c r="S742" s="273"/>
      <c r="T742" s="274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75" t="s">
        <v>436</v>
      </c>
      <c r="AU742" s="275" t="s">
        <v>86</v>
      </c>
      <c r="AV742" s="13" t="s">
        <v>86</v>
      </c>
      <c r="AW742" s="13" t="s">
        <v>32</v>
      </c>
      <c r="AX742" s="13" t="s">
        <v>76</v>
      </c>
      <c r="AY742" s="275" t="s">
        <v>213</v>
      </c>
    </row>
    <row r="743" s="14" customFormat="1">
      <c r="A743" s="14"/>
      <c r="B743" s="276"/>
      <c r="C743" s="277"/>
      <c r="D743" s="257" t="s">
        <v>436</v>
      </c>
      <c r="E743" s="278" t="s">
        <v>1</v>
      </c>
      <c r="F743" s="279" t="s">
        <v>453</v>
      </c>
      <c r="G743" s="277"/>
      <c r="H743" s="280">
        <v>544</v>
      </c>
      <c r="I743" s="281"/>
      <c r="J743" s="277"/>
      <c r="K743" s="277"/>
      <c r="L743" s="282"/>
      <c r="M743" s="283"/>
      <c r="N743" s="284"/>
      <c r="O743" s="284"/>
      <c r="P743" s="284"/>
      <c r="Q743" s="284"/>
      <c r="R743" s="284"/>
      <c r="S743" s="284"/>
      <c r="T743" s="28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86" t="s">
        <v>436</v>
      </c>
      <c r="AU743" s="286" t="s">
        <v>86</v>
      </c>
      <c r="AV743" s="14" t="s">
        <v>229</v>
      </c>
      <c r="AW743" s="14" t="s">
        <v>32</v>
      </c>
      <c r="AX743" s="14" t="s">
        <v>84</v>
      </c>
      <c r="AY743" s="286" t="s">
        <v>213</v>
      </c>
    </row>
    <row r="744" s="2" customFormat="1" ht="16.5" customHeight="1">
      <c r="A744" s="39"/>
      <c r="B744" s="40"/>
      <c r="C744" s="287" t="s">
        <v>2125</v>
      </c>
      <c r="D744" s="287" t="s">
        <v>488</v>
      </c>
      <c r="E744" s="288" t="s">
        <v>2126</v>
      </c>
      <c r="F744" s="289" t="s">
        <v>2127</v>
      </c>
      <c r="G744" s="290" t="s">
        <v>471</v>
      </c>
      <c r="H744" s="291">
        <v>1047</v>
      </c>
      <c r="I744" s="292"/>
      <c r="J744" s="293">
        <f>ROUND(I744*H744,2)</f>
        <v>0</v>
      </c>
      <c r="K744" s="289" t="s">
        <v>394</v>
      </c>
      <c r="L744" s="294"/>
      <c r="M744" s="295" t="s">
        <v>1</v>
      </c>
      <c r="N744" s="296" t="s">
        <v>41</v>
      </c>
      <c r="O744" s="92"/>
      <c r="P744" s="253">
        <f>O744*H744</f>
        <v>0</v>
      </c>
      <c r="Q744" s="253">
        <v>0.00315</v>
      </c>
      <c r="R744" s="253">
        <f>Q744*H744</f>
        <v>3.2980499999999999</v>
      </c>
      <c r="S744" s="253">
        <v>0</v>
      </c>
      <c r="T744" s="254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55" t="s">
        <v>375</v>
      </c>
      <c r="AT744" s="255" t="s">
        <v>488</v>
      </c>
      <c r="AU744" s="255" t="s">
        <v>86</v>
      </c>
      <c r="AY744" s="18" t="s">
        <v>213</v>
      </c>
      <c r="BE744" s="256">
        <f>IF(N744="základní",J744,0)</f>
        <v>0</v>
      </c>
      <c r="BF744" s="256">
        <f>IF(N744="snížená",J744,0)</f>
        <v>0</v>
      </c>
      <c r="BG744" s="256">
        <f>IF(N744="zákl. přenesená",J744,0)</f>
        <v>0</v>
      </c>
      <c r="BH744" s="256">
        <f>IF(N744="sníž. přenesená",J744,0)</f>
        <v>0</v>
      </c>
      <c r="BI744" s="256">
        <f>IF(N744="nulová",J744,0)</f>
        <v>0</v>
      </c>
      <c r="BJ744" s="18" t="s">
        <v>84</v>
      </c>
      <c r="BK744" s="256">
        <f>ROUND(I744*H744,2)</f>
        <v>0</v>
      </c>
      <c r="BL744" s="18" t="s">
        <v>293</v>
      </c>
      <c r="BM744" s="255" t="s">
        <v>2128</v>
      </c>
    </row>
    <row r="745" s="2" customFormat="1">
      <c r="A745" s="39"/>
      <c r="B745" s="40"/>
      <c r="C745" s="41"/>
      <c r="D745" s="257" t="s">
        <v>222</v>
      </c>
      <c r="E745" s="41"/>
      <c r="F745" s="258" t="s">
        <v>2129</v>
      </c>
      <c r="G745" s="41"/>
      <c r="H745" s="41"/>
      <c r="I745" s="155"/>
      <c r="J745" s="41"/>
      <c r="K745" s="41"/>
      <c r="L745" s="45"/>
      <c r="M745" s="259"/>
      <c r="N745" s="260"/>
      <c r="O745" s="92"/>
      <c r="P745" s="92"/>
      <c r="Q745" s="92"/>
      <c r="R745" s="92"/>
      <c r="S745" s="92"/>
      <c r="T745" s="93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222</v>
      </c>
      <c r="AU745" s="18" t="s">
        <v>86</v>
      </c>
    </row>
    <row r="746" s="13" customFormat="1">
      <c r="A746" s="13"/>
      <c r="B746" s="265"/>
      <c r="C746" s="266"/>
      <c r="D746" s="257" t="s">
        <v>436</v>
      </c>
      <c r="E746" s="267" t="s">
        <v>1</v>
      </c>
      <c r="F746" s="268" t="s">
        <v>2130</v>
      </c>
      <c r="G746" s="266"/>
      <c r="H746" s="269">
        <v>335</v>
      </c>
      <c r="I746" s="270"/>
      <c r="J746" s="266"/>
      <c r="K746" s="266"/>
      <c r="L746" s="271"/>
      <c r="M746" s="272"/>
      <c r="N746" s="273"/>
      <c r="O746" s="273"/>
      <c r="P746" s="273"/>
      <c r="Q746" s="273"/>
      <c r="R746" s="273"/>
      <c r="S746" s="273"/>
      <c r="T746" s="27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75" t="s">
        <v>436</v>
      </c>
      <c r="AU746" s="275" t="s">
        <v>86</v>
      </c>
      <c r="AV746" s="13" t="s">
        <v>86</v>
      </c>
      <c r="AW746" s="13" t="s">
        <v>32</v>
      </c>
      <c r="AX746" s="13" t="s">
        <v>76</v>
      </c>
      <c r="AY746" s="275" t="s">
        <v>213</v>
      </c>
    </row>
    <row r="747" s="13" customFormat="1">
      <c r="A747" s="13"/>
      <c r="B747" s="265"/>
      <c r="C747" s="266"/>
      <c r="D747" s="257" t="s">
        <v>436</v>
      </c>
      <c r="E747" s="267" t="s">
        <v>1</v>
      </c>
      <c r="F747" s="268" t="s">
        <v>2131</v>
      </c>
      <c r="G747" s="266"/>
      <c r="H747" s="269">
        <v>168</v>
      </c>
      <c r="I747" s="270"/>
      <c r="J747" s="266"/>
      <c r="K747" s="266"/>
      <c r="L747" s="271"/>
      <c r="M747" s="272"/>
      <c r="N747" s="273"/>
      <c r="O747" s="273"/>
      <c r="P747" s="273"/>
      <c r="Q747" s="273"/>
      <c r="R747" s="273"/>
      <c r="S747" s="273"/>
      <c r="T747" s="27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75" t="s">
        <v>436</v>
      </c>
      <c r="AU747" s="275" t="s">
        <v>86</v>
      </c>
      <c r="AV747" s="13" t="s">
        <v>86</v>
      </c>
      <c r="AW747" s="13" t="s">
        <v>32</v>
      </c>
      <c r="AX747" s="13" t="s">
        <v>76</v>
      </c>
      <c r="AY747" s="275" t="s">
        <v>213</v>
      </c>
    </row>
    <row r="748" s="13" customFormat="1">
      <c r="A748" s="13"/>
      <c r="B748" s="265"/>
      <c r="C748" s="266"/>
      <c r="D748" s="257" t="s">
        <v>436</v>
      </c>
      <c r="E748" s="267" t="s">
        <v>1</v>
      </c>
      <c r="F748" s="268" t="s">
        <v>2132</v>
      </c>
      <c r="G748" s="266"/>
      <c r="H748" s="269">
        <v>544</v>
      </c>
      <c r="I748" s="270"/>
      <c r="J748" s="266"/>
      <c r="K748" s="266"/>
      <c r="L748" s="271"/>
      <c r="M748" s="272"/>
      <c r="N748" s="273"/>
      <c r="O748" s="273"/>
      <c r="P748" s="273"/>
      <c r="Q748" s="273"/>
      <c r="R748" s="273"/>
      <c r="S748" s="273"/>
      <c r="T748" s="27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75" t="s">
        <v>436</v>
      </c>
      <c r="AU748" s="275" t="s">
        <v>86</v>
      </c>
      <c r="AV748" s="13" t="s">
        <v>86</v>
      </c>
      <c r="AW748" s="13" t="s">
        <v>32</v>
      </c>
      <c r="AX748" s="13" t="s">
        <v>76</v>
      </c>
      <c r="AY748" s="275" t="s">
        <v>213</v>
      </c>
    </row>
    <row r="749" s="14" customFormat="1">
      <c r="A749" s="14"/>
      <c r="B749" s="276"/>
      <c r="C749" s="277"/>
      <c r="D749" s="257" t="s">
        <v>436</v>
      </c>
      <c r="E749" s="278" t="s">
        <v>1</v>
      </c>
      <c r="F749" s="279" t="s">
        <v>453</v>
      </c>
      <c r="G749" s="277"/>
      <c r="H749" s="280">
        <v>1047</v>
      </c>
      <c r="I749" s="281"/>
      <c r="J749" s="277"/>
      <c r="K749" s="277"/>
      <c r="L749" s="282"/>
      <c r="M749" s="283"/>
      <c r="N749" s="284"/>
      <c r="O749" s="284"/>
      <c r="P749" s="284"/>
      <c r="Q749" s="284"/>
      <c r="R749" s="284"/>
      <c r="S749" s="284"/>
      <c r="T749" s="28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86" t="s">
        <v>436</v>
      </c>
      <c r="AU749" s="286" t="s">
        <v>86</v>
      </c>
      <c r="AV749" s="14" t="s">
        <v>229</v>
      </c>
      <c r="AW749" s="14" t="s">
        <v>32</v>
      </c>
      <c r="AX749" s="14" t="s">
        <v>84</v>
      </c>
      <c r="AY749" s="286" t="s">
        <v>213</v>
      </c>
    </row>
    <row r="750" s="2" customFormat="1" ht="16.5" customHeight="1">
      <c r="A750" s="39"/>
      <c r="B750" s="40"/>
      <c r="C750" s="287" t="s">
        <v>2133</v>
      </c>
      <c r="D750" s="287" t="s">
        <v>488</v>
      </c>
      <c r="E750" s="288" t="s">
        <v>2134</v>
      </c>
      <c r="F750" s="289" t="s">
        <v>2135</v>
      </c>
      <c r="G750" s="290" t="s">
        <v>471</v>
      </c>
      <c r="H750" s="291">
        <v>105.5</v>
      </c>
      <c r="I750" s="292"/>
      <c r="J750" s="293">
        <f>ROUND(I750*H750,2)</f>
        <v>0</v>
      </c>
      <c r="K750" s="289" t="s">
        <v>1</v>
      </c>
      <c r="L750" s="294"/>
      <c r="M750" s="295" t="s">
        <v>1</v>
      </c>
      <c r="N750" s="296" t="s">
        <v>41</v>
      </c>
      <c r="O750" s="92"/>
      <c r="P750" s="253">
        <f>O750*H750</f>
        <v>0</v>
      </c>
      <c r="Q750" s="253">
        <v>0.5</v>
      </c>
      <c r="R750" s="253">
        <f>Q750*H750</f>
        <v>52.75</v>
      </c>
      <c r="S750" s="253">
        <v>0</v>
      </c>
      <c r="T750" s="254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55" t="s">
        <v>375</v>
      </c>
      <c r="AT750" s="255" t="s">
        <v>488</v>
      </c>
      <c r="AU750" s="255" t="s">
        <v>86</v>
      </c>
      <c r="AY750" s="18" t="s">
        <v>213</v>
      </c>
      <c r="BE750" s="256">
        <f>IF(N750="základní",J750,0)</f>
        <v>0</v>
      </c>
      <c r="BF750" s="256">
        <f>IF(N750="snížená",J750,0)</f>
        <v>0</v>
      </c>
      <c r="BG750" s="256">
        <f>IF(N750="zákl. přenesená",J750,0)</f>
        <v>0</v>
      </c>
      <c r="BH750" s="256">
        <f>IF(N750="sníž. přenesená",J750,0)</f>
        <v>0</v>
      </c>
      <c r="BI750" s="256">
        <f>IF(N750="nulová",J750,0)</f>
        <v>0</v>
      </c>
      <c r="BJ750" s="18" t="s">
        <v>84</v>
      </c>
      <c r="BK750" s="256">
        <f>ROUND(I750*H750,2)</f>
        <v>0</v>
      </c>
      <c r="BL750" s="18" t="s">
        <v>293</v>
      </c>
      <c r="BM750" s="255" t="s">
        <v>2136</v>
      </c>
    </row>
    <row r="751" s="2" customFormat="1">
      <c r="A751" s="39"/>
      <c r="B751" s="40"/>
      <c r="C751" s="41"/>
      <c r="D751" s="257" t="s">
        <v>222</v>
      </c>
      <c r="E751" s="41"/>
      <c r="F751" s="258" t="s">
        <v>2137</v>
      </c>
      <c r="G751" s="41"/>
      <c r="H751" s="41"/>
      <c r="I751" s="155"/>
      <c r="J751" s="41"/>
      <c r="K751" s="41"/>
      <c r="L751" s="45"/>
      <c r="M751" s="259"/>
      <c r="N751" s="260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222</v>
      </c>
      <c r="AU751" s="18" t="s">
        <v>86</v>
      </c>
    </row>
    <row r="752" s="13" customFormat="1">
      <c r="A752" s="13"/>
      <c r="B752" s="265"/>
      <c r="C752" s="266"/>
      <c r="D752" s="257" t="s">
        <v>436</v>
      </c>
      <c r="E752" s="267" t="s">
        <v>1</v>
      </c>
      <c r="F752" s="268" t="s">
        <v>2138</v>
      </c>
      <c r="G752" s="266"/>
      <c r="H752" s="269">
        <v>52.5</v>
      </c>
      <c r="I752" s="270"/>
      <c r="J752" s="266"/>
      <c r="K752" s="266"/>
      <c r="L752" s="271"/>
      <c r="M752" s="272"/>
      <c r="N752" s="273"/>
      <c r="O752" s="273"/>
      <c r="P752" s="273"/>
      <c r="Q752" s="273"/>
      <c r="R752" s="273"/>
      <c r="S752" s="273"/>
      <c r="T752" s="27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75" t="s">
        <v>436</v>
      </c>
      <c r="AU752" s="275" t="s">
        <v>86</v>
      </c>
      <c r="AV752" s="13" t="s">
        <v>86</v>
      </c>
      <c r="AW752" s="13" t="s">
        <v>32</v>
      </c>
      <c r="AX752" s="13" t="s">
        <v>76</v>
      </c>
      <c r="AY752" s="275" t="s">
        <v>213</v>
      </c>
    </row>
    <row r="753" s="13" customFormat="1">
      <c r="A753" s="13"/>
      <c r="B753" s="265"/>
      <c r="C753" s="266"/>
      <c r="D753" s="257" t="s">
        <v>436</v>
      </c>
      <c r="E753" s="267" t="s">
        <v>1</v>
      </c>
      <c r="F753" s="268" t="s">
        <v>2139</v>
      </c>
      <c r="G753" s="266"/>
      <c r="H753" s="269">
        <v>53</v>
      </c>
      <c r="I753" s="270"/>
      <c r="J753" s="266"/>
      <c r="K753" s="266"/>
      <c r="L753" s="271"/>
      <c r="M753" s="272"/>
      <c r="N753" s="273"/>
      <c r="O753" s="273"/>
      <c r="P753" s="273"/>
      <c r="Q753" s="273"/>
      <c r="R753" s="273"/>
      <c r="S753" s="273"/>
      <c r="T753" s="274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75" t="s">
        <v>436</v>
      </c>
      <c r="AU753" s="275" t="s">
        <v>86</v>
      </c>
      <c r="AV753" s="13" t="s">
        <v>86</v>
      </c>
      <c r="AW753" s="13" t="s">
        <v>32</v>
      </c>
      <c r="AX753" s="13" t="s">
        <v>76</v>
      </c>
      <c r="AY753" s="275" t="s">
        <v>213</v>
      </c>
    </row>
    <row r="754" s="14" customFormat="1">
      <c r="A754" s="14"/>
      <c r="B754" s="276"/>
      <c r="C754" s="277"/>
      <c r="D754" s="257" t="s">
        <v>436</v>
      </c>
      <c r="E754" s="278" t="s">
        <v>1</v>
      </c>
      <c r="F754" s="279" t="s">
        <v>453</v>
      </c>
      <c r="G754" s="277"/>
      <c r="H754" s="280">
        <v>105.5</v>
      </c>
      <c r="I754" s="281"/>
      <c r="J754" s="277"/>
      <c r="K754" s="277"/>
      <c r="L754" s="282"/>
      <c r="M754" s="283"/>
      <c r="N754" s="284"/>
      <c r="O754" s="284"/>
      <c r="P754" s="284"/>
      <c r="Q754" s="284"/>
      <c r="R754" s="284"/>
      <c r="S754" s="284"/>
      <c r="T754" s="28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86" t="s">
        <v>436</v>
      </c>
      <c r="AU754" s="286" t="s">
        <v>86</v>
      </c>
      <c r="AV754" s="14" t="s">
        <v>229</v>
      </c>
      <c r="AW754" s="14" t="s">
        <v>32</v>
      </c>
      <c r="AX754" s="14" t="s">
        <v>84</v>
      </c>
      <c r="AY754" s="286" t="s">
        <v>213</v>
      </c>
    </row>
    <row r="755" s="2" customFormat="1" ht="16.5" customHeight="1">
      <c r="A755" s="39"/>
      <c r="B755" s="40"/>
      <c r="C755" s="287" t="s">
        <v>2140</v>
      </c>
      <c r="D755" s="287" t="s">
        <v>488</v>
      </c>
      <c r="E755" s="288" t="s">
        <v>2141</v>
      </c>
      <c r="F755" s="289" t="s">
        <v>2142</v>
      </c>
      <c r="G755" s="290" t="s">
        <v>471</v>
      </c>
      <c r="H755" s="291">
        <v>105.5</v>
      </c>
      <c r="I755" s="292"/>
      <c r="J755" s="293">
        <f>ROUND(I755*H755,2)</f>
        <v>0</v>
      </c>
      <c r="K755" s="289" t="s">
        <v>1</v>
      </c>
      <c r="L755" s="294"/>
      <c r="M755" s="295" t="s">
        <v>1</v>
      </c>
      <c r="N755" s="296" t="s">
        <v>41</v>
      </c>
      <c r="O755" s="92"/>
      <c r="P755" s="253">
        <f>O755*H755</f>
        <v>0</v>
      </c>
      <c r="Q755" s="253">
        <v>0.5</v>
      </c>
      <c r="R755" s="253">
        <f>Q755*H755</f>
        <v>52.75</v>
      </c>
      <c r="S755" s="253">
        <v>0</v>
      </c>
      <c r="T755" s="254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55" t="s">
        <v>375</v>
      </c>
      <c r="AT755" s="255" t="s">
        <v>488</v>
      </c>
      <c r="AU755" s="255" t="s">
        <v>86</v>
      </c>
      <c r="AY755" s="18" t="s">
        <v>213</v>
      </c>
      <c r="BE755" s="256">
        <f>IF(N755="základní",J755,0)</f>
        <v>0</v>
      </c>
      <c r="BF755" s="256">
        <f>IF(N755="snížená",J755,0)</f>
        <v>0</v>
      </c>
      <c r="BG755" s="256">
        <f>IF(N755="zákl. přenesená",J755,0)</f>
        <v>0</v>
      </c>
      <c r="BH755" s="256">
        <f>IF(N755="sníž. přenesená",J755,0)</f>
        <v>0</v>
      </c>
      <c r="BI755" s="256">
        <f>IF(N755="nulová",J755,0)</f>
        <v>0</v>
      </c>
      <c r="BJ755" s="18" t="s">
        <v>84</v>
      </c>
      <c r="BK755" s="256">
        <f>ROUND(I755*H755,2)</f>
        <v>0</v>
      </c>
      <c r="BL755" s="18" t="s">
        <v>293</v>
      </c>
      <c r="BM755" s="255" t="s">
        <v>2143</v>
      </c>
    </row>
    <row r="756" s="2" customFormat="1">
      <c r="A756" s="39"/>
      <c r="B756" s="40"/>
      <c r="C756" s="41"/>
      <c r="D756" s="257" t="s">
        <v>222</v>
      </c>
      <c r="E756" s="41"/>
      <c r="F756" s="258" t="s">
        <v>2137</v>
      </c>
      <c r="G756" s="41"/>
      <c r="H756" s="41"/>
      <c r="I756" s="155"/>
      <c r="J756" s="41"/>
      <c r="K756" s="41"/>
      <c r="L756" s="45"/>
      <c r="M756" s="259"/>
      <c r="N756" s="260"/>
      <c r="O756" s="92"/>
      <c r="P756" s="92"/>
      <c r="Q756" s="92"/>
      <c r="R756" s="92"/>
      <c r="S756" s="92"/>
      <c r="T756" s="9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T756" s="18" t="s">
        <v>222</v>
      </c>
      <c r="AU756" s="18" t="s">
        <v>86</v>
      </c>
    </row>
    <row r="757" s="13" customFormat="1">
      <c r="A757" s="13"/>
      <c r="B757" s="265"/>
      <c r="C757" s="266"/>
      <c r="D757" s="257" t="s">
        <v>436</v>
      </c>
      <c r="E757" s="267" t="s">
        <v>1</v>
      </c>
      <c r="F757" s="268" t="s">
        <v>2138</v>
      </c>
      <c r="G757" s="266"/>
      <c r="H757" s="269">
        <v>52.5</v>
      </c>
      <c r="I757" s="270"/>
      <c r="J757" s="266"/>
      <c r="K757" s="266"/>
      <c r="L757" s="271"/>
      <c r="M757" s="272"/>
      <c r="N757" s="273"/>
      <c r="O757" s="273"/>
      <c r="P757" s="273"/>
      <c r="Q757" s="273"/>
      <c r="R757" s="273"/>
      <c r="S757" s="273"/>
      <c r="T757" s="27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75" t="s">
        <v>436</v>
      </c>
      <c r="AU757" s="275" t="s">
        <v>86</v>
      </c>
      <c r="AV757" s="13" t="s">
        <v>86</v>
      </c>
      <c r="AW757" s="13" t="s">
        <v>32</v>
      </c>
      <c r="AX757" s="13" t="s">
        <v>76</v>
      </c>
      <c r="AY757" s="275" t="s">
        <v>213</v>
      </c>
    </row>
    <row r="758" s="13" customFormat="1">
      <c r="A758" s="13"/>
      <c r="B758" s="265"/>
      <c r="C758" s="266"/>
      <c r="D758" s="257" t="s">
        <v>436</v>
      </c>
      <c r="E758" s="267" t="s">
        <v>1</v>
      </c>
      <c r="F758" s="268" t="s">
        <v>2139</v>
      </c>
      <c r="G758" s="266"/>
      <c r="H758" s="269">
        <v>53</v>
      </c>
      <c r="I758" s="270"/>
      <c r="J758" s="266"/>
      <c r="K758" s="266"/>
      <c r="L758" s="271"/>
      <c r="M758" s="272"/>
      <c r="N758" s="273"/>
      <c r="O758" s="273"/>
      <c r="P758" s="273"/>
      <c r="Q758" s="273"/>
      <c r="R758" s="273"/>
      <c r="S758" s="273"/>
      <c r="T758" s="27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75" t="s">
        <v>436</v>
      </c>
      <c r="AU758" s="275" t="s">
        <v>86</v>
      </c>
      <c r="AV758" s="13" t="s">
        <v>86</v>
      </c>
      <c r="AW758" s="13" t="s">
        <v>32</v>
      </c>
      <c r="AX758" s="13" t="s">
        <v>76</v>
      </c>
      <c r="AY758" s="275" t="s">
        <v>213</v>
      </c>
    </row>
    <row r="759" s="14" customFormat="1">
      <c r="A759" s="14"/>
      <c r="B759" s="276"/>
      <c r="C759" s="277"/>
      <c r="D759" s="257" t="s">
        <v>436</v>
      </c>
      <c r="E759" s="278" t="s">
        <v>1</v>
      </c>
      <c r="F759" s="279" t="s">
        <v>453</v>
      </c>
      <c r="G759" s="277"/>
      <c r="H759" s="280">
        <v>105.5</v>
      </c>
      <c r="I759" s="281"/>
      <c r="J759" s="277"/>
      <c r="K759" s="277"/>
      <c r="L759" s="282"/>
      <c r="M759" s="283"/>
      <c r="N759" s="284"/>
      <c r="O759" s="284"/>
      <c r="P759" s="284"/>
      <c r="Q759" s="284"/>
      <c r="R759" s="284"/>
      <c r="S759" s="284"/>
      <c r="T759" s="285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86" t="s">
        <v>436</v>
      </c>
      <c r="AU759" s="286" t="s">
        <v>86</v>
      </c>
      <c r="AV759" s="14" t="s">
        <v>229</v>
      </c>
      <c r="AW759" s="14" t="s">
        <v>32</v>
      </c>
      <c r="AX759" s="14" t="s">
        <v>84</v>
      </c>
      <c r="AY759" s="286" t="s">
        <v>213</v>
      </c>
    </row>
    <row r="760" s="2" customFormat="1" ht="21.75" customHeight="1">
      <c r="A760" s="39"/>
      <c r="B760" s="40"/>
      <c r="C760" s="244" t="s">
        <v>2144</v>
      </c>
      <c r="D760" s="244" t="s">
        <v>216</v>
      </c>
      <c r="E760" s="245" t="s">
        <v>2145</v>
      </c>
      <c r="F760" s="246" t="s">
        <v>2146</v>
      </c>
      <c r="G760" s="247" t="s">
        <v>393</v>
      </c>
      <c r="H760" s="248">
        <v>544</v>
      </c>
      <c r="I760" s="249"/>
      <c r="J760" s="250">
        <f>ROUND(I760*H760,2)</f>
        <v>0</v>
      </c>
      <c r="K760" s="246" t="s">
        <v>394</v>
      </c>
      <c r="L760" s="45"/>
      <c r="M760" s="251" t="s">
        <v>1</v>
      </c>
      <c r="N760" s="252" t="s">
        <v>41</v>
      </c>
      <c r="O760" s="92"/>
      <c r="P760" s="253">
        <f>O760*H760</f>
        <v>0</v>
      </c>
      <c r="Q760" s="253">
        <v>0.00025999999999999998</v>
      </c>
      <c r="R760" s="253">
        <f>Q760*H760</f>
        <v>0.14143999999999998</v>
      </c>
      <c r="S760" s="253">
        <v>0</v>
      </c>
      <c r="T760" s="254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55" t="s">
        <v>293</v>
      </c>
      <c r="AT760" s="255" t="s">
        <v>216</v>
      </c>
      <c r="AU760" s="255" t="s">
        <v>86</v>
      </c>
      <c r="AY760" s="18" t="s">
        <v>213</v>
      </c>
      <c r="BE760" s="256">
        <f>IF(N760="základní",J760,0)</f>
        <v>0</v>
      </c>
      <c r="BF760" s="256">
        <f>IF(N760="snížená",J760,0)</f>
        <v>0</v>
      </c>
      <c r="BG760" s="256">
        <f>IF(N760="zákl. přenesená",J760,0)</f>
        <v>0</v>
      </c>
      <c r="BH760" s="256">
        <f>IF(N760="sníž. přenesená",J760,0)</f>
        <v>0</v>
      </c>
      <c r="BI760" s="256">
        <f>IF(N760="nulová",J760,0)</f>
        <v>0</v>
      </c>
      <c r="BJ760" s="18" t="s">
        <v>84</v>
      </c>
      <c r="BK760" s="256">
        <f>ROUND(I760*H760,2)</f>
        <v>0</v>
      </c>
      <c r="BL760" s="18" t="s">
        <v>293</v>
      </c>
      <c r="BM760" s="255" t="s">
        <v>2147</v>
      </c>
    </row>
    <row r="761" s="2" customFormat="1">
      <c r="A761" s="39"/>
      <c r="B761" s="40"/>
      <c r="C761" s="41"/>
      <c r="D761" s="257" t="s">
        <v>222</v>
      </c>
      <c r="E761" s="41"/>
      <c r="F761" s="258" t="s">
        <v>2148</v>
      </c>
      <c r="G761" s="41"/>
      <c r="H761" s="41"/>
      <c r="I761" s="155"/>
      <c r="J761" s="41"/>
      <c r="K761" s="41"/>
      <c r="L761" s="45"/>
      <c r="M761" s="259"/>
      <c r="N761" s="260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222</v>
      </c>
      <c r="AU761" s="18" t="s">
        <v>86</v>
      </c>
    </row>
    <row r="762" s="13" customFormat="1">
      <c r="A762" s="13"/>
      <c r="B762" s="265"/>
      <c r="C762" s="266"/>
      <c r="D762" s="257" t="s">
        <v>436</v>
      </c>
      <c r="E762" s="267" t="s">
        <v>1</v>
      </c>
      <c r="F762" s="268" t="s">
        <v>2122</v>
      </c>
      <c r="G762" s="266"/>
      <c r="H762" s="269">
        <v>164</v>
      </c>
      <c r="I762" s="270"/>
      <c r="J762" s="266"/>
      <c r="K762" s="266"/>
      <c r="L762" s="271"/>
      <c r="M762" s="272"/>
      <c r="N762" s="273"/>
      <c r="O762" s="273"/>
      <c r="P762" s="273"/>
      <c r="Q762" s="273"/>
      <c r="R762" s="273"/>
      <c r="S762" s="273"/>
      <c r="T762" s="274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75" t="s">
        <v>436</v>
      </c>
      <c r="AU762" s="275" t="s">
        <v>86</v>
      </c>
      <c r="AV762" s="13" t="s">
        <v>86</v>
      </c>
      <c r="AW762" s="13" t="s">
        <v>32</v>
      </c>
      <c r="AX762" s="13" t="s">
        <v>76</v>
      </c>
      <c r="AY762" s="275" t="s">
        <v>213</v>
      </c>
    </row>
    <row r="763" s="13" customFormat="1">
      <c r="A763" s="13"/>
      <c r="B763" s="265"/>
      <c r="C763" s="266"/>
      <c r="D763" s="257" t="s">
        <v>436</v>
      </c>
      <c r="E763" s="267" t="s">
        <v>1</v>
      </c>
      <c r="F763" s="268" t="s">
        <v>2123</v>
      </c>
      <c r="G763" s="266"/>
      <c r="H763" s="269">
        <v>102</v>
      </c>
      <c r="I763" s="270"/>
      <c r="J763" s="266"/>
      <c r="K763" s="266"/>
      <c r="L763" s="271"/>
      <c r="M763" s="272"/>
      <c r="N763" s="273"/>
      <c r="O763" s="273"/>
      <c r="P763" s="273"/>
      <c r="Q763" s="273"/>
      <c r="R763" s="273"/>
      <c r="S763" s="273"/>
      <c r="T763" s="27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75" t="s">
        <v>436</v>
      </c>
      <c r="AU763" s="275" t="s">
        <v>86</v>
      </c>
      <c r="AV763" s="13" t="s">
        <v>86</v>
      </c>
      <c r="AW763" s="13" t="s">
        <v>32</v>
      </c>
      <c r="AX763" s="13" t="s">
        <v>76</v>
      </c>
      <c r="AY763" s="275" t="s">
        <v>213</v>
      </c>
    </row>
    <row r="764" s="13" customFormat="1">
      <c r="A764" s="13"/>
      <c r="B764" s="265"/>
      <c r="C764" s="266"/>
      <c r="D764" s="257" t="s">
        <v>436</v>
      </c>
      <c r="E764" s="267" t="s">
        <v>1</v>
      </c>
      <c r="F764" s="268" t="s">
        <v>2124</v>
      </c>
      <c r="G764" s="266"/>
      <c r="H764" s="269">
        <v>278</v>
      </c>
      <c r="I764" s="270"/>
      <c r="J764" s="266"/>
      <c r="K764" s="266"/>
      <c r="L764" s="271"/>
      <c r="M764" s="272"/>
      <c r="N764" s="273"/>
      <c r="O764" s="273"/>
      <c r="P764" s="273"/>
      <c r="Q764" s="273"/>
      <c r="R764" s="273"/>
      <c r="S764" s="273"/>
      <c r="T764" s="27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75" t="s">
        <v>436</v>
      </c>
      <c r="AU764" s="275" t="s">
        <v>86</v>
      </c>
      <c r="AV764" s="13" t="s">
        <v>86</v>
      </c>
      <c r="AW764" s="13" t="s">
        <v>32</v>
      </c>
      <c r="AX764" s="13" t="s">
        <v>76</v>
      </c>
      <c r="AY764" s="275" t="s">
        <v>213</v>
      </c>
    </row>
    <row r="765" s="14" customFormat="1">
      <c r="A765" s="14"/>
      <c r="B765" s="276"/>
      <c r="C765" s="277"/>
      <c r="D765" s="257" t="s">
        <v>436</v>
      </c>
      <c r="E765" s="278" t="s">
        <v>1</v>
      </c>
      <c r="F765" s="279" t="s">
        <v>453</v>
      </c>
      <c r="G765" s="277"/>
      <c r="H765" s="280">
        <v>544</v>
      </c>
      <c r="I765" s="281"/>
      <c r="J765" s="277"/>
      <c r="K765" s="277"/>
      <c r="L765" s="282"/>
      <c r="M765" s="283"/>
      <c r="N765" s="284"/>
      <c r="O765" s="284"/>
      <c r="P765" s="284"/>
      <c r="Q765" s="284"/>
      <c r="R765" s="284"/>
      <c r="S765" s="284"/>
      <c r="T765" s="285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86" t="s">
        <v>436</v>
      </c>
      <c r="AU765" s="286" t="s">
        <v>86</v>
      </c>
      <c r="AV765" s="14" t="s">
        <v>229</v>
      </c>
      <c r="AW765" s="14" t="s">
        <v>32</v>
      </c>
      <c r="AX765" s="14" t="s">
        <v>84</v>
      </c>
      <c r="AY765" s="286" t="s">
        <v>213</v>
      </c>
    </row>
    <row r="766" s="2" customFormat="1" ht="21.75" customHeight="1">
      <c r="A766" s="39"/>
      <c r="B766" s="40"/>
      <c r="C766" s="287" t="s">
        <v>2149</v>
      </c>
      <c r="D766" s="287" t="s">
        <v>488</v>
      </c>
      <c r="E766" s="288" t="s">
        <v>2150</v>
      </c>
      <c r="F766" s="289" t="s">
        <v>2151</v>
      </c>
      <c r="G766" s="290" t="s">
        <v>393</v>
      </c>
      <c r="H766" s="291">
        <v>587.51999999999998</v>
      </c>
      <c r="I766" s="292"/>
      <c r="J766" s="293">
        <f>ROUND(I766*H766,2)</f>
        <v>0</v>
      </c>
      <c r="K766" s="289" t="s">
        <v>394</v>
      </c>
      <c r="L766" s="294"/>
      <c r="M766" s="295" t="s">
        <v>1</v>
      </c>
      <c r="N766" s="296" t="s">
        <v>41</v>
      </c>
      <c r="O766" s="92"/>
      <c r="P766" s="253">
        <f>O766*H766</f>
        <v>0</v>
      </c>
      <c r="Q766" s="253">
        <v>0.021000000000000001</v>
      </c>
      <c r="R766" s="253">
        <f>Q766*H766</f>
        <v>12.33792</v>
      </c>
      <c r="S766" s="253">
        <v>0</v>
      </c>
      <c r="T766" s="254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55" t="s">
        <v>375</v>
      </c>
      <c r="AT766" s="255" t="s">
        <v>488</v>
      </c>
      <c r="AU766" s="255" t="s">
        <v>86</v>
      </c>
      <c r="AY766" s="18" t="s">
        <v>213</v>
      </c>
      <c r="BE766" s="256">
        <f>IF(N766="základní",J766,0)</f>
        <v>0</v>
      </c>
      <c r="BF766" s="256">
        <f>IF(N766="snížená",J766,0)</f>
        <v>0</v>
      </c>
      <c r="BG766" s="256">
        <f>IF(N766="zákl. přenesená",J766,0)</f>
        <v>0</v>
      </c>
      <c r="BH766" s="256">
        <f>IF(N766="sníž. přenesená",J766,0)</f>
        <v>0</v>
      </c>
      <c r="BI766" s="256">
        <f>IF(N766="nulová",J766,0)</f>
        <v>0</v>
      </c>
      <c r="BJ766" s="18" t="s">
        <v>84</v>
      </c>
      <c r="BK766" s="256">
        <f>ROUND(I766*H766,2)</f>
        <v>0</v>
      </c>
      <c r="BL766" s="18" t="s">
        <v>293</v>
      </c>
      <c r="BM766" s="255" t="s">
        <v>2152</v>
      </c>
    </row>
    <row r="767" s="2" customFormat="1">
      <c r="A767" s="39"/>
      <c r="B767" s="40"/>
      <c r="C767" s="41"/>
      <c r="D767" s="257" t="s">
        <v>222</v>
      </c>
      <c r="E767" s="41"/>
      <c r="F767" s="258" t="s">
        <v>2153</v>
      </c>
      <c r="G767" s="41"/>
      <c r="H767" s="41"/>
      <c r="I767" s="155"/>
      <c r="J767" s="41"/>
      <c r="K767" s="41"/>
      <c r="L767" s="45"/>
      <c r="M767" s="259"/>
      <c r="N767" s="260"/>
      <c r="O767" s="92"/>
      <c r="P767" s="92"/>
      <c r="Q767" s="92"/>
      <c r="R767" s="92"/>
      <c r="S767" s="92"/>
      <c r="T767" s="9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222</v>
      </c>
      <c r="AU767" s="18" t="s">
        <v>86</v>
      </c>
    </row>
    <row r="768" s="13" customFormat="1">
      <c r="A768" s="13"/>
      <c r="B768" s="265"/>
      <c r="C768" s="266"/>
      <c r="D768" s="257" t="s">
        <v>436</v>
      </c>
      <c r="E768" s="267" t="s">
        <v>1</v>
      </c>
      <c r="F768" s="268" t="s">
        <v>2122</v>
      </c>
      <c r="G768" s="266"/>
      <c r="H768" s="269">
        <v>164</v>
      </c>
      <c r="I768" s="270"/>
      <c r="J768" s="266"/>
      <c r="K768" s="266"/>
      <c r="L768" s="271"/>
      <c r="M768" s="272"/>
      <c r="N768" s="273"/>
      <c r="O768" s="273"/>
      <c r="P768" s="273"/>
      <c r="Q768" s="273"/>
      <c r="R768" s="273"/>
      <c r="S768" s="273"/>
      <c r="T768" s="27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75" t="s">
        <v>436</v>
      </c>
      <c r="AU768" s="275" t="s">
        <v>86</v>
      </c>
      <c r="AV768" s="13" t="s">
        <v>86</v>
      </c>
      <c r="AW768" s="13" t="s">
        <v>32</v>
      </c>
      <c r="AX768" s="13" t="s">
        <v>76</v>
      </c>
      <c r="AY768" s="275" t="s">
        <v>213</v>
      </c>
    </row>
    <row r="769" s="13" customFormat="1">
      <c r="A769" s="13"/>
      <c r="B769" s="265"/>
      <c r="C769" s="266"/>
      <c r="D769" s="257" t="s">
        <v>436</v>
      </c>
      <c r="E769" s="267" t="s">
        <v>1</v>
      </c>
      <c r="F769" s="268" t="s">
        <v>2123</v>
      </c>
      <c r="G769" s="266"/>
      <c r="H769" s="269">
        <v>102</v>
      </c>
      <c r="I769" s="270"/>
      <c r="J769" s="266"/>
      <c r="K769" s="266"/>
      <c r="L769" s="271"/>
      <c r="M769" s="272"/>
      <c r="N769" s="273"/>
      <c r="O769" s="273"/>
      <c r="P769" s="273"/>
      <c r="Q769" s="273"/>
      <c r="R769" s="273"/>
      <c r="S769" s="273"/>
      <c r="T769" s="27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75" t="s">
        <v>436</v>
      </c>
      <c r="AU769" s="275" t="s">
        <v>86</v>
      </c>
      <c r="AV769" s="13" t="s">
        <v>86</v>
      </c>
      <c r="AW769" s="13" t="s">
        <v>32</v>
      </c>
      <c r="AX769" s="13" t="s">
        <v>76</v>
      </c>
      <c r="AY769" s="275" t="s">
        <v>213</v>
      </c>
    </row>
    <row r="770" s="13" customFormat="1">
      <c r="A770" s="13"/>
      <c r="B770" s="265"/>
      <c r="C770" s="266"/>
      <c r="D770" s="257" t="s">
        <v>436</v>
      </c>
      <c r="E770" s="267" t="s">
        <v>1</v>
      </c>
      <c r="F770" s="268" t="s">
        <v>2124</v>
      </c>
      <c r="G770" s="266"/>
      <c r="H770" s="269">
        <v>278</v>
      </c>
      <c r="I770" s="270"/>
      <c r="J770" s="266"/>
      <c r="K770" s="266"/>
      <c r="L770" s="271"/>
      <c r="M770" s="272"/>
      <c r="N770" s="273"/>
      <c r="O770" s="273"/>
      <c r="P770" s="273"/>
      <c r="Q770" s="273"/>
      <c r="R770" s="273"/>
      <c r="S770" s="273"/>
      <c r="T770" s="274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75" t="s">
        <v>436</v>
      </c>
      <c r="AU770" s="275" t="s">
        <v>86</v>
      </c>
      <c r="AV770" s="13" t="s">
        <v>86</v>
      </c>
      <c r="AW770" s="13" t="s">
        <v>32</v>
      </c>
      <c r="AX770" s="13" t="s">
        <v>76</v>
      </c>
      <c r="AY770" s="275" t="s">
        <v>213</v>
      </c>
    </row>
    <row r="771" s="14" customFormat="1">
      <c r="A771" s="14"/>
      <c r="B771" s="276"/>
      <c r="C771" s="277"/>
      <c r="D771" s="257" t="s">
        <v>436</v>
      </c>
      <c r="E771" s="278" t="s">
        <v>1</v>
      </c>
      <c r="F771" s="279" t="s">
        <v>453</v>
      </c>
      <c r="G771" s="277"/>
      <c r="H771" s="280">
        <v>544</v>
      </c>
      <c r="I771" s="281"/>
      <c r="J771" s="277"/>
      <c r="K771" s="277"/>
      <c r="L771" s="282"/>
      <c r="M771" s="283"/>
      <c r="N771" s="284"/>
      <c r="O771" s="284"/>
      <c r="P771" s="284"/>
      <c r="Q771" s="284"/>
      <c r="R771" s="284"/>
      <c r="S771" s="284"/>
      <c r="T771" s="28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86" t="s">
        <v>436</v>
      </c>
      <c r="AU771" s="286" t="s">
        <v>86</v>
      </c>
      <c r="AV771" s="14" t="s">
        <v>229</v>
      </c>
      <c r="AW771" s="14" t="s">
        <v>32</v>
      </c>
      <c r="AX771" s="14" t="s">
        <v>84</v>
      </c>
      <c r="AY771" s="286" t="s">
        <v>213</v>
      </c>
    </row>
    <row r="772" s="13" customFormat="1">
      <c r="A772" s="13"/>
      <c r="B772" s="265"/>
      <c r="C772" s="266"/>
      <c r="D772" s="257" t="s">
        <v>436</v>
      </c>
      <c r="E772" s="266"/>
      <c r="F772" s="268" t="s">
        <v>2154</v>
      </c>
      <c r="G772" s="266"/>
      <c r="H772" s="269">
        <v>587.51999999999998</v>
      </c>
      <c r="I772" s="270"/>
      <c r="J772" s="266"/>
      <c r="K772" s="266"/>
      <c r="L772" s="271"/>
      <c r="M772" s="272"/>
      <c r="N772" s="273"/>
      <c r="O772" s="273"/>
      <c r="P772" s="273"/>
      <c r="Q772" s="273"/>
      <c r="R772" s="273"/>
      <c r="S772" s="273"/>
      <c r="T772" s="274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75" t="s">
        <v>436</v>
      </c>
      <c r="AU772" s="275" t="s">
        <v>86</v>
      </c>
      <c r="AV772" s="13" t="s">
        <v>86</v>
      </c>
      <c r="AW772" s="13" t="s">
        <v>4</v>
      </c>
      <c r="AX772" s="13" t="s">
        <v>84</v>
      </c>
      <c r="AY772" s="275" t="s">
        <v>213</v>
      </c>
    </row>
    <row r="773" s="2" customFormat="1" ht="16.5" customHeight="1">
      <c r="A773" s="39"/>
      <c r="B773" s="40"/>
      <c r="C773" s="287" t="s">
        <v>2155</v>
      </c>
      <c r="D773" s="287" t="s">
        <v>488</v>
      </c>
      <c r="E773" s="288" t="s">
        <v>2156</v>
      </c>
      <c r="F773" s="289" t="s">
        <v>2157</v>
      </c>
      <c r="G773" s="290" t="s">
        <v>393</v>
      </c>
      <c r="H773" s="291">
        <v>1.3999999999999999</v>
      </c>
      <c r="I773" s="292"/>
      <c r="J773" s="293">
        <f>ROUND(I773*H773,2)</f>
        <v>0</v>
      </c>
      <c r="K773" s="289" t="s">
        <v>1</v>
      </c>
      <c r="L773" s="294"/>
      <c r="M773" s="295" t="s">
        <v>1</v>
      </c>
      <c r="N773" s="296" t="s">
        <v>41</v>
      </c>
      <c r="O773" s="92"/>
      <c r="P773" s="253">
        <f>O773*H773</f>
        <v>0</v>
      </c>
      <c r="Q773" s="253">
        <v>0.5</v>
      </c>
      <c r="R773" s="253">
        <f>Q773*H773</f>
        <v>0.69999999999999996</v>
      </c>
      <c r="S773" s="253">
        <v>0</v>
      </c>
      <c r="T773" s="254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55" t="s">
        <v>375</v>
      </c>
      <c r="AT773" s="255" t="s">
        <v>488</v>
      </c>
      <c r="AU773" s="255" t="s">
        <v>86</v>
      </c>
      <c r="AY773" s="18" t="s">
        <v>213</v>
      </c>
      <c r="BE773" s="256">
        <f>IF(N773="základní",J773,0)</f>
        <v>0</v>
      </c>
      <c r="BF773" s="256">
        <f>IF(N773="snížená",J773,0)</f>
        <v>0</v>
      </c>
      <c r="BG773" s="256">
        <f>IF(N773="zákl. přenesená",J773,0)</f>
        <v>0</v>
      </c>
      <c r="BH773" s="256">
        <f>IF(N773="sníž. přenesená",J773,0)</f>
        <v>0</v>
      </c>
      <c r="BI773" s="256">
        <f>IF(N773="nulová",J773,0)</f>
        <v>0</v>
      </c>
      <c r="BJ773" s="18" t="s">
        <v>84</v>
      </c>
      <c r="BK773" s="256">
        <f>ROUND(I773*H773,2)</f>
        <v>0</v>
      </c>
      <c r="BL773" s="18" t="s">
        <v>293</v>
      </c>
      <c r="BM773" s="255" t="s">
        <v>2158</v>
      </c>
    </row>
    <row r="774" s="2" customFormat="1">
      <c r="A774" s="39"/>
      <c r="B774" s="40"/>
      <c r="C774" s="41"/>
      <c r="D774" s="257" t="s">
        <v>222</v>
      </c>
      <c r="E774" s="41"/>
      <c r="F774" s="258" t="s">
        <v>2137</v>
      </c>
      <c r="G774" s="41"/>
      <c r="H774" s="41"/>
      <c r="I774" s="155"/>
      <c r="J774" s="41"/>
      <c r="K774" s="41"/>
      <c r="L774" s="45"/>
      <c r="M774" s="259"/>
      <c r="N774" s="260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222</v>
      </c>
      <c r="AU774" s="18" t="s">
        <v>86</v>
      </c>
    </row>
    <row r="775" s="13" customFormat="1">
      <c r="A775" s="13"/>
      <c r="B775" s="265"/>
      <c r="C775" s="266"/>
      <c r="D775" s="257" t="s">
        <v>436</v>
      </c>
      <c r="E775" s="267" t="s">
        <v>1</v>
      </c>
      <c r="F775" s="268" t="s">
        <v>2159</v>
      </c>
      <c r="G775" s="266"/>
      <c r="H775" s="269">
        <v>0.59999999999999998</v>
      </c>
      <c r="I775" s="270"/>
      <c r="J775" s="266"/>
      <c r="K775" s="266"/>
      <c r="L775" s="271"/>
      <c r="M775" s="272"/>
      <c r="N775" s="273"/>
      <c r="O775" s="273"/>
      <c r="P775" s="273"/>
      <c r="Q775" s="273"/>
      <c r="R775" s="273"/>
      <c r="S775" s="273"/>
      <c r="T775" s="274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75" t="s">
        <v>436</v>
      </c>
      <c r="AU775" s="275" t="s">
        <v>86</v>
      </c>
      <c r="AV775" s="13" t="s">
        <v>86</v>
      </c>
      <c r="AW775" s="13" t="s">
        <v>32</v>
      </c>
      <c r="AX775" s="13" t="s">
        <v>76</v>
      </c>
      <c r="AY775" s="275" t="s">
        <v>213</v>
      </c>
    </row>
    <row r="776" s="13" customFormat="1">
      <c r="A776" s="13"/>
      <c r="B776" s="265"/>
      <c r="C776" s="266"/>
      <c r="D776" s="257" t="s">
        <v>436</v>
      </c>
      <c r="E776" s="267" t="s">
        <v>1</v>
      </c>
      <c r="F776" s="268" t="s">
        <v>2160</v>
      </c>
      <c r="G776" s="266"/>
      <c r="H776" s="269">
        <v>0.80000000000000004</v>
      </c>
      <c r="I776" s="270"/>
      <c r="J776" s="266"/>
      <c r="K776" s="266"/>
      <c r="L776" s="271"/>
      <c r="M776" s="272"/>
      <c r="N776" s="273"/>
      <c r="O776" s="273"/>
      <c r="P776" s="273"/>
      <c r="Q776" s="273"/>
      <c r="R776" s="273"/>
      <c r="S776" s="273"/>
      <c r="T776" s="274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75" t="s">
        <v>436</v>
      </c>
      <c r="AU776" s="275" t="s">
        <v>86</v>
      </c>
      <c r="AV776" s="13" t="s">
        <v>86</v>
      </c>
      <c r="AW776" s="13" t="s">
        <v>32</v>
      </c>
      <c r="AX776" s="13" t="s">
        <v>76</v>
      </c>
      <c r="AY776" s="275" t="s">
        <v>213</v>
      </c>
    </row>
    <row r="777" s="14" customFormat="1">
      <c r="A777" s="14"/>
      <c r="B777" s="276"/>
      <c r="C777" s="277"/>
      <c r="D777" s="257" t="s">
        <v>436</v>
      </c>
      <c r="E777" s="278" t="s">
        <v>1</v>
      </c>
      <c r="F777" s="279" t="s">
        <v>453</v>
      </c>
      <c r="G777" s="277"/>
      <c r="H777" s="280">
        <v>1.3999999999999999</v>
      </c>
      <c r="I777" s="281"/>
      <c r="J777" s="277"/>
      <c r="K777" s="277"/>
      <c r="L777" s="282"/>
      <c r="M777" s="283"/>
      <c r="N777" s="284"/>
      <c r="O777" s="284"/>
      <c r="P777" s="284"/>
      <c r="Q777" s="284"/>
      <c r="R777" s="284"/>
      <c r="S777" s="284"/>
      <c r="T777" s="285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86" t="s">
        <v>436</v>
      </c>
      <c r="AU777" s="286" t="s">
        <v>86</v>
      </c>
      <c r="AV777" s="14" t="s">
        <v>229</v>
      </c>
      <c r="AW777" s="14" t="s">
        <v>32</v>
      </c>
      <c r="AX777" s="14" t="s">
        <v>84</v>
      </c>
      <c r="AY777" s="286" t="s">
        <v>213</v>
      </c>
    </row>
    <row r="778" s="2" customFormat="1" ht="21.75" customHeight="1">
      <c r="A778" s="39"/>
      <c r="B778" s="40"/>
      <c r="C778" s="244" t="s">
        <v>2161</v>
      </c>
      <c r="D778" s="244" t="s">
        <v>216</v>
      </c>
      <c r="E778" s="245" t="s">
        <v>2162</v>
      </c>
      <c r="F778" s="246" t="s">
        <v>2163</v>
      </c>
      <c r="G778" s="247" t="s">
        <v>393</v>
      </c>
      <c r="H778" s="248">
        <v>544</v>
      </c>
      <c r="I778" s="249"/>
      <c r="J778" s="250">
        <f>ROUND(I778*H778,2)</f>
        <v>0</v>
      </c>
      <c r="K778" s="246" t="s">
        <v>394</v>
      </c>
      <c r="L778" s="45"/>
      <c r="M778" s="251" t="s">
        <v>1</v>
      </c>
      <c r="N778" s="252" t="s">
        <v>41</v>
      </c>
      <c r="O778" s="92"/>
      <c r="P778" s="253">
        <f>O778*H778</f>
        <v>0</v>
      </c>
      <c r="Q778" s="253">
        <v>0.00014999999999999999</v>
      </c>
      <c r="R778" s="253">
        <f>Q778*H778</f>
        <v>0.081599999999999992</v>
      </c>
      <c r="S778" s="253">
        <v>0</v>
      </c>
      <c r="T778" s="254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55" t="s">
        <v>293</v>
      </c>
      <c r="AT778" s="255" t="s">
        <v>216</v>
      </c>
      <c r="AU778" s="255" t="s">
        <v>86</v>
      </c>
      <c r="AY778" s="18" t="s">
        <v>213</v>
      </c>
      <c r="BE778" s="256">
        <f>IF(N778="základní",J778,0)</f>
        <v>0</v>
      </c>
      <c r="BF778" s="256">
        <f>IF(N778="snížená",J778,0)</f>
        <v>0</v>
      </c>
      <c r="BG778" s="256">
        <f>IF(N778="zákl. přenesená",J778,0)</f>
        <v>0</v>
      </c>
      <c r="BH778" s="256">
        <f>IF(N778="sníž. přenesená",J778,0)</f>
        <v>0</v>
      </c>
      <c r="BI778" s="256">
        <f>IF(N778="nulová",J778,0)</f>
        <v>0</v>
      </c>
      <c r="BJ778" s="18" t="s">
        <v>84</v>
      </c>
      <c r="BK778" s="256">
        <f>ROUND(I778*H778,2)</f>
        <v>0</v>
      </c>
      <c r="BL778" s="18" t="s">
        <v>293</v>
      </c>
      <c r="BM778" s="255" t="s">
        <v>2164</v>
      </c>
    </row>
    <row r="779" s="2" customFormat="1">
      <c r="A779" s="39"/>
      <c r="B779" s="40"/>
      <c r="C779" s="41"/>
      <c r="D779" s="257" t="s">
        <v>222</v>
      </c>
      <c r="E779" s="41"/>
      <c r="F779" s="258" t="s">
        <v>2165</v>
      </c>
      <c r="G779" s="41"/>
      <c r="H779" s="41"/>
      <c r="I779" s="155"/>
      <c r="J779" s="41"/>
      <c r="K779" s="41"/>
      <c r="L779" s="45"/>
      <c r="M779" s="259"/>
      <c r="N779" s="260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222</v>
      </c>
      <c r="AU779" s="18" t="s">
        <v>86</v>
      </c>
    </row>
    <row r="780" s="12" customFormat="1" ht="22.8" customHeight="1">
      <c r="A780" s="12"/>
      <c r="B780" s="228"/>
      <c r="C780" s="229"/>
      <c r="D780" s="230" t="s">
        <v>75</v>
      </c>
      <c r="E780" s="242" t="s">
        <v>2166</v>
      </c>
      <c r="F780" s="242" t="s">
        <v>2167</v>
      </c>
      <c r="G780" s="229"/>
      <c r="H780" s="229"/>
      <c r="I780" s="232"/>
      <c r="J780" s="243">
        <f>BK780</f>
        <v>0</v>
      </c>
      <c r="K780" s="229"/>
      <c r="L780" s="234"/>
      <c r="M780" s="235"/>
      <c r="N780" s="236"/>
      <c r="O780" s="236"/>
      <c r="P780" s="237">
        <f>SUM(P781:P792)</f>
        <v>0</v>
      </c>
      <c r="Q780" s="236"/>
      <c r="R780" s="237">
        <f>SUM(R781:R792)</f>
        <v>0.10691199999999999</v>
      </c>
      <c r="S780" s="236"/>
      <c r="T780" s="238">
        <f>SUM(T781:T792)</f>
        <v>0</v>
      </c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R780" s="239" t="s">
        <v>86</v>
      </c>
      <c r="AT780" s="240" t="s">
        <v>75</v>
      </c>
      <c r="AU780" s="240" t="s">
        <v>84</v>
      </c>
      <c r="AY780" s="239" t="s">
        <v>213</v>
      </c>
      <c r="BK780" s="241">
        <f>SUM(BK781:BK792)</f>
        <v>0</v>
      </c>
    </row>
    <row r="781" s="2" customFormat="1" ht="21.75" customHeight="1">
      <c r="A781" s="39"/>
      <c r="B781" s="40"/>
      <c r="C781" s="244" t="s">
        <v>2168</v>
      </c>
      <c r="D781" s="244" t="s">
        <v>216</v>
      </c>
      <c r="E781" s="245" t="s">
        <v>2169</v>
      </c>
      <c r="F781" s="246" t="s">
        <v>2170</v>
      </c>
      <c r="G781" s="247" t="s">
        <v>711</v>
      </c>
      <c r="H781" s="248">
        <v>86.400000000000006</v>
      </c>
      <c r="I781" s="249"/>
      <c r="J781" s="250">
        <f>ROUND(I781*H781,2)</f>
        <v>0</v>
      </c>
      <c r="K781" s="246" t="s">
        <v>394</v>
      </c>
      <c r="L781" s="45"/>
      <c r="M781" s="251" t="s">
        <v>1</v>
      </c>
      <c r="N781" s="252" t="s">
        <v>41</v>
      </c>
      <c r="O781" s="92"/>
      <c r="P781" s="253">
        <f>O781*H781</f>
        <v>0</v>
      </c>
      <c r="Q781" s="253">
        <v>6.9999999999999994E-05</v>
      </c>
      <c r="R781" s="253">
        <f>Q781*H781</f>
        <v>0.0060479999999999996</v>
      </c>
      <c r="S781" s="253">
        <v>0</v>
      </c>
      <c r="T781" s="254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55" t="s">
        <v>293</v>
      </c>
      <c r="AT781" s="255" t="s">
        <v>216</v>
      </c>
      <c r="AU781" s="255" t="s">
        <v>86</v>
      </c>
      <c r="AY781" s="18" t="s">
        <v>213</v>
      </c>
      <c r="BE781" s="256">
        <f>IF(N781="základní",J781,0)</f>
        <v>0</v>
      </c>
      <c r="BF781" s="256">
        <f>IF(N781="snížená",J781,0)</f>
        <v>0</v>
      </c>
      <c r="BG781" s="256">
        <f>IF(N781="zákl. přenesená",J781,0)</f>
        <v>0</v>
      </c>
      <c r="BH781" s="256">
        <f>IF(N781="sníž. přenesená",J781,0)</f>
        <v>0</v>
      </c>
      <c r="BI781" s="256">
        <f>IF(N781="nulová",J781,0)</f>
        <v>0</v>
      </c>
      <c r="BJ781" s="18" t="s">
        <v>84</v>
      </c>
      <c r="BK781" s="256">
        <f>ROUND(I781*H781,2)</f>
        <v>0</v>
      </c>
      <c r="BL781" s="18" t="s">
        <v>293</v>
      </c>
      <c r="BM781" s="255" t="s">
        <v>2171</v>
      </c>
    </row>
    <row r="782" s="2" customFormat="1">
      <c r="A782" s="39"/>
      <c r="B782" s="40"/>
      <c r="C782" s="41"/>
      <c r="D782" s="257" t="s">
        <v>222</v>
      </c>
      <c r="E782" s="41"/>
      <c r="F782" s="258" t="s">
        <v>2172</v>
      </c>
      <c r="G782" s="41"/>
      <c r="H782" s="41"/>
      <c r="I782" s="155"/>
      <c r="J782" s="41"/>
      <c r="K782" s="41"/>
      <c r="L782" s="45"/>
      <c r="M782" s="259"/>
      <c r="N782" s="260"/>
      <c r="O782" s="92"/>
      <c r="P782" s="92"/>
      <c r="Q782" s="92"/>
      <c r="R782" s="92"/>
      <c r="S782" s="92"/>
      <c r="T782" s="9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T782" s="18" t="s">
        <v>222</v>
      </c>
      <c r="AU782" s="18" t="s">
        <v>86</v>
      </c>
    </row>
    <row r="783" s="13" customFormat="1">
      <c r="A783" s="13"/>
      <c r="B783" s="265"/>
      <c r="C783" s="266"/>
      <c r="D783" s="257" t="s">
        <v>436</v>
      </c>
      <c r="E783" s="267" t="s">
        <v>1</v>
      </c>
      <c r="F783" s="268" t="s">
        <v>2173</v>
      </c>
      <c r="G783" s="266"/>
      <c r="H783" s="269">
        <v>86.400000000000006</v>
      </c>
      <c r="I783" s="270"/>
      <c r="J783" s="266"/>
      <c r="K783" s="266"/>
      <c r="L783" s="271"/>
      <c r="M783" s="272"/>
      <c r="N783" s="273"/>
      <c r="O783" s="273"/>
      <c r="P783" s="273"/>
      <c r="Q783" s="273"/>
      <c r="R783" s="273"/>
      <c r="S783" s="273"/>
      <c r="T783" s="274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75" t="s">
        <v>436</v>
      </c>
      <c r="AU783" s="275" t="s">
        <v>86</v>
      </c>
      <c r="AV783" s="13" t="s">
        <v>86</v>
      </c>
      <c r="AW783" s="13" t="s">
        <v>32</v>
      </c>
      <c r="AX783" s="13" t="s">
        <v>84</v>
      </c>
      <c r="AY783" s="275" t="s">
        <v>213</v>
      </c>
    </row>
    <row r="784" s="2" customFormat="1" ht="16.5" customHeight="1">
      <c r="A784" s="39"/>
      <c r="B784" s="40"/>
      <c r="C784" s="287" t="s">
        <v>2174</v>
      </c>
      <c r="D784" s="287" t="s">
        <v>488</v>
      </c>
      <c r="E784" s="288" t="s">
        <v>2175</v>
      </c>
      <c r="F784" s="289" t="s">
        <v>2176</v>
      </c>
      <c r="G784" s="290" t="s">
        <v>491</v>
      </c>
      <c r="H784" s="291">
        <v>0.085999999999999993</v>
      </c>
      <c r="I784" s="292"/>
      <c r="J784" s="293">
        <f>ROUND(I784*H784,2)</f>
        <v>0</v>
      </c>
      <c r="K784" s="289" t="s">
        <v>394</v>
      </c>
      <c r="L784" s="294"/>
      <c r="M784" s="295" t="s">
        <v>1</v>
      </c>
      <c r="N784" s="296" t="s">
        <v>41</v>
      </c>
      <c r="O784" s="92"/>
      <c r="P784" s="253">
        <f>O784*H784</f>
        <v>0</v>
      </c>
      <c r="Q784" s="253">
        <v>1</v>
      </c>
      <c r="R784" s="253">
        <f>Q784*H784</f>
        <v>0.085999999999999993</v>
      </c>
      <c r="S784" s="253">
        <v>0</v>
      </c>
      <c r="T784" s="254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55" t="s">
        <v>420</v>
      </c>
      <c r="AT784" s="255" t="s">
        <v>488</v>
      </c>
      <c r="AU784" s="255" t="s">
        <v>86</v>
      </c>
      <c r="AY784" s="18" t="s">
        <v>213</v>
      </c>
      <c r="BE784" s="256">
        <f>IF(N784="základní",J784,0)</f>
        <v>0</v>
      </c>
      <c r="BF784" s="256">
        <f>IF(N784="snížená",J784,0)</f>
        <v>0</v>
      </c>
      <c r="BG784" s="256">
        <f>IF(N784="zákl. přenesená",J784,0)</f>
        <v>0</v>
      </c>
      <c r="BH784" s="256">
        <f>IF(N784="sníž. přenesená",J784,0)</f>
        <v>0</v>
      </c>
      <c r="BI784" s="256">
        <f>IF(N784="nulová",J784,0)</f>
        <v>0</v>
      </c>
      <c r="BJ784" s="18" t="s">
        <v>84</v>
      </c>
      <c r="BK784" s="256">
        <f>ROUND(I784*H784,2)</f>
        <v>0</v>
      </c>
      <c r="BL784" s="18" t="s">
        <v>229</v>
      </c>
      <c r="BM784" s="255" t="s">
        <v>2177</v>
      </c>
    </row>
    <row r="785" s="2" customFormat="1">
      <c r="A785" s="39"/>
      <c r="B785" s="40"/>
      <c r="C785" s="41"/>
      <c r="D785" s="257" t="s">
        <v>222</v>
      </c>
      <c r="E785" s="41"/>
      <c r="F785" s="258" t="s">
        <v>2178</v>
      </c>
      <c r="G785" s="41"/>
      <c r="H785" s="41"/>
      <c r="I785" s="155"/>
      <c r="J785" s="41"/>
      <c r="K785" s="41"/>
      <c r="L785" s="45"/>
      <c r="M785" s="259"/>
      <c r="N785" s="260"/>
      <c r="O785" s="92"/>
      <c r="P785" s="92"/>
      <c r="Q785" s="92"/>
      <c r="R785" s="92"/>
      <c r="S785" s="92"/>
      <c r="T785" s="93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222</v>
      </c>
      <c r="AU785" s="18" t="s">
        <v>86</v>
      </c>
    </row>
    <row r="786" s="13" customFormat="1">
      <c r="A786" s="13"/>
      <c r="B786" s="265"/>
      <c r="C786" s="266"/>
      <c r="D786" s="257" t="s">
        <v>436</v>
      </c>
      <c r="E786" s="267" t="s">
        <v>1</v>
      </c>
      <c r="F786" s="268" t="s">
        <v>2179</v>
      </c>
      <c r="G786" s="266"/>
      <c r="H786" s="269">
        <v>0.085999999999999993</v>
      </c>
      <c r="I786" s="270"/>
      <c r="J786" s="266"/>
      <c r="K786" s="266"/>
      <c r="L786" s="271"/>
      <c r="M786" s="272"/>
      <c r="N786" s="273"/>
      <c r="O786" s="273"/>
      <c r="P786" s="273"/>
      <c r="Q786" s="273"/>
      <c r="R786" s="273"/>
      <c r="S786" s="273"/>
      <c r="T786" s="27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75" t="s">
        <v>436</v>
      </c>
      <c r="AU786" s="275" t="s">
        <v>86</v>
      </c>
      <c r="AV786" s="13" t="s">
        <v>86</v>
      </c>
      <c r="AW786" s="13" t="s">
        <v>32</v>
      </c>
      <c r="AX786" s="13" t="s">
        <v>84</v>
      </c>
      <c r="AY786" s="275" t="s">
        <v>213</v>
      </c>
    </row>
    <row r="787" s="2" customFormat="1" ht="21.75" customHeight="1">
      <c r="A787" s="39"/>
      <c r="B787" s="40"/>
      <c r="C787" s="244" t="s">
        <v>2180</v>
      </c>
      <c r="D787" s="244" t="s">
        <v>216</v>
      </c>
      <c r="E787" s="245" t="s">
        <v>2181</v>
      </c>
      <c r="F787" s="246" t="s">
        <v>2182</v>
      </c>
      <c r="G787" s="247" t="s">
        <v>711</v>
      </c>
      <c r="H787" s="248">
        <v>14.4</v>
      </c>
      <c r="I787" s="249"/>
      <c r="J787" s="250">
        <f>ROUND(I787*H787,2)</f>
        <v>0</v>
      </c>
      <c r="K787" s="246" t="s">
        <v>394</v>
      </c>
      <c r="L787" s="45"/>
      <c r="M787" s="251" t="s">
        <v>1</v>
      </c>
      <c r="N787" s="252" t="s">
        <v>41</v>
      </c>
      <c r="O787" s="92"/>
      <c r="P787" s="253">
        <f>O787*H787</f>
        <v>0</v>
      </c>
      <c r="Q787" s="253">
        <v>6.0000000000000002E-05</v>
      </c>
      <c r="R787" s="253">
        <f>Q787*H787</f>
        <v>0.00086400000000000008</v>
      </c>
      <c r="S787" s="253">
        <v>0</v>
      </c>
      <c r="T787" s="254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55" t="s">
        <v>293</v>
      </c>
      <c r="AT787" s="255" t="s">
        <v>216</v>
      </c>
      <c r="AU787" s="255" t="s">
        <v>86</v>
      </c>
      <c r="AY787" s="18" t="s">
        <v>213</v>
      </c>
      <c r="BE787" s="256">
        <f>IF(N787="základní",J787,0)</f>
        <v>0</v>
      </c>
      <c r="BF787" s="256">
        <f>IF(N787="snížená",J787,0)</f>
        <v>0</v>
      </c>
      <c r="BG787" s="256">
        <f>IF(N787="zákl. přenesená",J787,0)</f>
        <v>0</v>
      </c>
      <c r="BH787" s="256">
        <f>IF(N787="sníž. přenesená",J787,0)</f>
        <v>0</v>
      </c>
      <c r="BI787" s="256">
        <f>IF(N787="nulová",J787,0)</f>
        <v>0</v>
      </c>
      <c r="BJ787" s="18" t="s">
        <v>84</v>
      </c>
      <c r="BK787" s="256">
        <f>ROUND(I787*H787,2)</f>
        <v>0</v>
      </c>
      <c r="BL787" s="18" t="s">
        <v>293</v>
      </c>
      <c r="BM787" s="255" t="s">
        <v>2183</v>
      </c>
    </row>
    <row r="788" s="2" customFormat="1">
      <c r="A788" s="39"/>
      <c r="B788" s="40"/>
      <c r="C788" s="41"/>
      <c r="D788" s="257" t="s">
        <v>222</v>
      </c>
      <c r="E788" s="41"/>
      <c r="F788" s="258" t="s">
        <v>2184</v>
      </c>
      <c r="G788" s="41"/>
      <c r="H788" s="41"/>
      <c r="I788" s="155"/>
      <c r="J788" s="41"/>
      <c r="K788" s="41"/>
      <c r="L788" s="45"/>
      <c r="M788" s="259"/>
      <c r="N788" s="260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222</v>
      </c>
      <c r="AU788" s="18" t="s">
        <v>86</v>
      </c>
    </row>
    <row r="789" s="13" customFormat="1">
      <c r="A789" s="13"/>
      <c r="B789" s="265"/>
      <c r="C789" s="266"/>
      <c r="D789" s="257" t="s">
        <v>436</v>
      </c>
      <c r="E789" s="267" t="s">
        <v>1</v>
      </c>
      <c r="F789" s="268" t="s">
        <v>2185</v>
      </c>
      <c r="G789" s="266"/>
      <c r="H789" s="269">
        <v>14.4</v>
      </c>
      <c r="I789" s="270"/>
      <c r="J789" s="266"/>
      <c r="K789" s="266"/>
      <c r="L789" s="271"/>
      <c r="M789" s="272"/>
      <c r="N789" s="273"/>
      <c r="O789" s="273"/>
      <c r="P789" s="273"/>
      <c r="Q789" s="273"/>
      <c r="R789" s="273"/>
      <c r="S789" s="273"/>
      <c r="T789" s="274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75" t="s">
        <v>436</v>
      </c>
      <c r="AU789" s="275" t="s">
        <v>86</v>
      </c>
      <c r="AV789" s="13" t="s">
        <v>86</v>
      </c>
      <c r="AW789" s="13" t="s">
        <v>32</v>
      </c>
      <c r="AX789" s="13" t="s">
        <v>84</v>
      </c>
      <c r="AY789" s="275" t="s">
        <v>213</v>
      </c>
    </row>
    <row r="790" s="2" customFormat="1" ht="16.5" customHeight="1">
      <c r="A790" s="39"/>
      <c r="B790" s="40"/>
      <c r="C790" s="287" t="s">
        <v>2186</v>
      </c>
      <c r="D790" s="287" t="s">
        <v>488</v>
      </c>
      <c r="E790" s="288" t="s">
        <v>2187</v>
      </c>
      <c r="F790" s="289" t="s">
        <v>2188</v>
      </c>
      <c r="G790" s="290" t="s">
        <v>491</v>
      </c>
      <c r="H790" s="291">
        <v>0.014</v>
      </c>
      <c r="I790" s="292"/>
      <c r="J790" s="293">
        <f>ROUND(I790*H790,2)</f>
        <v>0</v>
      </c>
      <c r="K790" s="289" t="s">
        <v>394</v>
      </c>
      <c r="L790" s="294"/>
      <c r="M790" s="295" t="s">
        <v>1</v>
      </c>
      <c r="N790" s="296" t="s">
        <v>41</v>
      </c>
      <c r="O790" s="92"/>
      <c r="P790" s="253">
        <f>O790*H790</f>
        <v>0</v>
      </c>
      <c r="Q790" s="253">
        <v>1</v>
      </c>
      <c r="R790" s="253">
        <f>Q790*H790</f>
        <v>0.014</v>
      </c>
      <c r="S790" s="253">
        <v>0</v>
      </c>
      <c r="T790" s="254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55" t="s">
        <v>420</v>
      </c>
      <c r="AT790" s="255" t="s">
        <v>488</v>
      </c>
      <c r="AU790" s="255" t="s">
        <v>86</v>
      </c>
      <c r="AY790" s="18" t="s">
        <v>213</v>
      </c>
      <c r="BE790" s="256">
        <f>IF(N790="základní",J790,0)</f>
        <v>0</v>
      </c>
      <c r="BF790" s="256">
        <f>IF(N790="snížená",J790,0)</f>
        <v>0</v>
      </c>
      <c r="BG790" s="256">
        <f>IF(N790="zákl. přenesená",J790,0)</f>
        <v>0</v>
      </c>
      <c r="BH790" s="256">
        <f>IF(N790="sníž. přenesená",J790,0)</f>
        <v>0</v>
      </c>
      <c r="BI790" s="256">
        <f>IF(N790="nulová",J790,0)</f>
        <v>0</v>
      </c>
      <c r="BJ790" s="18" t="s">
        <v>84</v>
      </c>
      <c r="BK790" s="256">
        <f>ROUND(I790*H790,2)</f>
        <v>0</v>
      </c>
      <c r="BL790" s="18" t="s">
        <v>229</v>
      </c>
      <c r="BM790" s="255" t="s">
        <v>2189</v>
      </c>
    </row>
    <row r="791" s="2" customFormat="1">
      <c r="A791" s="39"/>
      <c r="B791" s="40"/>
      <c r="C791" s="41"/>
      <c r="D791" s="257" t="s">
        <v>222</v>
      </c>
      <c r="E791" s="41"/>
      <c r="F791" s="258" t="s">
        <v>2190</v>
      </c>
      <c r="G791" s="41"/>
      <c r="H791" s="41"/>
      <c r="I791" s="155"/>
      <c r="J791" s="41"/>
      <c r="K791" s="41"/>
      <c r="L791" s="45"/>
      <c r="M791" s="259"/>
      <c r="N791" s="260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222</v>
      </c>
      <c r="AU791" s="18" t="s">
        <v>86</v>
      </c>
    </row>
    <row r="792" s="13" customFormat="1">
      <c r="A792" s="13"/>
      <c r="B792" s="265"/>
      <c r="C792" s="266"/>
      <c r="D792" s="257" t="s">
        <v>436</v>
      </c>
      <c r="E792" s="267" t="s">
        <v>1</v>
      </c>
      <c r="F792" s="268" t="s">
        <v>2191</v>
      </c>
      <c r="G792" s="266"/>
      <c r="H792" s="269">
        <v>0.014</v>
      </c>
      <c r="I792" s="270"/>
      <c r="J792" s="266"/>
      <c r="K792" s="266"/>
      <c r="L792" s="271"/>
      <c r="M792" s="272"/>
      <c r="N792" s="273"/>
      <c r="O792" s="273"/>
      <c r="P792" s="273"/>
      <c r="Q792" s="273"/>
      <c r="R792" s="273"/>
      <c r="S792" s="273"/>
      <c r="T792" s="274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75" t="s">
        <v>436</v>
      </c>
      <c r="AU792" s="275" t="s">
        <v>86</v>
      </c>
      <c r="AV792" s="13" t="s">
        <v>86</v>
      </c>
      <c r="AW792" s="13" t="s">
        <v>32</v>
      </c>
      <c r="AX792" s="13" t="s">
        <v>84</v>
      </c>
      <c r="AY792" s="275" t="s">
        <v>213</v>
      </c>
    </row>
    <row r="793" s="12" customFormat="1" ht="25.92" customHeight="1">
      <c r="A793" s="12"/>
      <c r="B793" s="228"/>
      <c r="C793" s="229"/>
      <c r="D793" s="230" t="s">
        <v>75</v>
      </c>
      <c r="E793" s="231" t="s">
        <v>488</v>
      </c>
      <c r="F793" s="231" t="s">
        <v>948</v>
      </c>
      <c r="G793" s="229"/>
      <c r="H793" s="229"/>
      <c r="I793" s="232"/>
      <c r="J793" s="233">
        <f>BK793</f>
        <v>0</v>
      </c>
      <c r="K793" s="229"/>
      <c r="L793" s="234"/>
      <c r="M793" s="235"/>
      <c r="N793" s="236"/>
      <c r="O793" s="236"/>
      <c r="P793" s="237">
        <f>P794</f>
        <v>0</v>
      </c>
      <c r="Q793" s="236"/>
      <c r="R793" s="237">
        <f>R794</f>
        <v>0.65383999999999998</v>
      </c>
      <c r="S793" s="236"/>
      <c r="T793" s="238">
        <f>T794</f>
        <v>0</v>
      </c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R793" s="239" t="s">
        <v>224</v>
      </c>
      <c r="AT793" s="240" t="s">
        <v>75</v>
      </c>
      <c r="AU793" s="240" t="s">
        <v>76</v>
      </c>
      <c r="AY793" s="239" t="s">
        <v>213</v>
      </c>
      <c r="BK793" s="241">
        <f>BK794</f>
        <v>0</v>
      </c>
    </row>
    <row r="794" s="12" customFormat="1" ht="22.8" customHeight="1">
      <c r="A794" s="12"/>
      <c r="B794" s="228"/>
      <c r="C794" s="229"/>
      <c r="D794" s="230" t="s">
        <v>75</v>
      </c>
      <c r="E794" s="242" t="s">
        <v>2192</v>
      </c>
      <c r="F794" s="242" t="s">
        <v>2193</v>
      </c>
      <c r="G794" s="229"/>
      <c r="H794" s="229"/>
      <c r="I794" s="232"/>
      <c r="J794" s="243">
        <f>BK794</f>
        <v>0</v>
      </c>
      <c r="K794" s="229"/>
      <c r="L794" s="234"/>
      <c r="M794" s="235"/>
      <c r="N794" s="236"/>
      <c r="O794" s="236"/>
      <c r="P794" s="237">
        <f>SUM(P795:P804)</f>
        <v>0</v>
      </c>
      <c r="Q794" s="236"/>
      <c r="R794" s="237">
        <f>SUM(R795:R804)</f>
        <v>0.65383999999999998</v>
      </c>
      <c r="S794" s="236"/>
      <c r="T794" s="238">
        <f>SUM(T795:T804)</f>
        <v>0</v>
      </c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R794" s="239" t="s">
        <v>224</v>
      </c>
      <c r="AT794" s="240" t="s">
        <v>75</v>
      </c>
      <c r="AU794" s="240" t="s">
        <v>84</v>
      </c>
      <c r="AY794" s="239" t="s">
        <v>213</v>
      </c>
      <c r="BK794" s="241">
        <f>SUM(BK795:BK804)</f>
        <v>0</v>
      </c>
    </row>
    <row r="795" s="2" customFormat="1" ht="16.5" customHeight="1">
      <c r="A795" s="39"/>
      <c r="B795" s="40"/>
      <c r="C795" s="244" t="s">
        <v>2194</v>
      </c>
      <c r="D795" s="244" t="s">
        <v>216</v>
      </c>
      <c r="E795" s="245" t="s">
        <v>2195</v>
      </c>
      <c r="F795" s="246" t="s">
        <v>2196</v>
      </c>
      <c r="G795" s="247" t="s">
        <v>310</v>
      </c>
      <c r="H795" s="248">
        <v>72</v>
      </c>
      <c r="I795" s="249"/>
      <c r="J795" s="250">
        <f>ROUND(I795*H795,2)</f>
        <v>0</v>
      </c>
      <c r="K795" s="246" t="s">
        <v>394</v>
      </c>
      <c r="L795" s="45"/>
      <c r="M795" s="251" t="s">
        <v>1</v>
      </c>
      <c r="N795" s="252" t="s">
        <v>41</v>
      </c>
      <c r="O795" s="92"/>
      <c r="P795" s="253">
        <f>O795*H795</f>
        <v>0</v>
      </c>
      <c r="Q795" s="253">
        <v>0.0076</v>
      </c>
      <c r="R795" s="253">
        <f>Q795*H795</f>
        <v>0.54720000000000002</v>
      </c>
      <c r="S795" s="253">
        <v>0</v>
      </c>
      <c r="T795" s="254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55" t="s">
        <v>953</v>
      </c>
      <c r="AT795" s="255" t="s">
        <v>216</v>
      </c>
      <c r="AU795" s="255" t="s">
        <v>86</v>
      </c>
      <c r="AY795" s="18" t="s">
        <v>213</v>
      </c>
      <c r="BE795" s="256">
        <f>IF(N795="základní",J795,0)</f>
        <v>0</v>
      </c>
      <c r="BF795" s="256">
        <f>IF(N795="snížená",J795,0)</f>
        <v>0</v>
      </c>
      <c r="BG795" s="256">
        <f>IF(N795="zákl. přenesená",J795,0)</f>
        <v>0</v>
      </c>
      <c r="BH795" s="256">
        <f>IF(N795="sníž. přenesená",J795,0)</f>
        <v>0</v>
      </c>
      <c r="BI795" s="256">
        <f>IF(N795="nulová",J795,0)</f>
        <v>0</v>
      </c>
      <c r="BJ795" s="18" t="s">
        <v>84</v>
      </c>
      <c r="BK795" s="256">
        <f>ROUND(I795*H795,2)</f>
        <v>0</v>
      </c>
      <c r="BL795" s="18" t="s">
        <v>953</v>
      </c>
      <c r="BM795" s="255" t="s">
        <v>2197</v>
      </c>
    </row>
    <row r="796" s="2" customFormat="1">
      <c r="A796" s="39"/>
      <c r="B796" s="40"/>
      <c r="C796" s="41"/>
      <c r="D796" s="257" t="s">
        <v>222</v>
      </c>
      <c r="E796" s="41"/>
      <c r="F796" s="258" t="s">
        <v>1421</v>
      </c>
      <c r="G796" s="41"/>
      <c r="H796" s="41"/>
      <c r="I796" s="155"/>
      <c r="J796" s="41"/>
      <c r="K796" s="41"/>
      <c r="L796" s="45"/>
      <c r="M796" s="259"/>
      <c r="N796" s="260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222</v>
      </c>
      <c r="AU796" s="18" t="s">
        <v>86</v>
      </c>
    </row>
    <row r="797" s="13" customFormat="1">
      <c r="A797" s="13"/>
      <c r="B797" s="265"/>
      <c r="C797" s="266"/>
      <c r="D797" s="257" t="s">
        <v>436</v>
      </c>
      <c r="E797" s="267" t="s">
        <v>1</v>
      </c>
      <c r="F797" s="268" t="s">
        <v>1608</v>
      </c>
      <c r="G797" s="266"/>
      <c r="H797" s="269">
        <v>72</v>
      </c>
      <c r="I797" s="270"/>
      <c r="J797" s="266"/>
      <c r="K797" s="266"/>
      <c r="L797" s="271"/>
      <c r="M797" s="272"/>
      <c r="N797" s="273"/>
      <c r="O797" s="273"/>
      <c r="P797" s="273"/>
      <c r="Q797" s="273"/>
      <c r="R797" s="273"/>
      <c r="S797" s="273"/>
      <c r="T797" s="27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75" t="s">
        <v>436</v>
      </c>
      <c r="AU797" s="275" t="s">
        <v>86</v>
      </c>
      <c r="AV797" s="13" t="s">
        <v>86</v>
      </c>
      <c r="AW797" s="13" t="s">
        <v>32</v>
      </c>
      <c r="AX797" s="13" t="s">
        <v>84</v>
      </c>
      <c r="AY797" s="275" t="s">
        <v>213</v>
      </c>
    </row>
    <row r="798" s="2" customFormat="1" ht="16.5" customHeight="1">
      <c r="A798" s="39"/>
      <c r="B798" s="40"/>
      <c r="C798" s="244" t="s">
        <v>2198</v>
      </c>
      <c r="D798" s="244" t="s">
        <v>216</v>
      </c>
      <c r="E798" s="245" t="s">
        <v>2199</v>
      </c>
      <c r="F798" s="246" t="s">
        <v>2200</v>
      </c>
      <c r="G798" s="247" t="s">
        <v>471</v>
      </c>
      <c r="H798" s="248">
        <v>582</v>
      </c>
      <c r="I798" s="249"/>
      <c r="J798" s="250">
        <f>ROUND(I798*H798,2)</f>
        <v>0</v>
      </c>
      <c r="K798" s="246" t="s">
        <v>394</v>
      </c>
      <c r="L798" s="45"/>
      <c r="M798" s="251" t="s">
        <v>1</v>
      </c>
      <c r="N798" s="252" t="s">
        <v>41</v>
      </c>
      <c r="O798" s="92"/>
      <c r="P798" s="253">
        <f>O798*H798</f>
        <v>0</v>
      </c>
      <c r="Q798" s="253">
        <v>0.00012</v>
      </c>
      <c r="R798" s="253">
        <f>Q798*H798</f>
        <v>0.069839999999999999</v>
      </c>
      <c r="S798" s="253">
        <v>0</v>
      </c>
      <c r="T798" s="254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55" t="s">
        <v>953</v>
      </c>
      <c r="AT798" s="255" t="s">
        <v>216</v>
      </c>
      <c r="AU798" s="255" t="s">
        <v>86</v>
      </c>
      <c r="AY798" s="18" t="s">
        <v>213</v>
      </c>
      <c r="BE798" s="256">
        <f>IF(N798="základní",J798,0)</f>
        <v>0</v>
      </c>
      <c r="BF798" s="256">
        <f>IF(N798="snížená",J798,0)</f>
        <v>0</v>
      </c>
      <c r="BG798" s="256">
        <f>IF(N798="zákl. přenesená",J798,0)</f>
        <v>0</v>
      </c>
      <c r="BH798" s="256">
        <f>IF(N798="sníž. přenesená",J798,0)</f>
        <v>0</v>
      </c>
      <c r="BI798" s="256">
        <f>IF(N798="nulová",J798,0)</f>
        <v>0</v>
      </c>
      <c r="BJ798" s="18" t="s">
        <v>84</v>
      </c>
      <c r="BK798" s="256">
        <f>ROUND(I798*H798,2)</f>
        <v>0</v>
      </c>
      <c r="BL798" s="18" t="s">
        <v>953</v>
      </c>
      <c r="BM798" s="255" t="s">
        <v>2201</v>
      </c>
    </row>
    <row r="799" s="2" customFormat="1">
      <c r="A799" s="39"/>
      <c r="B799" s="40"/>
      <c r="C799" s="41"/>
      <c r="D799" s="257" t="s">
        <v>222</v>
      </c>
      <c r="E799" s="41"/>
      <c r="F799" s="258" t="s">
        <v>2202</v>
      </c>
      <c r="G799" s="41"/>
      <c r="H799" s="41"/>
      <c r="I799" s="155"/>
      <c r="J799" s="41"/>
      <c r="K799" s="41"/>
      <c r="L799" s="45"/>
      <c r="M799" s="259"/>
      <c r="N799" s="260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222</v>
      </c>
      <c r="AU799" s="18" t="s">
        <v>86</v>
      </c>
    </row>
    <row r="800" s="13" customFormat="1">
      <c r="A800" s="13"/>
      <c r="B800" s="265"/>
      <c r="C800" s="266"/>
      <c r="D800" s="257" t="s">
        <v>436</v>
      </c>
      <c r="E800" s="267" t="s">
        <v>1</v>
      </c>
      <c r="F800" s="268" t="s">
        <v>2203</v>
      </c>
      <c r="G800" s="266"/>
      <c r="H800" s="269">
        <v>582</v>
      </c>
      <c r="I800" s="270"/>
      <c r="J800" s="266"/>
      <c r="K800" s="266"/>
      <c r="L800" s="271"/>
      <c r="M800" s="272"/>
      <c r="N800" s="273"/>
      <c r="O800" s="273"/>
      <c r="P800" s="273"/>
      <c r="Q800" s="273"/>
      <c r="R800" s="273"/>
      <c r="S800" s="273"/>
      <c r="T800" s="27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75" t="s">
        <v>436</v>
      </c>
      <c r="AU800" s="275" t="s">
        <v>86</v>
      </c>
      <c r="AV800" s="13" t="s">
        <v>86</v>
      </c>
      <c r="AW800" s="13" t="s">
        <v>32</v>
      </c>
      <c r="AX800" s="13" t="s">
        <v>84</v>
      </c>
      <c r="AY800" s="275" t="s">
        <v>213</v>
      </c>
    </row>
    <row r="801" s="2" customFormat="1" ht="21.75" customHeight="1">
      <c r="A801" s="39"/>
      <c r="B801" s="40"/>
      <c r="C801" s="244" t="s">
        <v>2204</v>
      </c>
      <c r="D801" s="244" t="s">
        <v>216</v>
      </c>
      <c r="E801" s="245" t="s">
        <v>2205</v>
      </c>
      <c r="F801" s="246" t="s">
        <v>2206</v>
      </c>
      <c r="G801" s="247" t="s">
        <v>471</v>
      </c>
      <c r="H801" s="248">
        <v>40</v>
      </c>
      <c r="I801" s="249"/>
      <c r="J801" s="250">
        <f>ROUND(I801*H801,2)</f>
        <v>0</v>
      </c>
      <c r="K801" s="246" t="s">
        <v>394</v>
      </c>
      <c r="L801" s="45"/>
      <c r="M801" s="251" t="s">
        <v>1</v>
      </c>
      <c r="N801" s="252" t="s">
        <v>41</v>
      </c>
      <c r="O801" s="92"/>
      <c r="P801" s="253">
        <f>O801*H801</f>
        <v>0</v>
      </c>
      <c r="Q801" s="253">
        <v>0</v>
      </c>
      <c r="R801" s="253">
        <f>Q801*H801</f>
        <v>0</v>
      </c>
      <c r="S801" s="253">
        <v>0</v>
      </c>
      <c r="T801" s="254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55" t="s">
        <v>953</v>
      </c>
      <c r="AT801" s="255" t="s">
        <v>216</v>
      </c>
      <c r="AU801" s="255" t="s">
        <v>86</v>
      </c>
      <c r="AY801" s="18" t="s">
        <v>213</v>
      </c>
      <c r="BE801" s="256">
        <f>IF(N801="základní",J801,0)</f>
        <v>0</v>
      </c>
      <c r="BF801" s="256">
        <f>IF(N801="snížená",J801,0)</f>
        <v>0</v>
      </c>
      <c r="BG801" s="256">
        <f>IF(N801="zákl. přenesená",J801,0)</f>
        <v>0</v>
      </c>
      <c r="BH801" s="256">
        <f>IF(N801="sníž. přenesená",J801,0)</f>
        <v>0</v>
      </c>
      <c r="BI801" s="256">
        <f>IF(N801="nulová",J801,0)</f>
        <v>0</v>
      </c>
      <c r="BJ801" s="18" t="s">
        <v>84</v>
      </c>
      <c r="BK801" s="256">
        <f>ROUND(I801*H801,2)</f>
        <v>0</v>
      </c>
      <c r="BL801" s="18" t="s">
        <v>953</v>
      </c>
      <c r="BM801" s="255" t="s">
        <v>2207</v>
      </c>
    </row>
    <row r="802" s="2" customFormat="1">
      <c r="A802" s="39"/>
      <c r="B802" s="40"/>
      <c r="C802" s="41"/>
      <c r="D802" s="257" t="s">
        <v>222</v>
      </c>
      <c r="E802" s="41"/>
      <c r="F802" s="258" t="s">
        <v>2208</v>
      </c>
      <c r="G802" s="41"/>
      <c r="H802" s="41"/>
      <c r="I802" s="155"/>
      <c r="J802" s="41"/>
      <c r="K802" s="41"/>
      <c r="L802" s="45"/>
      <c r="M802" s="259"/>
      <c r="N802" s="260"/>
      <c r="O802" s="92"/>
      <c r="P802" s="92"/>
      <c r="Q802" s="92"/>
      <c r="R802" s="92"/>
      <c r="S802" s="92"/>
      <c r="T802" s="9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T802" s="18" t="s">
        <v>222</v>
      </c>
      <c r="AU802" s="18" t="s">
        <v>86</v>
      </c>
    </row>
    <row r="803" s="2" customFormat="1" ht="16.5" customHeight="1">
      <c r="A803" s="39"/>
      <c r="B803" s="40"/>
      <c r="C803" s="287" t="s">
        <v>2209</v>
      </c>
      <c r="D803" s="287" t="s">
        <v>488</v>
      </c>
      <c r="E803" s="288" t="s">
        <v>2210</v>
      </c>
      <c r="F803" s="289" t="s">
        <v>2211</v>
      </c>
      <c r="G803" s="290" t="s">
        <v>471</v>
      </c>
      <c r="H803" s="291">
        <v>40</v>
      </c>
      <c r="I803" s="292"/>
      <c r="J803" s="293">
        <f>ROUND(I803*H803,2)</f>
        <v>0</v>
      </c>
      <c r="K803" s="289" t="s">
        <v>1</v>
      </c>
      <c r="L803" s="294"/>
      <c r="M803" s="295" t="s">
        <v>1</v>
      </c>
      <c r="N803" s="296" t="s">
        <v>41</v>
      </c>
      <c r="O803" s="92"/>
      <c r="P803" s="253">
        <f>O803*H803</f>
        <v>0</v>
      </c>
      <c r="Q803" s="253">
        <v>0.00092000000000000003</v>
      </c>
      <c r="R803" s="253">
        <f>Q803*H803</f>
        <v>0.036799999999999999</v>
      </c>
      <c r="S803" s="253">
        <v>0</v>
      </c>
      <c r="T803" s="254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55" t="s">
        <v>1225</v>
      </c>
      <c r="AT803" s="255" t="s">
        <v>488</v>
      </c>
      <c r="AU803" s="255" t="s">
        <v>86</v>
      </c>
      <c r="AY803" s="18" t="s">
        <v>213</v>
      </c>
      <c r="BE803" s="256">
        <f>IF(N803="základní",J803,0)</f>
        <v>0</v>
      </c>
      <c r="BF803" s="256">
        <f>IF(N803="snížená",J803,0)</f>
        <v>0</v>
      </c>
      <c r="BG803" s="256">
        <f>IF(N803="zákl. přenesená",J803,0)</f>
        <v>0</v>
      </c>
      <c r="BH803" s="256">
        <f>IF(N803="sníž. přenesená",J803,0)</f>
        <v>0</v>
      </c>
      <c r="BI803" s="256">
        <f>IF(N803="nulová",J803,0)</f>
        <v>0</v>
      </c>
      <c r="BJ803" s="18" t="s">
        <v>84</v>
      </c>
      <c r="BK803" s="256">
        <f>ROUND(I803*H803,2)</f>
        <v>0</v>
      </c>
      <c r="BL803" s="18" t="s">
        <v>1225</v>
      </c>
      <c r="BM803" s="255" t="s">
        <v>2212</v>
      </c>
    </row>
    <row r="804" s="2" customFormat="1">
      <c r="A804" s="39"/>
      <c r="B804" s="40"/>
      <c r="C804" s="41"/>
      <c r="D804" s="257" t="s">
        <v>222</v>
      </c>
      <c r="E804" s="41"/>
      <c r="F804" s="258" t="s">
        <v>2213</v>
      </c>
      <c r="G804" s="41"/>
      <c r="H804" s="41"/>
      <c r="I804" s="155"/>
      <c r="J804" s="41"/>
      <c r="K804" s="41"/>
      <c r="L804" s="45"/>
      <c r="M804" s="261"/>
      <c r="N804" s="262"/>
      <c r="O804" s="263"/>
      <c r="P804" s="263"/>
      <c r="Q804" s="263"/>
      <c r="R804" s="263"/>
      <c r="S804" s="263"/>
      <c r="T804" s="264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222</v>
      </c>
      <c r="AU804" s="18" t="s">
        <v>86</v>
      </c>
    </row>
    <row r="805" s="2" customFormat="1" ht="6.96" customHeight="1">
      <c r="A805" s="39"/>
      <c r="B805" s="67"/>
      <c r="C805" s="68"/>
      <c r="D805" s="68"/>
      <c r="E805" s="68"/>
      <c r="F805" s="68"/>
      <c r="G805" s="68"/>
      <c r="H805" s="68"/>
      <c r="I805" s="193"/>
      <c r="J805" s="68"/>
      <c r="K805" s="68"/>
      <c r="L805" s="45"/>
      <c r="M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</row>
  </sheetData>
  <sheetProtection sheet="1" autoFilter="0" formatColumns="0" formatRows="0" objects="1" scenarios="1" spinCount="100000" saltValue="ktIvwljwnQtmNitq8myuIa9ofKs2qaaA9+DRMQUdLfbWXY6izmVX3hnn72K4oa1bESn+kVpyER2gfasy818lWw==" hashValue="7T3ilZtFaUCVdDV4NjECY+ZhEa9Dc063Agp5dF2LaQknyhC4+TufDUBpC7mSNXmv9yjd4KPYWCND3NqPs3CDgw==" algorithmName="SHA-512" password="CC35"/>
  <autoFilter ref="C133:K804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  <c r="AZ2" s="310" t="s">
        <v>2214</v>
      </c>
      <c r="BA2" s="310" t="s">
        <v>1</v>
      </c>
      <c r="BB2" s="310" t="s">
        <v>1</v>
      </c>
      <c r="BC2" s="310" t="s">
        <v>2215</v>
      </c>
      <c r="BD2" s="310" t="s">
        <v>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  <c r="AZ3" s="310" t="s">
        <v>2216</v>
      </c>
      <c r="BA3" s="310" t="s">
        <v>1</v>
      </c>
      <c r="BB3" s="310" t="s">
        <v>1</v>
      </c>
      <c r="BC3" s="310" t="s">
        <v>2217</v>
      </c>
      <c r="BD3" s="310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  <c r="AZ4" s="310" t="s">
        <v>2218</v>
      </c>
      <c r="BA4" s="310" t="s">
        <v>1</v>
      </c>
      <c r="BB4" s="310" t="s">
        <v>1</v>
      </c>
      <c r="BC4" s="310" t="s">
        <v>2219</v>
      </c>
      <c r="BD4" s="310" t="s">
        <v>86</v>
      </c>
    </row>
    <row r="5" s="1" customFormat="1" ht="6.96" customHeight="1">
      <c r="B5" s="21"/>
      <c r="I5" s="147"/>
      <c r="L5" s="21"/>
      <c r="AZ5" s="310" t="s">
        <v>2220</v>
      </c>
      <c r="BA5" s="310" t="s">
        <v>1</v>
      </c>
      <c r="BB5" s="310" t="s">
        <v>1</v>
      </c>
      <c r="BC5" s="310" t="s">
        <v>2221</v>
      </c>
      <c r="BD5" s="310" t="s">
        <v>86</v>
      </c>
    </row>
    <row r="6" s="1" customFormat="1" ht="12" customHeight="1">
      <c r="B6" s="21"/>
      <c r="D6" s="153" t="s">
        <v>16</v>
      </c>
      <c r="I6" s="147"/>
      <c r="L6" s="21"/>
      <c r="AZ6" s="310" t="s">
        <v>2222</v>
      </c>
      <c r="BA6" s="310" t="s">
        <v>1</v>
      </c>
      <c r="BB6" s="310" t="s">
        <v>1</v>
      </c>
      <c r="BC6" s="310" t="s">
        <v>2223</v>
      </c>
      <c r="BD6" s="310" t="s">
        <v>86</v>
      </c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  <c r="AZ7" s="310" t="s">
        <v>2224</v>
      </c>
      <c r="BA7" s="310" t="s">
        <v>1</v>
      </c>
      <c r="BB7" s="310" t="s">
        <v>1</v>
      </c>
      <c r="BC7" s="310" t="s">
        <v>355</v>
      </c>
      <c r="BD7" s="310" t="s">
        <v>86</v>
      </c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310" t="s">
        <v>2225</v>
      </c>
      <c r="BA8" s="310" t="s">
        <v>1</v>
      </c>
      <c r="BB8" s="310" t="s">
        <v>1</v>
      </c>
      <c r="BC8" s="310" t="s">
        <v>1878</v>
      </c>
      <c r="BD8" s="310" t="s">
        <v>86</v>
      </c>
    </row>
    <row r="9" s="2" customFormat="1" ht="16.5" customHeight="1">
      <c r="A9" s="39"/>
      <c r="B9" s="45"/>
      <c r="C9" s="39"/>
      <c r="D9" s="39"/>
      <c r="E9" s="156" t="s">
        <v>2226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310" t="s">
        <v>2227</v>
      </c>
      <c r="BA9" s="310" t="s">
        <v>1</v>
      </c>
      <c r="BB9" s="310" t="s">
        <v>1</v>
      </c>
      <c r="BC9" s="310" t="s">
        <v>2228</v>
      </c>
      <c r="BD9" s="310" t="s">
        <v>86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310" t="s">
        <v>2229</v>
      </c>
      <c r="BA10" s="310" t="s">
        <v>1</v>
      </c>
      <c r="BB10" s="310" t="s">
        <v>1</v>
      </c>
      <c r="BC10" s="310" t="s">
        <v>2230</v>
      </c>
      <c r="BD10" s="310" t="s">
        <v>86</v>
      </c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310" t="s">
        <v>2231</v>
      </c>
      <c r="BA11" s="310" t="s">
        <v>1</v>
      </c>
      <c r="BB11" s="310" t="s">
        <v>1</v>
      </c>
      <c r="BC11" s="310" t="s">
        <v>2232</v>
      </c>
      <c r="BD11" s="310" t="s">
        <v>86</v>
      </c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310" t="s">
        <v>2233</v>
      </c>
      <c r="BA12" s="310" t="s">
        <v>1</v>
      </c>
      <c r="BB12" s="310" t="s">
        <v>1</v>
      </c>
      <c r="BC12" s="310" t="s">
        <v>2234</v>
      </c>
      <c r="BD12" s="310" t="s">
        <v>86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310" t="s">
        <v>2235</v>
      </c>
      <c r="BA13" s="310" t="s">
        <v>1</v>
      </c>
      <c r="BB13" s="310" t="s">
        <v>1</v>
      </c>
      <c r="BC13" s="310" t="s">
        <v>2236</v>
      </c>
      <c r="BD13" s="310" t="s">
        <v>86</v>
      </c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310" t="s">
        <v>2237</v>
      </c>
      <c r="BA14" s="310" t="s">
        <v>1</v>
      </c>
      <c r="BB14" s="310" t="s">
        <v>1</v>
      </c>
      <c r="BC14" s="310" t="s">
        <v>2238</v>
      </c>
      <c r="BD14" s="310" t="s">
        <v>86</v>
      </c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7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7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ROUND((SUM(BE127:BE463)),  2)</f>
        <v>0</v>
      </c>
      <c r="G33" s="39"/>
      <c r="H33" s="39"/>
      <c r="I33" s="172">
        <v>0.20999999999999999</v>
      </c>
      <c r="J33" s="171">
        <f>ROUND(((SUM(BE127:BE463))*I33),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ROUND((SUM(BF127:BF463)),  2)</f>
        <v>0</v>
      </c>
      <c r="G34" s="39"/>
      <c r="H34" s="39"/>
      <c r="I34" s="172">
        <v>0.14999999999999999</v>
      </c>
      <c r="J34" s="171">
        <f>ROUND(((SUM(BF127:BF463))*I34),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ROUND((SUM(BG127:BG463)),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ROUND((SUM(BH127:BH463)),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ROUND((SUM(BI127:BI463)),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201 - Zatrubnění Kopřivničky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J128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J129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383</v>
      </c>
      <c r="E99" s="212"/>
      <c r="F99" s="212"/>
      <c r="G99" s="212"/>
      <c r="H99" s="212"/>
      <c r="I99" s="213"/>
      <c r="J99" s="214">
        <f>J245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1139</v>
      </c>
      <c r="E100" s="212"/>
      <c r="F100" s="212"/>
      <c r="G100" s="212"/>
      <c r="H100" s="212"/>
      <c r="I100" s="213"/>
      <c r="J100" s="214">
        <f>J289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1256</v>
      </c>
      <c r="E101" s="212"/>
      <c r="F101" s="212"/>
      <c r="G101" s="212"/>
      <c r="H101" s="212"/>
      <c r="I101" s="213"/>
      <c r="J101" s="214">
        <f>J331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958</v>
      </c>
      <c r="E102" s="212"/>
      <c r="F102" s="212"/>
      <c r="G102" s="212"/>
      <c r="H102" s="212"/>
      <c r="I102" s="213"/>
      <c r="J102" s="214">
        <f>J385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384</v>
      </c>
      <c r="E103" s="212"/>
      <c r="F103" s="212"/>
      <c r="G103" s="212"/>
      <c r="H103" s="212"/>
      <c r="I103" s="213"/>
      <c r="J103" s="214">
        <f>J394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385</v>
      </c>
      <c r="E104" s="212"/>
      <c r="F104" s="212"/>
      <c r="G104" s="212"/>
      <c r="H104" s="212"/>
      <c r="I104" s="213"/>
      <c r="J104" s="214">
        <f>J423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959</v>
      </c>
      <c r="E105" s="212"/>
      <c r="F105" s="212"/>
      <c r="G105" s="212"/>
      <c r="H105" s="212"/>
      <c r="I105" s="213"/>
      <c r="J105" s="214">
        <f>J436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3"/>
      <c r="C106" s="204"/>
      <c r="D106" s="205" t="s">
        <v>867</v>
      </c>
      <c r="E106" s="206"/>
      <c r="F106" s="206"/>
      <c r="G106" s="206"/>
      <c r="H106" s="206"/>
      <c r="I106" s="207"/>
      <c r="J106" s="208">
        <f>J438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0"/>
      <c r="C107" s="134"/>
      <c r="D107" s="211" t="s">
        <v>1258</v>
      </c>
      <c r="E107" s="212"/>
      <c r="F107" s="212"/>
      <c r="G107" s="212"/>
      <c r="H107" s="212"/>
      <c r="I107" s="213"/>
      <c r="J107" s="214">
        <f>J439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193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196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198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97" t="str">
        <f>E7</f>
        <v>Revitalizace centra města Kopřivnice - aktualizace 08.2020</v>
      </c>
      <c r="F117" s="33"/>
      <c r="G117" s="33"/>
      <c r="H117" s="33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185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201 - Zatrubnění Kopřivničky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157" t="s">
        <v>22</v>
      </c>
      <c r="J121" s="80" t="str">
        <f>IF(J12="","",J12)</f>
        <v>7. 8. 2020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E15</f>
        <v>Město Kopřivnice</v>
      </c>
      <c r="G123" s="41"/>
      <c r="H123" s="41"/>
      <c r="I123" s="157" t="s">
        <v>30</v>
      </c>
      <c r="J123" s="37" t="str">
        <f>E21</f>
        <v>Dopravoprojekt Ostrava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157" t="s">
        <v>33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199</v>
      </c>
      <c r="D126" s="219" t="s">
        <v>61</v>
      </c>
      <c r="E126" s="219" t="s">
        <v>57</v>
      </c>
      <c r="F126" s="219" t="s">
        <v>58</v>
      </c>
      <c r="G126" s="219" t="s">
        <v>200</v>
      </c>
      <c r="H126" s="219" t="s">
        <v>201</v>
      </c>
      <c r="I126" s="220" t="s">
        <v>202</v>
      </c>
      <c r="J126" s="219" t="s">
        <v>190</v>
      </c>
      <c r="K126" s="221" t="s">
        <v>203</v>
      </c>
      <c r="L126" s="222"/>
      <c r="M126" s="101" t="s">
        <v>1</v>
      </c>
      <c r="N126" s="102" t="s">
        <v>40</v>
      </c>
      <c r="O126" s="102" t="s">
        <v>204</v>
      </c>
      <c r="P126" s="102" t="s">
        <v>205</v>
      </c>
      <c r="Q126" s="102" t="s">
        <v>206</v>
      </c>
      <c r="R126" s="102" t="s">
        <v>207</v>
      </c>
      <c r="S126" s="102" t="s">
        <v>208</v>
      </c>
      <c r="T126" s="103" t="s">
        <v>209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210</v>
      </c>
      <c r="D127" s="41"/>
      <c r="E127" s="41"/>
      <c r="F127" s="41"/>
      <c r="G127" s="41"/>
      <c r="H127" s="41"/>
      <c r="I127" s="155"/>
      <c r="J127" s="223">
        <f>BK127</f>
        <v>0</v>
      </c>
      <c r="K127" s="41"/>
      <c r="L127" s="45"/>
      <c r="M127" s="104"/>
      <c r="N127" s="224"/>
      <c r="O127" s="105"/>
      <c r="P127" s="225">
        <f>P128+P438</f>
        <v>0</v>
      </c>
      <c r="Q127" s="105"/>
      <c r="R127" s="225">
        <f>R128+R438</f>
        <v>2690.497151049999</v>
      </c>
      <c r="S127" s="105"/>
      <c r="T127" s="226">
        <f>T128+T438</f>
        <v>1101.3099499999998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192</v>
      </c>
      <c r="BK127" s="227">
        <f>BK128+BK438</f>
        <v>0</v>
      </c>
    </row>
    <row r="128" s="12" customFormat="1" ht="25.92" customHeight="1">
      <c r="A128" s="12"/>
      <c r="B128" s="228"/>
      <c r="C128" s="229"/>
      <c r="D128" s="230" t="s">
        <v>75</v>
      </c>
      <c r="E128" s="231" t="s">
        <v>388</v>
      </c>
      <c r="F128" s="231" t="s">
        <v>389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P129+P245+P289+P331+P385+P394+P423+P436</f>
        <v>0</v>
      </c>
      <c r="Q128" s="236"/>
      <c r="R128" s="237">
        <f>R129+R245+R289+R331+R385+R394+R423+R436</f>
        <v>2689.5886142299992</v>
      </c>
      <c r="S128" s="236"/>
      <c r="T128" s="238">
        <f>T129+T245+T289+T331+T385+T394+T423+T436</f>
        <v>1101.3099499999998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84</v>
      </c>
      <c r="AT128" s="240" t="s">
        <v>75</v>
      </c>
      <c r="AU128" s="240" t="s">
        <v>76</v>
      </c>
      <c r="AY128" s="239" t="s">
        <v>213</v>
      </c>
      <c r="BK128" s="241">
        <f>BK129+BK245+BK289+BK331+BK385+BK394+BK423+BK436</f>
        <v>0</v>
      </c>
    </row>
    <row r="129" s="12" customFormat="1" ht="22.8" customHeight="1">
      <c r="A129" s="12"/>
      <c r="B129" s="228"/>
      <c r="C129" s="229"/>
      <c r="D129" s="230" t="s">
        <v>75</v>
      </c>
      <c r="E129" s="242" t="s">
        <v>84</v>
      </c>
      <c r="F129" s="242" t="s">
        <v>390</v>
      </c>
      <c r="G129" s="229"/>
      <c r="H129" s="229"/>
      <c r="I129" s="232"/>
      <c r="J129" s="243">
        <f>BK129</f>
        <v>0</v>
      </c>
      <c r="K129" s="229"/>
      <c r="L129" s="234"/>
      <c r="M129" s="235"/>
      <c r="N129" s="236"/>
      <c r="O129" s="236"/>
      <c r="P129" s="237">
        <f>SUM(P130:P244)</f>
        <v>0</v>
      </c>
      <c r="Q129" s="236"/>
      <c r="R129" s="237">
        <f>SUM(R130:R244)</f>
        <v>949.97453999999993</v>
      </c>
      <c r="S129" s="236"/>
      <c r="T129" s="238">
        <f>SUM(T130:T244)</f>
        <v>1101.3099499999998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84</v>
      </c>
      <c r="AT129" s="240" t="s">
        <v>75</v>
      </c>
      <c r="AU129" s="240" t="s">
        <v>84</v>
      </c>
      <c r="AY129" s="239" t="s">
        <v>213</v>
      </c>
      <c r="BK129" s="241">
        <f>SUM(BK130:BK244)</f>
        <v>0</v>
      </c>
    </row>
    <row r="130" s="2" customFormat="1" ht="21.75" customHeight="1">
      <c r="A130" s="39"/>
      <c r="B130" s="40"/>
      <c r="C130" s="244" t="s">
        <v>1675</v>
      </c>
      <c r="D130" s="244" t="s">
        <v>216</v>
      </c>
      <c r="E130" s="245" t="s">
        <v>2239</v>
      </c>
      <c r="F130" s="246" t="s">
        <v>2240</v>
      </c>
      <c r="G130" s="247" t="s">
        <v>393</v>
      </c>
      <c r="H130" s="248">
        <v>885.75</v>
      </c>
      <c r="I130" s="249"/>
      <c r="J130" s="250">
        <f>ROUND(I130*H130,2)</f>
        <v>0</v>
      </c>
      <c r="K130" s="246" t="s">
        <v>394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0.58599999999999997</v>
      </c>
      <c r="T130" s="254">
        <f>S130*H130</f>
        <v>519.04949999999997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86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2241</v>
      </c>
    </row>
    <row r="131" s="2" customFormat="1">
      <c r="A131" s="39"/>
      <c r="B131" s="40"/>
      <c r="C131" s="41"/>
      <c r="D131" s="257" t="s">
        <v>222</v>
      </c>
      <c r="E131" s="41"/>
      <c r="F131" s="258" t="s">
        <v>2242</v>
      </c>
      <c r="G131" s="41"/>
      <c r="H131" s="41"/>
      <c r="I131" s="155"/>
      <c r="J131" s="41"/>
      <c r="K131" s="41"/>
      <c r="L131" s="45"/>
      <c r="M131" s="259"/>
      <c r="N131" s="260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86</v>
      </c>
    </row>
    <row r="132" s="15" customFormat="1">
      <c r="A132" s="15"/>
      <c r="B132" s="300"/>
      <c r="C132" s="301"/>
      <c r="D132" s="257" t="s">
        <v>436</v>
      </c>
      <c r="E132" s="302" t="s">
        <v>1</v>
      </c>
      <c r="F132" s="303" t="s">
        <v>2243</v>
      </c>
      <c r="G132" s="301"/>
      <c r="H132" s="302" t="s">
        <v>1</v>
      </c>
      <c r="I132" s="304"/>
      <c r="J132" s="301"/>
      <c r="K132" s="301"/>
      <c r="L132" s="305"/>
      <c r="M132" s="306"/>
      <c r="N132" s="307"/>
      <c r="O132" s="307"/>
      <c r="P132" s="307"/>
      <c r="Q132" s="307"/>
      <c r="R132" s="307"/>
      <c r="S132" s="307"/>
      <c r="T132" s="30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309" t="s">
        <v>436</v>
      </c>
      <c r="AU132" s="309" t="s">
        <v>86</v>
      </c>
      <c r="AV132" s="15" t="s">
        <v>84</v>
      </c>
      <c r="AW132" s="15" t="s">
        <v>32</v>
      </c>
      <c r="AX132" s="15" t="s">
        <v>76</v>
      </c>
      <c r="AY132" s="309" t="s">
        <v>213</v>
      </c>
    </row>
    <row r="133" s="13" customFormat="1">
      <c r="A133" s="13"/>
      <c r="B133" s="265"/>
      <c r="C133" s="266"/>
      <c r="D133" s="257" t="s">
        <v>436</v>
      </c>
      <c r="E133" s="267" t="s">
        <v>1</v>
      </c>
      <c r="F133" s="268" t="s">
        <v>2244</v>
      </c>
      <c r="G133" s="266"/>
      <c r="H133" s="269">
        <v>649.11000000000001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5" t="s">
        <v>436</v>
      </c>
      <c r="AU133" s="275" t="s">
        <v>86</v>
      </c>
      <c r="AV133" s="13" t="s">
        <v>86</v>
      </c>
      <c r="AW133" s="13" t="s">
        <v>32</v>
      </c>
      <c r="AX133" s="13" t="s">
        <v>76</v>
      </c>
      <c r="AY133" s="275" t="s">
        <v>213</v>
      </c>
    </row>
    <row r="134" s="13" customFormat="1">
      <c r="A134" s="13"/>
      <c r="B134" s="265"/>
      <c r="C134" s="266"/>
      <c r="D134" s="257" t="s">
        <v>436</v>
      </c>
      <c r="E134" s="267" t="s">
        <v>1</v>
      </c>
      <c r="F134" s="268" t="s">
        <v>2245</v>
      </c>
      <c r="G134" s="266"/>
      <c r="H134" s="269">
        <v>127.5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5" t="s">
        <v>436</v>
      </c>
      <c r="AU134" s="275" t="s">
        <v>86</v>
      </c>
      <c r="AV134" s="13" t="s">
        <v>86</v>
      </c>
      <c r="AW134" s="13" t="s">
        <v>32</v>
      </c>
      <c r="AX134" s="13" t="s">
        <v>76</v>
      </c>
      <c r="AY134" s="275" t="s">
        <v>213</v>
      </c>
    </row>
    <row r="135" s="13" customFormat="1">
      <c r="A135" s="13"/>
      <c r="B135" s="265"/>
      <c r="C135" s="266"/>
      <c r="D135" s="257" t="s">
        <v>436</v>
      </c>
      <c r="E135" s="267" t="s">
        <v>1</v>
      </c>
      <c r="F135" s="268" t="s">
        <v>2246</v>
      </c>
      <c r="G135" s="266"/>
      <c r="H135" s="269">
        <v>109.14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5" t="s">
        <v>436</v>
      </c>
      <c r="AU135" s="275" t="s">
        <v>86</v>
      </c>
      <c r="AV135" s="13" t="s">
        <v>86</v>
      </c>
      <c r="AW135" s="13" t="s">
        <v>32</v>
      </c>
      <c r="AX135" s="13" t="s">
        <v>76</v>
      </c>
      <c r="AY135" s="275" t="s">
        <v>213</v>
      </c>
    </row>
    <row r="136" s="14" customFormat="1">
      <c r="A136" s="14"/>
      <c r="B136" s="276"/>
      <c r="C136" s="277"/>
      <c r="D136" s="257" t="s">
        <v>436</v>
      </c>
      <c r="E136" s="278" t="s">
        <v>2220</v>
      </c>
      <c r="F136" s="279" t="s">
        <v>453</v>
      </c>
      <c r="G136" s="277"/>
      <c r="H136" s="280">
        <v>885.75</v>
      </c>
      <c r="I136" s="281"/>
      <c r="J136" s="277"/>
      <c r="K136" s="277"/>
      <c r="L136" s="282"/>
      <c r="M136" s="283"/>
      <c r="N136" s="284"/>
      <c r="O136" s="284"/>
      <c r="P136" s="284"/>
      <c r="Q136" s="284"/>
      <c r="R136" s="284"/>
      <c r="S136" s="284"/>
      <c r="T136" s="28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6" t="s">
        <v>436</v>
      </c>
      <c r="AU136" s="286" t="s">
        <v>86</v>
      </c>
      <c r="AV136" s="14" t="s">
        <v>229</v>
      </c>
      <c r="AW136" s="14" t="s">
        <v>32</v>
      </c>
      <c r="AX136" s="14" t="s">
        <v>84</v>
      </c>
      <c r="AY136" s="286" t="s">
        <v>213</v>
      </c>
    </row>
    <row r="137" s="2" customFormat="1" ht="21.75" customHeight="1">
      <c r="A137" s="39"/>
      <c r="B137" s="40"/>
      <c r="C137" s="244" t="s">
        <v>1690</v>
      </c>
      <c r="D137" s="244" t="s">
        <v>216</v>
      </c>
      <c r="E137" s="245" t="s">
        <v>432</v>
      </c>
      <c r="F137" s="246" t="s">
        <v>433</v>
      </c>
      <c r="G137" s="247" t="s">
        <v>393</v>
      </c>
      <c r="H137" s="248">
        <v>474.60000000000002</v>
      </c>
      <c r="I137" s="249"/>
      <c r="J137" s="250">
        <f>ROUND(I137*H137,2)</f>
        <v>0</v>
      </c>
      <c r="K137" s="246" t="s">
        <v>394</v>
      </c>
      <c r="L137" s="45"/>
      <c r="M137" s="251" t="s">
        <v>1</v>
      </c>
      <c r="N137" s="252" t="s">
        <v>41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0.28999999999999998</v>
      </c>
      <c r="T137" s="254">
        <f>S137*H137</f>
        <v>137.63399999999999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229</v>
      </c>
      <c r="AT137" s="255" t="s">
        <v>216</v>
      </c>
      <c r="AU137" s="255" t="s">
        <v>86</v>
      </c>
      <c r="AY137" s="18" t="s">
        <v>213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84</v>
      </c>
      <c r="BK137" s="256">
        <f>ROUND(I137*H137,2)</f>
        <v>0</v>
      </c>
      <c r="BL137" s="18" t="s">
        <v>229</v>
      </c>
      <c r="BM137" s="255" t="s">
        <v>2247</v>
      </c>
    </row>
    <row r="138" s="2" customFormat="1">
      <c r="A138" s="39"/>
      <c r="B138" s="40"/>
      <c r="C138" s="41"/>
      <c r="D138" s="257" t="s">
        <v>222</v>
      </c>
      <c r="E138" s="41"/>
      <c r="F138" s="258" t="s">
        <v>2248</v>
      </c>
      <c r="G138" s="41"/>
      <c r="H138" s="41"/>
      <c r="I138" s="155"/>
      <c r="J138" s="41"/>
      <c r="K138" s="41"/>
      <c r="L138" s="45"/>
      <c r="M138" s="259"/>
      <c r="N138" s="260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86</v>
      </c>
    </row>
    <row r="139" s="2" customFormat="1" ht="21.75" customHeight="1">
      <c r="A139" s="39"/>
      <c r="B139" s="40"/>
      <c r="C139" s="244" t="s">
        <v>1695</v>
      </c>
      <c r="D139" s="244" t="s">
        <v>216</v>
      </c>
      <c r="E139" s="245" t="s">
        <v>460</v>
      </c>
      <c r="F139" s="246" t="s">
        <v>2249</v>
      </c>
      <c r="G139" s="247" t="s">
        <v>393</v>
      </c>
      <c r="H139" s="248">
        <v>237.30000000000001</v>
      </c>
      <c r="I139" s="249"/>
      <c r="J139" s="250">
        <f>ROUND(I139*H139,2)</f>
        <v>0</v>
      </c>
      <c r="K139" s="246" t="s">
        <v>394</v>
      </c>
      <c r="L139" s="45"/>
      <c r="M139" s="251" t="s">
        <v>1</v>
      </c>
      <c r="N139" s="252" t="s">
        <v>41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0.22</v>
      </c>
      <c r="T139" s="254">
        <f>S139*H139</f>
        <v>52.206000000000003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229</v>
      </c>
      <c r="AT139" s="255" t="s">
        <v>216</v>
      </c>
      <c r="AU139" s="255" t="s">
        <v>86</v>
      </c>
      <c r="AY139" s="18" t="s">
        <v>213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84</v>
      </c>
      <c r="BK139" s="256">
        <f>ROUND(I139*H139,2)</f>
        <v>0</v>
      </c>
      <c r="BL139" s="18" t="s">
        <v>229</v>
      </c>
      <c r="BM139" s="255" t="s">
        <v>2250</v>
      </c>
    </row>
    <row r="140" s="2" customFormat="1">
      <c r="A140" s="39"/>
      <c r="B140" s="40"/>
      <c r="C140" s="41"/>
      <c r="D140" s="257" t="s">
        <v>222</v>
      </c>
      <c r="E140" s="41"/>
      <c r="F140" s="258" t="s">
        <v>2251</v>
      </c>
      <c r="G140" s="41"/>
      <c r="H140" s="41"/>
      <c r="I140" s="155"/>
      <c r="J140" s="41"/>
      <c r="K140" s="41"/>
      <c r="L140" s="45"/>
      <c r="M140" s="259"/>
      <c r="N140" s="260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86</v>
      </c>
    </row>
    <row r="141" s="2" customFormat="1" ht="21.75" customHeight="1">
      <c r="A141" s="39"/>
      <c r="B141" s="40"/>
      <c r="C141" s="244" t="s">
        <v>1680</v>
      </c>
      <c r="D141" s="244" t="s">
        <v>216</v>
      </c>
      <c r="E141" s="245" t="s">
        <v>2252</v>
      </c>
      <c r="F141" s="246" t="s">
        <v>2253</v>
      </c>
      <c r="G141" s="247" t="s">
        <v>393</v>
      </c>
      <c r="H141" s="248">
        <v>236.63999999999999</v>
      </c>
      <c r="I141" s="249"/>
      <c r="J141" s="250">
        <f>ROUND(I141*H141,2)</f>
        <v>0</v>
      </c>
      <c r="K141" s="246" t="s">
        <v>394</v>
      </c>
      <c r="L141" s="45"/>
      <c r="M141" s="251" t="s">
        <v>1</v>
      </c>
      <c r="N141" s="252" t="s">
        <v>41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0.625</v>
      </c>
      <c r="T141" s="254">
        <f>S141*H141</f>
        <v>147.89999999999998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229</v>
      </c>
      <c r="AT141" s="255" t="s">
        <v>216</v>
      </c>
      <c r="AU141" s="255" t="s">
        <v>86</v>
      </c>
      <c r="AY141" s="18" t="s">
        <v>213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84</v>
      </c>
      <c r="BK141" s="256">
        <f>ROUND(I141*H141,2)</f>
        <v>0</v>
      </c>
      <c r="BL141" s="18" t="s">
        <v>229</v>
      </c>
      <c r="BM141" s="255" t="s">
        <v>2254</v>
      </c>
    </row>
    <row r="142" s="2" customFormat="1">
      <c r="A142" s="39"/>
      <c r="B142" s="40"/>
      <c r="C142" s="41"/>
      <c r="D142" s="257" t="s">
        <v>222</v>
      </c>
      <c r="E142" s="41"/>
      <c r="F142" s="258" t="s">
        <v>2255</v>
      </c>
      <c r="G142" s="41"/>
      <c r="H142" s="41"/>
      <c r="I142" s="155"/>
      <c r="J142" s="41"/>
      <c r="K142" s="41"/>
      <c r="L142" s="45"/>
      <c r="M142" s="259"/>
      <c r="N142" s="260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86</v>
      </c>
    </row>
    <row r="143" s="15" customFormat="1">
      <c r="A143" s="15"/>
      <c r="B143" s="300"/>
      <c r="C143" s="301"/>
      <c r="D143" s="257" t="s">
        <v>436</v>
      </c>
      <c r="E143" s="302" t="s">
        <v>1</v>
      </c>
      <c r="F143" s="303" t="s">
        <v>2256</v>
      </c>
      <c r="G143" s="301"/>
      <c r="H143" s="302" t="s">
        <v>1</v>
      </c>
      <c r="I143" s="304"/>
      <c r="J143" s="301"/>
      <c r="K143" s="301"/>
      <c r="L143" s="305"/>
      <c r="M143" s="306"/>
      <c r="N143" s="307"/>
      <c r="O143" s="307"/>
      <c r="P143" s="307"/>
      <c r="Q143" s="307"/>
      <c r="R143" s="307"/>
      <c r="S143" s="307"/>
      <c r="T143" s="30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309" t="s">
        <v>436</v>
      </c>
      <c r="AU143" s="309" t="s">
        <v>86</v>
      </c>
      <c r="AV143" s="15" t="s">
        <v>84</v>
      </c>
      <c r="AW143" s="15" t="s">
        <v>32</v>
      </c>
      <c r="AX143" s="15" t="s">
        <v>76</v>
      </c>
      <c r="AY143" s="309" t="s">
        <v>213</v>
      </c>
    </row>
    <row r="144" s="13" customFormat="1">
      <c r="A144" s="13"/>
      <c r="B144" s="265"/>
      <c r="C144" s="266"/>
      <c r="D144" s="257" t="s">
        <v>436</v>
      </c>
      <c r="E144" s="267" t="s">
        <v>1</v>
      </c>
      <c r="F144" s="268" t="s">
        <v>2257</v>
      </c>
      <c r="G144" s="266"/>
      <c r="H144" s="269">
        <v>236.63999999999999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5" t="s">
        <v>436</v>
      </c>
      <c r="AU144" s="275" t="s">
        <v>86</v>
      </c>
      <c r="AV144" s="13" t="s">
        <v>86</v>
      </c>
      <c r="AW144" s="13" t="s">
        <v>32</v>
      </c>
      <c r="AX144" s="13" t="s">
        <v>76</v>
      </c>
      <c r="AY144" s="275" t="s">
        <v>213</v>
      </c>
    </row>
    <row r="145" s="14" customFormat="1">
      <c r="A145" s="14"/>
      <c r="B145" s="276"/>
      <c r="C145" s="277"/>
      <c r="D145" s="257" t="s">
        <v>436</v>
      </c>
      <c r="E145" s="278" t="s">
        <v>1</v>
      </c>
      <c r="F145" s="279" t="s">
        <v>453</v>
      </c>
      <c r="G145" s="277"/>
      <c r="H145" s="280">
        <v>236.63999999999999</v>
      </c>
      <c r="I145" s="281"/>
      <c r="J145" s="277"/>
      <c r="K145" s="277"/>
      <c r="L145" s="282"/>
      <c r="M145" s="283"/>
      <c r="N145" s="284"/>
      <c r="O145" s="284"/>
      <c r="P145" s="284"/>
      <c r="Q145" s="284"/>
      <c r="R145" s="284"/>
      <c r="S145" s="284"/>
      <c r="T145" s="28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6" t="s">
        <v>436</v>
      </c>
      <c r="AU145" s="286" t="s">
        <v>86</v>
      </c>
      <c r="AV145" s="14" t="s">
        <v>229</v>
      </c>
      <c r="AW145" s="14" t="s">
        <v>32</v>
      </c>
      <c r="AX145" s="14" t="s">
        <v>84</v>
      </c>
      <c r="AY145" s="286" t="s">
        <v>213</v>
      </c>
    </row>
    <row r="146" s="2" customFormat="1" ht="21.75" customHeight="1">
      <c r="A146" s="39"/>
      <c r="B146" s="40"/>
      <c r="C146" s="244" t="s">
        <v>2258</v>
      </c>
      <c r="D146" s="244" t="s">
        <v>216</v>
      </c>
      <c r="E146" s="245" t="s">
        <v>879</v>
      </c>
      <c r="F146" s="246" t="s">
        <v>880</v>
      </c>
      <c r="G146" s="247" t="s">
        <v>399</v>
      </c>
      <c r="H146" s="248">
        <v>132.863</v>
      </c>
      <c r="I146" s="249"/>
      <c r="J146" s="250">
        <f>ROUND(I146*H146,2)</f>
        <v>0</v>
      </c>
      <c r="K146" s="246" t="s">
        <v>394</v>
      </c>
      <c r="L146" s="45"/>
      <c r="M146" s="251" t="s">
        <v>1</v>
      </c>
      <c r="N146" s="252" t="s">
        <v>41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229</v>
      </c>
      <c r="AT146" s="255" t="s">
        <v>216</v>
      </c>
      <c r="AU146" s="255" t="s">
        <v>86</v>
      </c>
      <c r="AY146" s="18" t="s">
        <v>213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84</v>
      </c>
      <c r="BK146" s="256">
        <f>ROUND(I146*H146,2)</f>
        <v>0</v>
      </c>
      <c r="BL146" s="18" t="s">
        <v>229</v>
      </c>
      <c r="BM146" s="255" t="s">
        <v>2259</v>
      </c>
    </row>
    <row r="147" s="2" customFormat="1">
      <c r="A147" s="39"/>
      <c r="B147" s="40"/>
      <c r="C147" s="41"/>
      <c r="D147" s="257" t="s">
        <v>222</v>
      </c>
      <c r="E147" s="41"/>
      <c r="F147" s="258" t="s">
        <v>2242</v>
      </c>
      <c r="G147" s="41"/>
      <c r="H147" s="41"/>
      <c r="I147" s="155"/>
      <c r="J147" s="41"/>
      <c r="K147" s="41"/>
      <c r="L147" s="45"/>
      <c r="M147" s="259"/>
      <c r="N147" s="26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86</v>
      </c>
    </row>
    <row r="148" s="13" customFormat="1">
      <c r="A148" s="13"/>
      <c r="B148" s="265"/>
      <c r="C148" s="266"/>
      <c r="D148" s="257" t="s">
        <v>436</v>
      </c>
      <c r="E148" s="267" t="s">
        <v>1</v>
      </c>
      <c r="F148" s="268" t="s">
        <v>2260</v>
      </c>
      <c r="G148" s="266"/>
      <c r="H148" s="269">
        <v>132.863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5" t="s">
        <v>436</v>
      </c>
      <c r="AU148" s="275" t="s">
        <v>86</v>
      </c>
      <c r="AV148" s="13" t="s">
        <v>86</v>
      </c>
      <c r="AW148" s="13" t="s">
        <v>32</v>
      </c>
      <c r="AX148" s="13" t="s">
        <v>84</v>
      </c>
      <c r="AY148" s="275" t="s">
        <v>213</v>
      </c>
    </row>
    <row r="149" s="2" customFormat="1" ht="16.5" customHeight="1">
      <c r="A149" s="39"/>
      <c r="B149" s="40"/>
      <c r="C149" s="244" t="s">
        <v>84</v>
      </c>
      <c r="D149" s="244" t="s">
        <v>216</v>
      </c>
      <c r="E149" s="245" t="s">
        <v>2261</v>
      </c>
      <c r="F149" s="246" t="s">
        <v>2262</v>
      </c>
      <c r="G149" s="247" t="s">
        <v>471</v>
      </c>
      <c r="H149" s="248">
        <v>304</v>
      </c>
      <c r="I149" s="249"/>
      <c r="J149" s="250">
        <f>ROUND(I149*H149,2)</f>
        <v>0</v>
      </c>
      <c r="K149" s="246" t="s">
        <v>394</v>
      </c>
      <c r="L149" s="45"/>
      <c r="M149" s="251" t="s">
        <v>1</v>
      </c>
      <c r="N149" s="252" t="s">
        <v>41</v>
      </c>
      <c r="O149" s="92"/>
      <c r="P149" s="253">
        <f>O149*H149</f>
        <v>0</v>
      </c>
      <c r="Q149" s="253">
        <v>0.01797</v>
      </c>
      <c r="R149" s="253">
        <f>Q149*H149</f>
        <v>5.4628800000000002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229</v>
      </c>
      <c r="AT149" s="255" t="s">
        <v>216</v>
      </c>
      <c r="AU149" s="255" t="s">
        <v>86</v>
      </c>
      <c r="AY149" s="18" t="s">
        <v>213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84</v>
      </c>
      <c r="BK149" s="256">
        <f>ROUND(I149*H149,2)</f>
        <v>0</v>
      </c>
      <c r="BL149" s="18" t="s">
        <v>229</v>
      </c>
      <c r="BM149" s="255" t="s">
        <v>2263</v>
      </c>
    </row>
    <row r="150" s="15" customFormat="1">
      <c r="A150" s="15"/>
      <c r="B150" s="300"/>
      <c r="C150" s="301"/>
      <c r="D150" s="257" t="s">
        <v>436</v>
      </c>
      <c r="E150" s="302" t="s">
        <v>1</v>
      </c>
      <c r="F150" s="303" t="s">
        <v>2264</v>
      </c>
      <c r="G150" s="301"/>
      <c r="H150" s="302" t="s">
        <v>1</v>
      </c>
      <c r="I150" s="304"/>
      <c r="J150" s="301"/>
      <c r="K150" s="301"/>
      <c r="L150" s="305"/>
      <c r="M150" s="306"/>
      <c r="N150" s="307"/>
      <c r="O150" s="307"/>
      <c r="P150" s="307"/>
      <c r="Q150" s="307"/>
      <c r="R150" s="307"/>
      <c r="S150" s="307"/>
      <c r="T150" s="30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309" t="s">
        <v>436</v>
      </c>
      <c r="AU150" s="309" t="s">
        <v>86</v>
      </c>
      <c r="AV150" s="15" t="s">
        <v>84</v>
      </c>
      <c r="AW150" s="15" t="s">
        <v>32</v>
      </c>
      <c r="AX150" s="15" t="s">
        <v>76</v>
      </c>
      <c r="AY150" s="309" t="s">
        <v>213</v>
      </c>
    </row>
    <row r="151" s="13" customFormat="1">
      <c r="A151" s="13"/>
      <c r="B151" s="265"/>
      <c r="C151" s="266"/>
      <c r="D151" s="257" t="s">
        <v>436</v>
      </c>
      <c r="E151" s="267" t="s">
        <v>1</v>
      </c>
      <c r="F151" s="268" t="s">
        <v>2265</v>
      </c>
      <c r="G151" s="266"/>
      <c r="H151" s="269">
        <v>304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5" t="s">
        <v>436</v>
      </c>
      <c r="AU151" s="275" t="s">
        <v>86</v>
      </c>
      <c r="AV151" s="13" t="s">
        <v>86</v>
      </c>
      <c r="AW151" s="13" t="s">
        <v>32</v>
      </c>
      <c r="AX151" s="13" t="s">
        <v>76</v>
      </c>
      <c r="AY151" s="275" t="s">
        <v>213</v>
      </c>
    </row>
    <row r="152" s="14" customFormat="1">
      <c r="A152" s="14"/>
      <c r="B152" s="276"/>
      <c r="C152" s="277"/>
      <c r="D152" s="257" t="s">
        <v>436</v>
      </c>
      <c r="E152" s="278" t="s">
        <v>1</v>
      </c>
      <c r="F152" s="279" t="s">
        <v>453</v>
      </c>
      <c r="G152" s="277"/>
      <c r="H152" s="280">
        <v>304</v>
      </c>
      <c r="I152" s="281"/>
      <c r="J152" s="277"/>
      <c r="K152" s="277"/>
      <c r="L152" s="282"/>
      <c r="M152" s="283"/>
      <c r="N152" s="284"/>
      <c r="O152" s="284"/>
      <c r="P152" s="284"/>
      <c r="Q152" s="284"/>
      <c r="R152" s="284"/>
      <c r="S152" s="284"/>
      <c r="T152" s="28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6" t="s">
        <v>436</v>
      </c>
      <c r="AU152" s="286" t="s">
        <v>86</v>
      </c>
      <c r="AV152" s="14" t="s">
        <v>229</v>
      </c>
      <c r="AW152" s="14" t="s">
        <v>32</v>
      </c>
      <c r="AX152" s="14" t="s">
        <v>84</v>
      </c>
      <c r="AY152" s="286" t="s">
        <v>213</v>
      </c>
    </row>
    <row r="153" s="2" customFormat="1" ht="21.75" customHeight="1">
      <c r="A153" s="39"/>
      <c r="B153" s="40"/>
      <c r="C153" s="244" t="s">
        <v>86</v>
      </c>
      <c r="D153" s="244" t="s">
        <v>216</v>
      </c>
      <c r="E153" s="245" t="s">
        <v>2266</v>
      </c>
      <c r="F153" s="246" t="s">
        <v>2267</v>
      </c>
      <c r="G153" s="247" t="s">
        <v>885</v>
      </c>
      <c r="H153" s="248">
        <v>168</v>
      </c>
      <c r="I153" s="249"/>
      <c r="J153" s="250">
        <f>ROUND(I153*H153,2)</f>
        <v>0</v>
      </c>
      <c r="K153" s="246" t="s">
        <v>394</v>
      </c>
      <c r="L153" s="45"/>
      <c r="M153" s="251" t="s">
        <v>1</v>
      </c>
      <c r="N153" s="252" t="s">
        <v>41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229</v>
      </c>
      <c r="AT153" s="255" t="s">
        <v>216</v>
      </c>
      <c r="AU153" s="255" t="s">
        <v>86</v>
      </c>
      <c r="AY153" s="18" t="s">
        <v>213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84</v>
      </c>
      <c r="BK153" s="256">
        <f>ROUND(I153*H153,2)</f>
        <v>0</v>
      </c>
      <c r="BL153" s="18" t="s">
        <v>229</v>
      </c>
      <c r="BM153" s="255" t="s">
        <v>2268</v>
      </c>
    </row>
    <row r="154" s="13" customFormat="1">
      <c r="A154" s="13"/>
      <c r="B154" s="265"/>
      <c r="C154" s="266"/>
      <c r="D154" s="257" t="s">
        <v>436</v>
      </c>
      <c r="E154" s="267" t="s">
        <v>1</v>
      </c>
      <c r="F154" s="268" t="s">
        <v>2125</v>
      </c>
      <c r="G154" s="266"/>
      <c r="H154" s="269">
        <v>168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5" t="s">
        <v>436</v>
      </c>
      <c r="AU154" s="275" t="s">
        <v>86</v>
      </c>
      <c r="AV154" s="13" t="s">
        <v>86</v>
      </c>
      <c r="AW154" s="13" t="s">
        <v>32</v>
      </c>
      <c r="AX154" s="13" t="s">
        <v>76</v>
      </c>
      <c r="AY154" s="275" t="s">
        <v>213</v>
      </c>
    </row>
    <row r="155" s="14" customFormat="1">
      <c r="A155" s="14"/>
      <c r="B155" s="276"/>
      <c r="C155" s="277"/>
      <c r="D155" s="257" t="s">
        <v>436</v>
      </c>
      <c r="E155" s="278" t="s">
        <v>1</v>
      </c>
      <c r="F155" s="279" t="s">
        <v>453</v>
      </c>
      <c r="G155" s="277"/>
      <c r="H155" s="280">
        <v>168</v>
      </c>
      <c r="I155" s="281"/>
      <c r="J155" s="277"/>
      <c r="K155" s="277"/>
      <c r="L155" s="282"/>
      <c r="M155" s="283"/>
      <c r="N155" s="284"/>
      <c r="O155" s="284"/>
      <c r="P155" s="284"/>
      <c r="Q155" s="284"/>
      <c r="R155" s="284"/>
      <c r="S155" s="284"/>
      <c r="T155" s="28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6" t="s">
        <v>436</v>
      </c>
      <c r="AU155" s="286" t="s">
        <v>86</v>
      </c>
      <c r="AV155" s="14" t="s">
        <v>229</v>
      </c>
      <c r="AW155" s="14" t="s">
        <v>32</v>
      </c>
      <c r="AX155" s="14" t="s">
        <v>84</v>
      </c>
      <c r="AY155" s="286" t="s">
        <v>213</v>
      </c>
    </row>
    <row r="156" s="2" customFormat="1" ht="21.75" customHeight="1">
      <c r="A156" s="39"/>
      <c r="B156" s="40"/>
      <c r="C156" s="244" t="s">
        <v>224</v>
      </c>
      <c r="D156" s="244" t="s">
        <v>216</v>
      </c>
      <c r="E156" s="245" t="s">
        <v>2269</v>
      </c>
      <c r="F156" s="246" t="s">
        <v>2270</v>
      </c>
      <c r="G156" s="247" t="s">
        <v>2271</v>
      </c>
      <c r="H156" s="248">
        <v>7</v>
      </c>
      <c r="I156" s="249"/>
      <c r="J156" s="250">
        <f>ROUND(I156*H156,2)</f>
        <v>0</v>
      </c>
      <c r="K156" s="246" t="s">
        <v>394</v>
      </c>
      <c r="L156" s="45"/>
      <c r="M156" s="251" t="s">
        <v>1</v>
      </c>
      <c r="N156" s="252" t="s">
        <v>41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229</v>
      </c>
      <c r="AT156" s="255" t="s">
        <v>216</v>
      </c>
      <c r="AU156" s="255" t="s">
        <v>86</v>
      </c>
      <c r="AY156" s="18" t="s">
        <v>213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84</v>
      </c>
      <c r="BK156" s="256">
        <f>ROUND(I156*H156,2)</f>
        <v>0</v>
      </c>
      <c r="BL156" s="18" t="s">
        <v>229</v>
      </c>
      <c r="BM156" s="255" t="s">
        <v>2272</v>
      </c>
    </row>
    <row r="157" s="13" customFormat="1">
      <c r="A157" s="13"/>
      <c r="B157" s="265"/>
      <c r="C157" s="266"/>
      <c r="D157" s="257" t="s">
        <v>436</v>
      </c>
      <c r="E157" s="267" t="s">
        <v>1</v>
      </c>
      <c r="F157" s="268" t="s">
        <v>243</v>
      </c>
      <c r="G157" s="266"/>
      <c r="H157" s="269">
        <v>7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5" t="s">
        <v>436</v>
      </c>
      <c r="AU157" s="275" t="s">
        <v>86</v>
      </c>
      <c r="AV157" s="13" t="s">
        <v>86</v>
      </c>
      <c r="AW157" s="13" t="s">
        <v>32</v>
      </c>
      <c r="AX157" s="13" t="s">
        <v>76</v>
      </c>
      <c r="AY157" s="275" t="s">
        <v>213</v>
      </c>
    </row>
    <row r="158" s="14" customFormat="1">
      <c r="A158" s="14"/>
      <c r="B158" s="276"/>
      <c r="C158" s="277"/>
      <c r="D158" s="257" t="s">
        <v>436</v>
      </c>
      <c r="E158" s="278" t="s">
        <v>1</v>
      </c>
      <c r="F158" s="279" t="s">
        <v>453</v>
      </c>
      <c r="G158" s="277"/>
      <c r="H158" s="280">
        <v>7</v>
      </c>
      <c r="I158" s="281"/>
      <c r="J158" s="277"/>
      <c r="K158" s="277"/>
      <c r="L158" s="282"/>
      <c r="M158" s="283"/>
      <c r="N158" s="284"/>
      <c r="O158" s="284"/>
      <c r="P158" s="284"/>
      <c r="Q158" s="284"/>
      <c r="R158" s="284"/>
      <c r="S158" s="284"/>
      <c r="T158" s="28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6" t="s">
        <v>436</v>
      </c>
      <c r="AU158" s="286" t="s">
        <v>86</v>
      </c>
      <c r="AV158" s="14" t="s">
        <v>229</v>
      </c>
      <c r="AW158" s="14" t="s">
        <v>32</v>
      </c>
      <c r="AX158" s="14" t="s">
        <v>84</v>
      </c>
      <c r="AY158" s="286" t="s">
        <v>213</v>
      </c>
    </row>
    <row r="159" s="2" customFormat="1" ht="21.75" customHeight="1">
      <c r="A159" s="39"/>
      <c r="B159" s="40"/>
      <c r="C159" s="244" t="s">
        <v>229</v>
      </c>
      <c r="D159" s="244" t="s">
        <v>216</v>
      </c>
      <c r="E159" s="245" t="s">
        <v>2273</v>
      </c>
      <c r="F159" s="246" t="s">
        <v>2274</v>
      </c>
      <c r="G159" s="247" t="s">
        <v>399</v>
      </c>
      <c r="H159" s="248">
        <v>48.545999999999999</v>
      </c>
      <c r="I159" s="249"/>
      <c r="J159" s="250">
        <f>ROUND(I159*H159,2)</f>
        <v>0</v>
      </c>
      <c r="K159" s="246" t="s">
        <v>394</v>
      </c>
      <c r="L159" s="45"/>
      <c r="M159" s="251" t="s">
        <v>1</v>
      </c>
      <c r="N159" s="252" t="s">
        <v>41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229</v>
      </c>
      <c r="AT159" s="255" t="s">
        <v>216</v>
      </c>
      <c r="AU159" s="255" t="s">
        <v>86</v>
      </c>
      <c r="AY159" s="18" t="s">
        <v>213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84</v>
      </c>
      <c r="BK159" s="256">
        <f>ROUND(I159*H159,2)</f>
        <v>0</v>
      </c>
      <c r="BL159" s="18" t="s">
        <v>229</v>
      </c>
      <c r="BM159" s="255" t="s">
        <v>2275</v>
      </c>
    </row>
    <row r="160" s="2" customFormat="1">
      <c r="A160" s="39"/>
      <c r="B160" s="40"/>
      <c r="C160" s="41"/>
      <c r="D160" s="257" t="s">
        <v>222</v>
      </c>
      <c r="E160" s="41"/>
      <c r="F160" s="258" t="s">
        <v>2276</v>
      </c>
      <c r="G160" s="41"/>
      <c r="H160" s="41"/>
      <c r="I160" s="155"/>
      <c r="J160" s="41"/>
      <c r="K160" s="41"/>
      <c r="L160" s="45"/>
      <c r="M160" s="259"/>
      <c r="N160" s="260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222</v>
      </c>
      <c r="AU160" s="18" t="s">
        <v>86</v>
      </c>
    </row>
    <row r="161" s="13" customFormat="1">
      <c r="A161" s="13"/>
      <c r="B161" s="265"/>
      <c r="C161" s="266"/>
      <c r="D161" s="257" t="s">
        <v>436</v>
      </c>
      <c r="E161" s="267" t="s">
        <v>1</v>
      </c>
      <c r="F161" s="268" t="s">
        <v>2277</v>
      </c>
      <c r="G161" s="266"/>
      <c r="H161" s="269">
        <v>48.545999999999999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5" t="s">
        <v>436</v>
      </c>
      <c r="AU161" s="275" t="s">
        <v>86</v>
      </c>
      <c r="AV161" s="13" t="s">
        <v>86</v>
      </c>
      <c r="AW161" s="13" t="s">
        <v>32</v>
      </c>
      <c r="AX161" s="13" t="s">
        <v>76</v>
      </c>
      <c r="AY161" s="275" t="s">
        <v>213</v>
      </c>
    </row>
    <row r="162" s="14" customFormat="1">
      <c r="A162" s="14"/>
      <c r="B162" s="276"/>
      <c r="C162" s="277"/>
      <c r="D162" s="257" t="s">
        <v>436</v>
      </c>
      <c r="E162" s="278" t="s">
        <v>2222</v>
      </c>
      <c r="F162" s="279" t="s">
        <v>453</v>
      </c>
      <c r="G162" s="277"/>
      <c r="H162" s="280">
        <v>48.545999999999999</v>
      </c>
      <c r="I162" s="281"/>
      <c r="J162" s="277"/>
      <c r="K162" s="277"/>
      <c r="L162" s="282"/>
      <c r="M162" s="283"/>
      <c r="N162" s="284"/>
      <c r="O162" s="284"/>
      <c r="P162" s="284"/>
      <c r="Q162" s="284"/>
      <c r="R162" s="284"/>
      <c r="S162" s="284"/>
      <c r="T162" s="28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6" t="s">
        <v>436</v>
      </c>
      <c r="AU162" s="286" t="s">
        <v>86</v>
      </c>
      <c r="AV162" s="14" t="s">
        <v>229</v>
      </c>
      <c r="AW162" s="14" t="s">
        <v>32</v>
      </c>
      <c r="AX162" s="14" t="s">
        <v>84</v>
      </c>
      <c r="AY162" s="286" t="s">
        <v>213</v>
      </c>
    </row>
    <row r="163" s="2" customFormat="1" ht="21.75" customHeight="1">
      <c r="A163" s="39"/>
      <c r="B163" s="40"/>
      <c r="C163" s="244" t="s">
        <v>212</v>
      </c>
      <c r="D163" s="244" t="s">
        <v>216</v>
      </c>
      <c r="E163" s="245" t="s">
        <v>483</v>
      </c>
      <c r="F163" s="246" t="s">
        <v>484</v>
      </c>
      <c r="G163" s="247" t="s">
        <v>399</v>
      </c>
      <c r="H163" s="248">
        <v>2899.6799999999998</v>
      </c>
      <c r="I163" s="249"/>
      <c r="J163" s="250">
        <f>ROUND(I163*H163,2)</f>
        <v>0</v>
      </c>
      <c r="K163" s="246" t="s">
        <v>394</v>
      </c>
      <c r="L163" s="45"/>
      <c r="M163" s="251" t="s">
        <v>1</v>
      </c>
      <c r="N163" s="252" t="s">
        <v>41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229</v>
      </c>
      <c r="AT163" s="255" t="s">
        <v>216</v>
      </c>
      <c r="AU163" s="255" t="s">
        <v>86</v>
      </c>
      <c r="AY163" s="18" t="s">
        <v>213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84</v>
      </c>
      <c r="BK163" s="256">
        <f>ROUND(I163*H163,2)</f>
        <v>0</v>
      </c>
      <c r="BL163" s="18" t="s">
        <v>229</v>
      </c>
      <c r="BM163" s="255" t="s">
        <v>770</v>
      </c>
    </row>
    <row r="164" s="2" customFormat="1">
      <c r="A164" s="39"/>
      <c r="B164" s="40"/>
      <c r="C164" s="41"/>
      <c r="D164" s="257" t="s">
        <v>222</v>
      </c>
      <c r="E164" s="41"/>
      <c r="F164" s="258" t="s">
        <v>2276</v>
      </c>
      <c r="G164" s="41"/>
      <c r="H164" s="41"/>
      <c r="I164" s="155"/>
      <c r="J164" s="41"/>
      <c r="K164" s="41"/>
      <c r="L164" s="45"/>
      <c r="M164" s="259"/>
      <c r="N164" s="260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86</v>
      </c>
    </row>
    <row r="165" s="13" customFormat="1">
      <c r="A165" s="13"/>
      <c r="B165" s="265"/>
      <c r="C165" s="266"/>
      <c r="D165" s="257" t="s">
        <v>436</v>
      </c>
      <c r="E165" s="267" t="s">
        <v>1</v>
      </c>
      <c r="F165" s="268" t="s">
        <v>2231</v>
      </c>
      <c r="G165" s="266"/>
      <c r="H165" s="269">
        <v>2899.6799999999998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5" t="s">
        <v>436</v>
      </c>
      <c r="AU165" s="275" t="s">
        <v>86</v>
      </c>
      <c r="AV165" s="13" t="s">
        <v>86</v>
      </c>
      <c r="AW165" s="13" t="s">
        <v>32</v>
      </c>
      <c r="AX165" s="13" t="s">
        <v>76</v>
      </c>
      <c r="AY165" s="275" t="s">
        <v>213</v>
      </c>
    </row>
    <row r="166" s="14" customFormat="1">
      <c r="A166" s="14"/>
      <c r="B166" s="276"/>
      <c r="C166" s="277"/>
      <c r="D166" s="257" t="s">
        <v>436</v>
      </c>
      <c r="E166" s="278" t="s">
        <v>1</v>
      </c>
      <c r="F166" s="279" t="s">
        <v>453</v>
      </c>
      <c r="G166" s="277"/>
      <c r="H166" s="280">
        <v>2899.6799999999998</v>
      </c>
      <c r="I166" s="281"/>
      <c r="J166" s="277"/>
      <c r="K166" s="277"/>
      <c r="L166" s="282"/>
      <c r="M166" s="283"/>
      <c r="N166" s="284"/>
      <c r="O166" s="284"/>
      <c r="P166" s="284"/>
      <c r="Q166" s="284"/>
      <c r="R166" s="284"/>
      <c r="S166" s="284"/>
      <c r="T166" s="28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6" t="s">
        <v>436</v>
      </c>
      <c r="AU166" s="286" t="s">
        <v>86</v>
      </c>
      <c r="AV166" s="14" t="s">
        <v>229</v>
      </c>
      <c r="AW166" s="14" t="s">
        <v>32</v>
      </c>
      <c r="AX166" s="14" t="s">
        <v>84</v>
      </c>
      <c r="AY166" s="286" t="s">
        <v>213</v>
      </c>
    </row>
    <row r="167" s="2" customFormat="1" ht="21.75" customHeight="1">
      <c r="A167" s="39"/>
      <c r="B167" s="40"/>
      <c r="C167" s="244" t="s">
        <v>238</v>
      </c>
      <c r="D167" s="244" t="s">
        <v>216</v>
      </c>
      <c r="E167" s="245" t="s">
        <v>2278</v>
      </c>
      <c r="F167" s="246" t="s">
        <v>2279</v>
      </c>
      <c r="G167" s="247" t="s">
        <v>399</v>
      </c>
      <c r="H167" s="248">
        <v>3105</v>
      </c>
      <c r="I167" s="249"/>
      <c r="J167" s="250">
        <f>ROUND(I167*H167,2)</f>
        <v>0</v>
      </c>
      <c r="K167" s="246" t="s">
        <v>1</v>
      </c>
      <c r="L167" s="45"/>
      <c r="M167" s="251" t="s">
        <v>1</v>
      </c>
      <c r="N167" s="252" t="s">
        <v>41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229</v>
      </c>
      <c r="AT167" s="255" t="s">
        <v>216</v>
      </c>
      <c r="AU167" s="255" t="s">
        <v>86</v>
      </c>
      <c r="AY167" s="18" t="s">
        <v>213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84</v>
      </c>
      <c r="BK167" s="256">
        <f>ROUND(I167*H167,2)</f>
        <v>0</v>
      </c>
      <c r="BL167" s="18" t="s">
        <v>229</v>
      </c>
      <c r="BM167" s="255" t="s">
        <v>773</v>
      </c>
    </row>
    <row r="168" s="2" customFormat="1">
      <c r="A168" s="39"/>
      <c r="B168" s="40"/>
      <c r="C168" s="41"/>
      <c r="D168" s="257" t="s">
        <v>222</v>
      </c>
      <c r="E168" s="41"/>
      <c r="F168" s="258" t="s">
        <v>2276</v>
      </c>
      <c r="G168" s="41"/>
      <c r="H168" s="41"/>
      <c r="I168" s="155"/>
      <c r="J168" s="41"/>
      <c r="K168" s="41"/>
      <c r="L168" s="45"/>
      <c r="M168" s="259"/>
      <c r="N168" s="260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222</v>
      </c>
      <c r="AU168" s="18" t="s">
        <v>86</v>
      </c>
    </row>
    <row r="169" s="15" customFormat="1">
      <c r="A169" s="15"/>
      <c r="B169" s="300"/>
      <c r="C169" s="301"/>
      <c r="D169" s="257" t="s">
        <v>436</v>
      </c>
      <c r="E169" s="302" t="s">
        <v>1</v>
      </c>
      <c r="F169" s="303" t="s">
        <v>2280</v>
      </c>
      <c r="G169" s="301"/>
      <c r="H169" s="302" t="s">
        <v>1</v>
      </c>
      <c r="I169" s="304"/>
      <c r="J169" s="301"/>
      <c r="K169" s="301"/>
      <c r="L169" s="305"/>
      <c r="M169" s="306"/>
      <c r="N169" s="307"/>
      <c r="O169" s="307"/>
      <c r="P169" s="307"/>
      <c r="Q169" s="307"/>
      <c r="R169" s="307"/>
      <c r="S169" s="307"/>
      <c r="T169" s="30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309" t="s">
        <v>436</v>
      </c>
      <c r="AU169" s="309" t="s">
        <v>86</v>
      </c>
      <c r="AV169" s="15" t="s">
        <v>84</v>
      </c>
      <c r="AW169" s="15" t="s">
        <v>32</v>
      </c>
      <c r="AX169" s="15" t="s">
        <v>76</v>
      </c>
      <c r="AY169" s="309" t="s">
        <v>213</v>
      </c>
    </row>
    <row r="170" s="13" customFormat="1">
      <c r="A170" s="13"/>
      <c r="B170" s="265"/>
      <c r="C170" s="266"/>
      <c r="D170" s="257" t="s">
        <v>436</v>
      </c>
      <c r="E170" s="267" t="s">
        <v>1</v>
      </c>
      <c r="F170" s="268" t="s">
        <v>2281</v>
      </c>
      <c r="G170" s="266"/>
      <c r="H170" s="269">
        <v>3048.1999999999998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5" t="s">
        <v>436</v>
      </c>
      <c r="AU170" s="275" t="s">
        <v>86</v>
      </c>
      <c r="AV170" s="13" t="s">
        <v>86</v>
      </c>
      <c r="AW170" s="13" t="s">
        <v>32</v>
      </c>
      <c r="AX170" s="13" t="s">
        <v>76</v>
      </c>
      <c r="AY170" s="275" t="s">
        <v>213</v>
      </c>
    </row>
    <row r="171" s="13" customFormat="1">
      <c r="A171" s="13"/>
      <c r="B171" s="265"/>
      <c r="C171" s="266"/>
      <c r="D171" s="257" t="s">
        <v>436</v>
      </c>
      <c r="E171" s="267" t="s">
        <v>1</v>
      </c>
      <c r="F171" s="268" t="s">
        <v>2282</v>
      </c>
      <c r="G171" s="266"/>
      <c r="H171" s="269">
        <v>56.799999999999997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5" t="s">
        <v>436</v>
      </c>
      <c r="AU171" s="275" t="s">
        <v>86</v>
      </c>
      <c r="AV171" s="13" t="s">
        <v>86</v>
      </c>
      <c r="AW171" s="13" t="s">
        <v>32</v>
      </c>
      <c r="AX171" s="13" t="s">
        <v>76</v>
      </c>
      <c r="AY171" s="275" t="s">
        <v>213</v>
      </c>
    </row>
    <row r="172" s="14" customFormat="1">
      <c r="A172" s="14"/>
      <c r="B172" s="276"/>
      <c r="C172" s="277"/>
      <c r="D172" s="257" t="s">
        <v>436</v>
      </c>
      <c r="E172" s="278" t="s">
        <v>2229</v>
      </c>
      <c r="F172" s="279" t="s">
        <v>453</v>
      </c>
      <c r="G172" s="277"/>
      <c r="H172" s="280">
        <v>3105</v>
      </c>
      <c r="I172" s="281"/>
      <c r="J172" s="277"/>
      <c r="K172" s="277"/>
      <c r="L172" s="282"/>
      <c r="M172" s="283"/>
      <c r="N172" s="284"/>
      <c r="O172" s="284"/>
      <c r="P172" s="284"/>
      <c r="Q172" s="284"/>
      <c r="R172" s="284"/>
      <c r="S172" s="284"/>
      <c r="T172" s="28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6" t="s">
        <v>436</v>
      </c>
      <c r="AU172" s="286" t="s">
        <v>86</v>
      </c>
      <c r="AV172" s="14" t="s">
        <v>229</v>
      </c>
      <c r="AW172" s="14" t="s">
        <v>32</v>
      </c>
      <c r="AX172" s="14" t="s">
        <v>84</v>
      </c>
      <c r="AY172" s="286" t="s">
        <v>213</v>
      </c>
    </row>
    <row r="173" s="2" customFormat="1" ht="21.75" customHeight="1">
      <c r="A173" s="39"/>
      <c r="B173" s="40"/>
      <c r="C173" s="244" t="s">
        <v>243</v>
      </c>
      <c r="D173" s="244" t="s">
        <v>216</v>
      </c>
      <c r="E173" s="245" t="s">
        <v>776</v>
      </c>
      <c r="F173" s="246" t="s">
        <v>777</v>
      </c>
      <c r="G173" s="247" t="s">
        <v>399</v>
      </c>
      <c r="H173" s="248">
        <v>1576.7729999999999</v>
      </c>
      <c r="I173" s="249"/>
      <c r="J173" s="250">
        <f>ROUND(I173*H173,2)</f>
        <v>0</v>
      </c>
      <c r="K173" s="246" t="s">
        <v>394</v>
      </c>
      <c r="L173" s="45"/>
      <c r="M173" s="251" t="s">
        <v>1</v>
      </c>
      <c r="N173" s="252" t="s">
        <v>41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229</v>
      </c>
      <c r="AT173" s="255" t="s">
        <v>216</v>
      </c>
      <c r="AU173" s="255" t="s">
        <v>86</v>
      </c>
      <c r="AY173" s="18" t="s">
        <v>213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84</v>
      </c>
      <c r="BK173" s="256">
        <f>ROUND(I173*H173,2)</f>
        <v>0</v>
      </c>
      <c r="BL173" s="18" t="s">
        <v>229</v>
      </c>
      <c r="BM173" s="255" t="s">
        <v>778</v>
      </c>
    </row>
    <row r="174" s="15" customFormat="1">
      <c r="A174" s="15"/>
      <c r="B174" s="300"/>
      <c r="C174" s="301"/>
      <c r="D174" s="257" t="s">
        <v>436</v>
      </c>
      <c r="E174" s="302" t="s">
        <v>1</v>
      </c>
      <c r="F174" s="303" t="s">
        <v>779</v>
      </c>
      <c r="G174" s="301"/>
      <c r="H174" s="302" t="s">
        <v>1</v>
      </c>
      <c r="I174" s="304"/>
      <c r="J174" s="301"/>
      <c r="K174" s="301"/>
      <c r="L174" s="305"/>
      <c r="M174" s="306"/>
      <c r="N174" s="307"/>
      <c r="O174" s="307"/>
      <c r="P174" s="307"/>
      <c r="Q174" s="307"/>
      <c r="R174" s="307"/>
      <c r="S174" s="307"/>
      <c r="T174" s="30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309" t="s">
        <v>436</v>
      </c>
      <c r="AU174" s="309" t="s">
        <v>86</v>
      </c>
      <c r="AV174" s="15" t="s">
        <v>84</v>
      </c>
      <c r="AW174" s="15" t="s">
        <v>32</v>
      </c>
      <c r="AX174" s="15" t="s">
        <v>76</v>
      </c>
      <c r="AY174" s="309" t="s">
        <v>213</v>
      </c>
    </row>
    <row r="175" s="13" customFormat="1">
      <c r="A175" s="13"/>
      <c r="B175" s="265"/>
      <c r="C175" s="266"/>
      <c r="D175" s="257" t="s">
        <v>436</v>
      </c>
      <c r="E175" s="267" t="s">
        <v>1</v>
      </c>
      <c r="F175" s="268" t="s">
        <v>2283</v>
      </c>
      <c r="G175" s="266"/>
      <c r="H175" s="269">
        <v>1576.7729999999999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5" t="s">
        <v>436</v>
      </c>
      <c r="AU175" s="275" t="s">
        <v>86</v>
      </c>
      <c r="AV175" s="13" t="s">
        <v>86</v>
      </c>
      <c r="AW175" s="13" t="s">
        <v>32</v>
      </c>
      <c r="AX175" s="13" t="s">
        <v>76</v>
      </c>
      <c r="AY175" s="275" t="s">
        <v>213</v>
      </c>
    </row>
    <row r="176" s="14" customFormat="1">
      <c r="A176" s="14"/>
      <c r="B176" s="276"/>
      <c r="C176" s="277"/>
      <c r="D176" s="257" t="s">
        <v>436</v>
      </c>
      <c r="E176" s="278" t="s">
        <v>1</v>
      </c>
      <c r="F176" s="279" t="s">
        <v>453</v>
      </c>
      <c r="G176" s="277"/>
      <c r="H176" s="280">
        <v>1576.7729999999999</v>
      </c>
      <c r="I176" s="281"/>
      <c r="J176" s="277"/>
      <c r="K176" s="277"/>
      <c r="L176" s="282"/>
      <c r="M176" s="283"/>
      <c r="N176" s="284"/>
      <c r="O176" s="284"/>
      <c r="P176" s="284"/>
      <c r="Q176" s="284"/>
      <c r="R176" s="284"/>
      <c r="S176" s="284"/>
      <c r="T176" s="28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6" t="s">
        <v>436</v>
      </c>
      <c r="AU176" s="286" t="s">
        <v>86</v>
      </c>
      <c r="AV176" s="14" t="s">
        <v>229</v>
      </c>
      <c r="AW176" s="14" t="s">
        <v>32</v>
      </c>
      <c r="AX176" s="14" t="s">
        <v>84</v>
      </c>
      <c r="AY176" s="286" t="s">
        <v>213</v>
      </c>
    </row>
    <row r="177" s="2" customFormat="1" ht="16.5" customHeight="1">
      <c r="A177" s="39"/>
      <c r="B177" s="40"/>
      <c r="C177" s="244" t="s">
        <v>420</v>
      </c>
      <c r="D177" s="244" t="s">
        <v>216</v>
      </c>
      <c r="E177" s="245" t="s">
        <v>2284</v>
      </c>
      <c r="F177" s="246" t="s">
        <v>2285</v>
      </c>
      <c r="G177" s="247" t="s">
        <v>471</v>
      </c>
      <c r="H177" s="248">
        <v>150</v>
      </c>
      <c r="I177" s="249"/>
      <c r="J177" s="250">
        <f>ROUND(I177*H177,2)</f>
        <v>0</v>
      </c>
      <c r="K177" s="246" t="s">
        <v>394</v>
      </c>
      <c r="L177" s="45"/>
      <c r="M177" s="251" t="s">
        <v>1</v>
      </c>
      <c r="N177" s="252" t="s">
        <v>41</v>
      </c>
      <c r="O177" s="92"/>
      <c r="P177" s="253">
        <f>O177*H177</f>
        <v>0</v>
      </c>
      <c r="Q177" s="253">
        <v>0.00133</v>
      </c>
      <c r="R177" s="253">
        <f>Q177*H177</f>
        <v>0.19950000000000001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229</v>
      </c>
      <c r="AT177" s="255" t="s">
        <v>216</v>
      </c>
      <c r="AU177" s="255" t="s">
        <v>86</v>
      </c>
      <c r="AY177" s="18" t="s">
        <v>213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84</v>
      </c>
      <c r="BK177" s="256">
        <f>ROUND(I177*H177,2)</f>
        <v>0</v>
      </c>
      <c r="BL177" s="18" t="s">
        <v>229</v>
      </c>
      <c r="BM177" s="255" t="s">
        <v>2286</v>
      </c>
    </row>
    <row r="178" s="15" customFormat="1">
      <c r="A178" s="15"/>
      <c r="B178" s="300"/>
      <c r="C178" s="301"/>
      <c r="D178" s="257" t="s">
        <v>436</v>
      </c>
      <c r="E178" s="302" t="s">
        <v>1</v>
      </c>
      <c r="F178" s="303" t="s">
        <v>2287</v>
      </c>
      <c r="G178" s="301"/>
      <c r="H178" s="302" t="s">
        <v>1</v>
      </c>
      <c r="I178" s="304"/>
      <c r="J178" s="301"/>
      <c r="K178" s="301"/>
      <c r="L178" s="305"/>
      <c r="M178" s="306"/>
      <c r="N178" s="307"/>
      <c r="O178" s="307"/>
      <c r="P178" s="307"/>
      <c r="Q178" s="307"/>
      <c r="R178" s="307"/>
      <c r="S178" s="307"/>
      <c r="T178" s="30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309" t="s">
        <v>436</v>
      </c>
      <c r="AU178" s="309" t="s">
        <v>86</v>
      </c>
      <c r="AV178" s="15" t="s">
        <v>84</v>
      </c>
      <c r="AW178" s="15" t="s">
        <v>32</v>
      </c>
      <c r="AX178" s="15" t="s">
        <v>76</v>
      </c>
      <c r="AY178" s="309" t="s">
        <v>213</v>
      </c>
    </row>
    <row r="179" s="13" customFormat="1">
      <c r="A179" s="13"/>
      <c r="B179" s="265"/>
      <c r="C179" s="266"/>
      <c r="D179" s="257" t="s">
        <v>436</v>
      </c>
      <c r="E179" s="267" t="s">
        <v>1</v>
      </c>
      <c r="F179" s="268" t="s">
        <v>2288</v>
      </c>
      <c r="G179" s="266"/>
      <c r="H179" s="269">
        <v>150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5" t="s">
        <v>436</v>
      </c>
      <c r="AU179" s="275" t="s">
        <v>86</v>
      </c>
      <c r="AV179" s="13" t="s">
        <v>86</v>
      </c>
      <c r="AW179" s="13" t="s">
        <v>32</v>
      </c>
      <c r="AX179" s="13" t="s">
        <v>76</v>
      </c>
      <c r="AY179" s="275" t="s">
        <v>213</v>
      </c>
    </row>
    <row r="180" s="14" customFormat="1">
      <c r="A180" s="14"/>
      <c r="B180" s="276"/>
      <c r="C180" s="277"/>
      <c r="D180" s="257" t="s">
        <v>436</v>
      </c>
      <c r="E180" s="278" t="s">
        <v>1</v>
      </c>
      <c r="F180" s="279" t="s">
        <v>453</v>
      </c>
      <c r="G180" s="277"/>
      <c r="H180" s="280">
        <v>150</v>
      </c>
      <c r="I180" s="281"/>
      <c r="J180" s="277"/>
      <c r="K180" s="277"/>
      <c r="L180" s="282"/>
      <c r="M180" s="283"/>
      <c r="N180" s="284"/>
      <c r="O180" s="284"/>
      <c r="P180" s="284"/>
      <c r="Q180" s="284"/>
      <c r="R180" s="284"/>
      <c r="S180" s="284"/>
      <c r="T180" s="28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6" t="s">
        <v>436</v>
      </c>
      <c r="AU180" s="286" t="s">
        <v>86</v>
      </c>
      <c r="AV180" s="14" t="s">
        <v>229</v>
      </c>
      <c r="AW180" s="14" t="s">
        <v>32</v>
      </c>
      <c r="AX180" s="14" t="s">
        <v>84</v>
      </c>
      <c r="AY180" s="286" t="s">
        <v>213</v>
      </c>
    </row>
    <row r="181" s="2" customFormat="1" ht="16.5" customHeight="1">
      <c r="A181" s="39"/>
      <c r="B181" s="40"/>
      <c r="C181" s="287" t="s">
        <v>248</v>
      </c>
      <c r="D181" s="287" t="s">
        <v>488</v>
      </c>
      <c r="E181" s="288" t="s">
        <v>2289</v>
      </c>
      <c r="F181" s="289" t="s">
        <v>2290</v>
      </c>
      <c r="G181" s="290" t="s">
        <v>491</v>
      </c>
      <c r="H181" s="291">
        <v>0.88200000000000001</v>
      </c>
      <c r="I181" s="292"/>
      <c r="J181" s="293">
        <f>ROUND(I181*H181,2)</f>
        <v>0</v>
      </c>
      <c r="K181" s="289" t="s">
        <v>394</v>
      </c>
      <c r="L181" s="294"/>
      <c r="M181" s="295" t="s">
        <v>1</v>
      </c>
      <c r="N181" s="296" t="s">
        <v>41</v>
      </c>
      <c r="O181" s="92"/>
      <c r="P181" s="253">
        <f>O181*H181</f>
        <v>0</v>
      </c>
      <c r="Q181" s="253">
        <v>1</v>
      </c>
      <c r="R181" s="253">
        <f>Q181*H181</f>
        <v>0.88200000000000001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420</v>
      </c>
      <c r="AT181" s="255" t="s">
        <v>488</v>
      </c>
      <c r="AU181" s="255" t="s">
        <v>86</v>
      </c>
      <c r="AY181" s="18" t="s">
        <v>213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84</v>
      </c>
      <c r="BK181" s="256">
        <f>ROUND(I181*H181,2)</f>
        <v>0</v>
      </c>
      <c r="BL181" s="18" t="s">
        <v>229</v>
      </c>
      <c r="BM181" s="255" t="s">
        <v>2291</v>
      </c>
    </row>
    <row r="182" s="13" customFormat="1">
      <c r="A182" s="13"/>
      <c r="B182" s="265"/>
      <c r="C182" s="266"/>
      <c r="D182" s="257" t="s">
        <v>436</v>
      </c>
      <c r="E182" s="267" t="s">
        <v>1</v>
      </c>
      <c r="F182" s="268" t="s">
        <v>2292</v>
      </c>
      <c r="G182" s="266"/>
      <c r="H182" s="269">
        <v>0.88200000000000001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5" t="s">
        <v>436</v>
      </c>
      <c r="AU182" s="275" t="s">
        <v>86</v>
      </c>
      <c r="AV182" s="13" t="s">
        <v>86</v>
      </c>
      <c r="AW182" s="13" t="s">
        <v>32</v>
      </c>
      <c r="AX182" s="13" t="s">
        <v>76</v>
      </c>
      <c r="AY182" s="275" t="s">
        <v>213</v>
      </c>
    </row>
    <row r="183" s="14" customFormat="1">
      <c r="A183" s="14"/>
      <c r="B183" s="276"/>
      <c r="C183" s="277"/>
      <c r="D183" s="257" t="s">
        <v>436</v>
      </c>
      <c r="E183" s="278" t="s">
        <v>1</v>
      </c>
      <c r="F183" s="279" t="s">
        <v>453</v>
      </c>
      <c r="G183" s="277"/>
      <c r="H183" s="280">
        <v>0.88200000000000001</v>
      </c>
      <c r="I183" s="281"/>
      <c r="J183" s="277"/>
      <c r="K183" s="277"/>
      <c r="L183" s="282"/>
      <c r="M183" s="283"/>
      <c r="N183" s="284"/>
      <c r="O183" s="284"/>
      <c r="P183" s="284"/>
      <c r="Q183" s="284"/>
      <c r="R183" s="284"/>
      <c r="S183" s="284"/>
      <c r="T183" s="28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6" t="s">
        <v>436</v>
      </c>
      <c r="AU183" s="286" t="s">
        <v>86</v>
      </c>
      <c r="AV183" s="14" t="s">
        <v>229</v>
      </c>
      <c r="AW183" s="14" t="s">
        <v>32</v>
      </c>
      <c r="AX183" s="14" t="s">
        <v>84</v>
      </c>
      <c r="AY183" s="286" t="s">
        <v>213</v>
      </c>
    </row>
    <row r="184" s="2" customFormat="1" ht="16.5" customHeight="1">
      <c r="A184" s="39"/>
      <c r="B184" s="40"/>
      <c r="C184" s="287" t="s">
        <v>253</v>
      </c>
      <c r="D184" s="287" t="s">
        <v>488</v>
      </c>
      <c r="E184" s="288" t="s">
        <v>2293</v>
      </c>
      <c r="F184" s="289" t="s">
        <v>2294</v>
      </c>
      <c r="G184" s="290" t="s">
        <v>491</v>
      </c>
      <c r="H184" s="291">
        <v>1.976</v>
      </c>
      <c r="I184" s="292"/>
      <c r="J184" s="293">
        <f>ROUND(I184*H184,2)</f>
        <v>0</v>
      </c>
      <c r="K184" s="289" t="s">
        <v>394</v>
      </c>
      <c r="L184" s="294"/>
      <c r="M184" s="295" t="s">
        <v>1</v>
      </c>
      <c r="N184" s="296" t="s">
        <v>41</v>
      </c>
      <c r="O184" s="92"/>
      <c r="P184" s="253">
        <f>O184*H184</f>
        <v>0</v>
      </c>
      <c r="Q184" s="253">
        <v>1</v>
      </c>
      <c r="R184" s="253">
        <f>Q184*H184</f>
        <v>1.976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420</v>
      </c>
      <c r="AT184" s="255" t="s">
        <v>488</v>
      </c>
      <c r="AU184" s="255" t="s">
        <v>86</v>
      </c>
      <c r="AY184" s="18" t="s">
        <v>213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84</v>
      </c>
      <c r="BK184" s="256">
        <f>ROUND(I184*H184,2)</f>
        <v>0</v>
      </c>
      <c r="BL184" s="18" t="s">
        <v>229</v>
      </c>
      <c r="BM184" s="255" t="s">
        <v>2295</v>
      </c>
    </row>
    <row r="185" s="13" customFormat="1">
      <c r="A185" s="13"/>
      <c r="B185" s="265"/>
      <c r="C185" s="266"/>
      <c r="D185" s="257" t="s">
        <v>436</v>
      </c>
      <c r="E185" s="267" t="s">
        <v>1</v>
      </c>
      <c r="F185" s="268" t="s">
        <v>2296</v>
      </c>
      <c r="G185" s="266"/>
      <c r="H185" s="269">
        <v>1.976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5" t="s">
        <v>436</v>
      </c>
      <c r="AU185" s="275" t="s">
        <v>86</v>
      </c>
      <c r="AV185" s="13" t="s">
        <v>86</v>
      </c>
      <c r="AW185" s="13" t="s">
        <v>32</v>
      </c>
      <c r="AX185" s="13" t="s">
        <v>76</v>
      </c>
      <c r="AY185" s="275" t="s">
        <v>213</v>
      </c>
    </row>
    <row r="186" s="14" customFormat="1">
      <c r="A186" s="14"/>
      <c r="B186" s="276"/>
      <c r="C186" s="277"/>
      <c r="D186" s="257" t="s">
        <v>436</v>
      </c>
      <c r="E186" s="278" t="s">
        <v>1</v>
      </c>
      <c r="F186" s="279" t="s">
        <v>453</v>
      </c>
      <c r="G186" s="277"/>
      <c r="H186" s="280">
        <v>1.976</v>
      </c>
      <c r="I186" s="281"/>
      <c r="J186" s="277"/>
      <c r="K186" s="277"/>
      <c r="L186" s="282"/>
      <c r="M186" s="283"/>
      <c r="N186" s="284"/>
      <c r="O186" s="284"/>
      <c r="P186" s="284"/>
      <c r="Q186" s="284"/>
      <c r="R186" s="284"/>
      <c r="S186" s="284"/>
      <c r="T186" s="28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6" t="s">
        <v>436</v>
      </c>
      <c r="AU186" s="286" t="s">
        <v>86</v>
      </c>
      <c r="AV186" s="14" t="s">
        <v>229</v>
      </c>
      <c r="AW186" s="14" t="s">
        <v>32</v>
      </c>
      <c r="AX186" s="14" t="s">
        <v>84</v>
      </c>
      <c r="AY186" s="286" t="s">
        <v>213</v>
      </c>
    </row>
    <row r="187" s="2" customFormat="1" ht="16.5" customHeight="1">
      <c r="A187" s="39"/>
      <c r="B187" s="40"/>
      <c r="C187" s="244" t="s">
        <v>257</v>
      </c>
      <c r="D187" s="244" t="s">
        <v>216</v>
      </c>
      <c r="E187" s="245" t="s">
        <v>2297</v>
      </c>
      <c r="F187" s="246" t="s">
        <v>2298</v>
      </c>
      <c r="G187" s="247" t="s">
        <v>471</v>
      </c>
      <c r="H187" s="248">
        <v>150</v>
      </c>
      <c r="I187" s="249"/>
      <c r="J187" s="250">
        <f>ROUND(I187*H187,2)</f>
        <v>0</v>
      </c>
      <c r="K187" s="246" t="s">
        <v>394</v>
      </c>
      <c r="L187" s="45"/>
      <c r="M187" s="251" t="s">
        <v>1</v>
      </c>
      <c r="N187" s="252" t="s">
        <v>41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229</v>
      </c>
      <c r="AT187" s="255" t="s">
        <v>216</v>
      </c>
      <c r="AU187" s="255" t="s">
        <v>86</v>
      </c>
      <c r="AY187" s="18" t="s">
        <v>213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84</v>
      </c>
      <c r="BK187" s="256">
        <f>ROUND(I187*H187,2)</f>
        <v>0</v>
      </c>
      <c r="BL187" s="18" t="s">
        <v>229</v>
      </c>
      <c r="BM187" s="255" t="s">
        <v>2299</v>
      </c>
    </row>
    <row r="188" s="13" customFormat="1">
      <c r="A188" s="13"/>
      <c r="B188" s="265"/>
      <c r="C188" s="266"/>
      <c r="D188" s="257" t="s">
        <v>436</v>
      </c>
      <c r="E188" s="267" t="s">
        <v>1</v>
      </c>
      <c r="F188" s="268" t="s">
        <v>2016</v>
      </c>
      <c r="G188" s="266"/>
      <c r="H188" s="269">
        <v>150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5" t="s">
        <v>436</v>
      </c>
      <c r="AU188" s="275" t="s">
        <v>86</v>
      </c>
      <c r="AV188" s="13" t="s">
        <v>86</v>
      </c>
      <c r="AW188" s="13" t="s">
        <v>32</v>
      </c>
      <c r="AX188" s="13" t="s">
        <v>76</v>
      </c>
      <c r="AY188" s="275" t="s">
        <v>213</v>
      </c>
    </row>
    <row r="189" s="14" customFormat="1">
      <c r="A189" s="14"/>
      <c r="B189" s="276"/>
      <c r="C189" s="277"/>
      <c r="D189" s="257" t="s">
        <v>436</v>
      </c>
      <c r="E189" s="278" t="s">
        <v>1</v>
      </c>
      <c r="F189" s="279" t="s">
        <v>453</v>
      </c>
      <c r="G189" s="277"/>
      <c r="H189" s="280">
        <v>150</v>
      </c>
      <c r="I189" s="281"/>
      <c r="J189" s="277"/>
      <c r="K189" s="277"/>
      <c r="L189" s="282"/>
      <c r="M189" s="283"/>
      <c r="N189" s="284"/>
      <c r="O189" s="284"/>
      <c r="P189" s="284"/>
      <c r="Q189" s="284"/>
      <c r="R189" s="284"/>
      <c r="S189" s="284"/>
      <c r="T189" s="28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6" t="s">
        <v>436</v>
      </c>
      <c r="AU189" s="286" t="s">
        <v>86</v>
      </c>
      <c r="AV189" s="14" t="s">
        <v>229</v>
      </c>
      <c r="AW189" s="14" t="s">
        <v>32</v>
      </c>
      <c r="AX189" s="14" t="s">
        <v>84</v>
      </c>
      <c r="AY189" s="286" t="s">
        <v>213</v>
      </c>
    </row>
    <row r="190" s="2" customFormat="1" ht="21.75" customHeight="1">
      <c r="A190" s="39"/>
      <c r="B190" s="40"/>
      <c r="C190" s="244" t="s">
        <v>264</v>
      </c>
      <c r="D190" s="244" t="s">
        <v>216</v>
      </c>
      <c r="E190" s="245" t="s">
        <v>2300</v>
      </c>
      <c r="F190" s="246" t="s">
        <v>2301</v>
      </c>
      <c r="G190" s="247" t="s">
        <v>471</v>
      </c>
      <c r="H190" s="248">
        <v>6.4000000000000004</v>
      </c>
      <c r="I190" s="249"/>
      <c r="J190" s="250">
        <f>ROUND(I190*H190,2)</f>
        <v>0</v>
      </c>
      <c r="K190" s="246" t="s">
        <v>394</v>
      </c>
      <c r="L190" s="45"/>
      <c r="M190" s="251" t="s">
        <v>1</v>
      </c>
      <c r="N190" s="252" t="s">
        <v>41</v>
      </c>
      <c r="O190" s="92"/>
      <c r="P190" s="253">
        <f>O190*H190</f>
        <v>0</v>
      </c>
      <c r="Q190" s="253">
        <v>0.15478</v>
      </c>
      <c r="R190" s="253">
        <f>Q190*H190</f>
        <v>0.99059200000000003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229</v>
      </c>
      <c r="AT190" s="255" t="s">
        <v>216</v>
      </c>
      <c r="AU190" s="255" t="s">
        <v>86</v>
      </c>
      <c r="AY190" s="18" t="s">
        <v>213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84</v>
      </c>
      <c r="BK190" s="256">
        <f>ROUND(I190*H190,2)</f>
        <v>0</v>
      </c>
      <c r="BL190" s="18" t="s">
        <v>229</v>
      </c>
      <c r="BM190" s="255" t="s">
        <v>2302</v>
      </c>
    </row>
    <row r="191" s="13" customFormat="1">
      <c r="A191" s="13"/>
      <c r="B191" s="265"/>
      <c r="C191" s="266"/>
      <c r="D191" s="257" t="s">
        <v>436</v>
      </c>
      <c r="E191" s="267" t="s">
        <v>1</v>
      </c>
      <c r="F191" s="268" t="s">
        <v>2303</v>
      </c>
      <c r="G191" s="266"/>
      <c r="H191" s="269">
        <v>6.4000000000000004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5" t="s">
        <v>436</v>
      </c>
      <c r="AU191" s="275" t="s">
        <v>86</v>
      </c>
      <c r="AV191" s="13" t="s">
        <v>86</v>
      </c>
      <c r="AW191" s="13" t="s">
        <v>32</v>
      </c>
      <c r="AX191" s="13" t="s">
        <v>76</v>
      </c>
      <c r="AY191" s="275" t="s">
        <v>213</v>
      </c>
    </row>
    <row r="192" s="14" customFormat="1">
      <c r="A192" s="14"/>
      <c r="B192" s="276"/>
      <c r="C192" s="277"/>
      <c r="D192" s="257" t="s">
        <v>436</v>
      </c>
      <c r="E192" s="278" t="s">
        <v>1</v>
      </c>
      <c r="F192" s="279" t="s">
        <v>453</v>
      </c>
      <c r="G192" s="277"/>
      <c r="H192" s="280">
        <v>6.4000000000000004</v>
      </c>
      <c r="I192" s="281"/>
      <c r="J192" s="277"/>
      <c r="K192" s="277"/>
      <c r="L192" s="282"/>
      <c r="M192" s="283"/>
      <c r="N192" s="284"/>
      <c r="O192" s="284"/>
      <c r="P192" s="284"/>
      <c r="Q192" s="284"/>
      <c r="R192" s="284"/>
      <c r="S192" s="284"/>
      <c r="T192" s="28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6" t="s">
        <v>436</v>
      </c>
      <c r="AU192" s="286" t="s">
        <v>86</v>
      </c>
      <c r="AV192" s="14" t="s">
        <v>229</v>
      </c>
      <c r="AW192" s="14" t="s">
        <v>32</v>
      </c>
      <c r="AX192" s="14" t="s">
        <v>84</v>
      </c>
      <c r="AY192" s="286" t="s">
        <v>213</v>
      </c>
    </row>
    <row r="193" s="2" customFormat="1" ht="21.75" customHeight="1">
      <c r="A193" s="39"/>
      <c r="B193" s="40"/>
      <c r="C193" s="244" t="s">
        <v>269</v>
      </c>
      <c r="D193" s="244" t="s">
        <v>216</v>
      </c>
      <c r="E193" s="245" t="s">
        <v>2304</v>
      </c>
      <c r="F193" s="246" t="s">
        <v>2305</v>
      </c>
      <c r="G193" s="247" t="s">
        <v>471</v>
      </c>
      <c r="H193" s="248">
        <v>6.4000000000000004</v>
      </c>
      <c r="I193" s="249"/>
      <c r="J193" s="250">
        <f>ROUND(I193*H193,2)</f>
        <v>0</v>
      </c>
      <c r="K193" s="246" t="s">
        <v>394</v>
      </c>
      <c r="L193" s="45"/>
      <c r="M193" s="251" t="s">
        <v>1</v>
      </c>
      <c r="N193" s="252" t="s">
        <v>41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229</v>
      </c>
      <c r="AT193" s="255" t="s">
        <v>216</v>
      </c>
      <c r="AU193" s="255" t="s">
        <v>86</v>
      </c>
      <c r="AY193" s="18" t="s">
        <v>213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84</v>
      </c>
      <c r="BK193" s="256">
        <f>ROUND(I193*H193,2)</f>
        <v>0</v>
      </c>
      <c r="BL193" s="18" t="s">
        <v>229</v>
      </c>
      <c r="BM193" s="255" t="s">
        <v>2306</v>
      </c>
    </row>
    <row r="194" s="13" customFormat="1">
      <c r="A194" s="13"/>
      <c r="B194" s="265"/>
      <c r="C194" s="266"/>
      <c r="D194" s="257" t="s">
        <v>436</v>
      </c>
      <c r="E194" s="267" t="s">
        <v>1</v>
      </c>
      <c r="F194" s="268" t="s">
        <v>2303</v>
      </c>
      <c r="G194" s="266"/>
      <c r="H194" s="269">
        <v>6.4000000000000004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5" t="s">
        <v>436</v>
      </c>
      <c r="AU194" s="275" t="s">
        <v>86</v>
      </c>
      <c r="AV194" s="13" t="s">
        <v>86</v>
      </c>
      <c r="AW194" s="13" t="s">
        <v>32</v>
      </c>
      <c r="AX194" s="13" t="s">
        <v>76</v>
      </c>
      <c r="AY194" s="275" t="s">
        <v>213</v>
      </c>
    </row>
    <row r="195" s="14" customFormat="1">
      <c r="A195" s="14"/>
      <c r="B195" s="276"/>
      <c r="C195" s="277"/>
      <c r="D195" s="257" t="s">
        <v>436</v>
      </c>
      <c r="E195" s="278" t="s">
        <v>1</v>
      </c>
      <c r="F195" s="279" t="s">
        <v>453</v>
      </c>
      <c r="G195" s="277"/>
      <c r="H195" s="280">
        <v>6.4000000000000004</v>
      </c>
      <c r="I195" s="281"/>
      <c r="J195" s="277"/>
      <c r="K195" s="277"/>
      <c r="L195" s="282"/>
      <c r="M195" s="283"/>
      <c r="N195" s="284"/>
      <c r="O195" s="284"/>
      <c r="P195" s="284"/>
      <c r="Q195" s="284"/>
      <c r="R195" s="284"/>
      <c r="S195" s="284"/>
      <c r="T195" s="28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6" t="s">
        <v>436</v>
      </c>
      <c r="AU195" s="286" t="s">
        <v>86</v>
      </c>
      <c r="AV195" s="14" t="s">
        <v>229</v>
      </c>
      <c r="AW195" s="14" t="s">
        <v>32</v>
      </c>
      <c r="AX195" s="14" t="s">
        <v>84</v>
      </c>
      <c r="AY195" s="286" t="s">
        <v>213</v>
      </c>
    </row>
    <row r="196" s="2" customFormat="1" ht="21.75" customHeight="1">
      <c r="A196" s="39"/>
      <c r="B196" s="40"/>
      <c r="C196" s="244" t="s">
        <v>279</v>
      </c>
      <c r="D196" s="244" t="s">
        <v>216</v>
      </c>
      <c r="E196" s="245" t="s">
        <v>2307</v>
      </c>
      <c r="F196" s="246" t="s">
        <v>2308</v>
      </c>
      <c r="G196" s="247" t="s">
        <v>393</v>
      </c>
      <c r="H196" s="248">
        <v>37.369999999999997</v>
      </c>
      <c r="I196" s="249"/>
      <c r="J196" s="250">
        <f>ROUND(I196*H196,2)</f>
        <v>0</v>
      </c>
      <c r="K196" s="246" t="s">
        <v>394</v>
      </c>
      <c r="L196" s="45"/>
      <c r="M196" s="251" t="s">
        <v>1</v>
      </c>
      <c r="N196" s="252" t="s">
        <v>41</v>
      </c>
      <c r="O196" s="92"/>
      <c r="P196" s="253">
        <f>O196*H196</f>
        <v>0</v>
      </c>
      <c r="Q196" s="253">
        <v>0.0264</v>
      </c>
      <c r="R196" s="253">
        <f>Q196*H196</f>
        <v>0.98656799999999989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229</v>
      </c>
      <c r="AT196" s="255" t="s">
        <v>216</v>
      </c>
      <c r="AU196" s="255" t="s">
        <v>86</v>
      </c>
      <c r="AY196" s="18" t="s">
        <v>213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84</v>
      </c>
      <c r="BK196" s="256">
        <f>ROUND(I196*H196,2)</f>
        <v>0</v>
      </c>
      <c r="BL196" s="18" t="s">
        <v>229</v>
      </c>
      <c r="BM196" s="255" t="s">
        <v>2309</v>
      </c>
    </row>
    <row r="197" s="15" customFormat="1">
      <c r="A197" s="15"/>
      <c r="B197" s="300"/>
      <c r="C197" s="301"/>
      <c r="D197" s="257" t="s">
        <v>436</v>
      </c>
      <c r="E197" s="302" t="s">
        <v>1</v>
      </c>
      <c r="F197" s="303" t="s">
        <v>2310</v>
      </c>
      <c r="G197" s="301"/>
      <c r="H197" s="302" t="s">
        <v>1</v>
      </c>
      <c r="I197" s="304"/>
      <c r="J197" s="301"/>
      <c r="K197" s="301"/>
      <c r="L197" s="305"/>
      <c r="M197" s="306"/>
      <c r="N197" s="307"/>
      <c r="O197" s="307"/>
      <c r="P197" s="307"/>
      <c r="Q197" s="307"/>
      <c r="R197" s="307"/>
      <c r="S197" s="307"/>
      <c r="T197" s="30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309" t="s">
        <v>436</v>
      </c>
      <c r="AU197" s="309" t="s">
        <v>86</v>
      </c>
      <c r="AV197" s="15" t="s">
        <v>84</v>
      </c>
      <c r="AW197" s="15" t="s">
        <v>32</v>
      </c>
      <c r="AX197" s="15" t="s">
        <v>76</v>
      </c>
      <c r="AY197" s="309" t="s">
        <v>213</v>
      </c>
    </row>
    <row r="198" s="13" customFormat="1">
      <c r="A198" s="13"/>
      <c r="B198" s="265"/>
      <c r="C198" s="266"/>
      <c r="D198" s="257" t="s">
        <v>436</v>
      </c>
      <c r="E198" s="267" t="s">
        <v>1</v>
      </c>
      <c r="F198" s="268" t="s">
        <v>2311</v>
      </c>
      <c r="G198" s="266"/>
      <c r="H198" s="269">
        <v>37.369999999999997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5" t="s">
        <v>436</v>
      </c>
      <c r="AU198" s="275" t="s">
        <v>86</v>
      </c>
      <c r="AV198" s="13" t="s">
        <v>86</v>
      </c>
      <c r="AW198" s="13" t="s">
        <v>32</v>
      </c>
      <c r="AX198" s="13" t="s">
        <v>76</v>
      </c>
      <c r="AY198" s="275" t="s">
        <v>213</v>
      </c>
    </row>
    <row r="199" s="14" customFormat="1">
      <c r="A199" s="14"/>
      <c r="B199" s="276"/>
      <c r="C199" s="277"/>
      <c r="D199" s="257" t="s">
        <v>436</v>
      </c>
      <c r="E199" s="278" t="s">
        <v>1</v>
      </c>
      <c r="F199" s="279" t="s">
        <v>453</v>
      </c>
      <c r="G199" s="277"/>
      <c r="H199" s="280">
        <v>37.369999999999997</v>
      </c>
      <c r="I199" s="281"/>
      <c r="J199" s="277"/>
      <c r="K199" s="277"/>
      <c r="L199" s="282"/>
      <c r="M199" s="283"/>
      <c r="N199" s="284"/>
      <c r="O199" s="284"/>
      <c r="P199" s="284"/>
      <c r="Q199" s="284"/>
      <c r="R199" s="284"/>
      <c r="S199" s="284"/>
      <c r="T199" s="28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6" t="s">
        <v>436</v>
      </c>
      <c r="AU199" s="286" t="s">
        <v>86</v>
      </c>
      <c r="AV199" s="14" t="s">
        <v>229</v>
      </c>
      <c r="AW199" s="14" t="s">
        <v>32</v>
      </c>
      <c r="AX199" s="14" t="s">
        <v>84</v>
      </c>
      <c r="AY199" s="286" t="s">
        <v>213</v>
      </c>
    </row>
    <row r="200" s="2" customFormat="1" ht="21.75" customHeight="1">
      <c r="A200" s="39"/>
      <c r="B200" s="40"/>
      <c r="C200" s="244" t="s">
        <v>1710</v>
      </c>
      <c r="D200" s="244" t="s">
        <v>216</v>
      </c>
      <c r="E200" s="245" t="s">
        <v>531</v>
      </c>
      <c r="F200" s="246" t="s">
        <v>532</v>
      </c>
      <c r="G200" s="247" t="s">
        <v>399</v>
      </c>
      <c r="H200" s="248">
        <v>6563.1660000000002</v>
      </c>
      <c r="I200" s="249"/>
      <c r="J200" s="250">
        <f>ROUND(I200*H200,2)</f>
        <v>0</v>
      </c>
      <c r="K200" s="246" t="s">
        <v>394</v>
      </c>
      <c r="L200" s="45"/>
      <c r="M200" s="251" t="s">
        <v>1</v>
      </c>
      <c r="N200" s="252" t="s">
        <v>41</v>
      </c>
      <c r="O200" s="9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229</v>
      </c>
      <c r="AT200" s="255" t="s">
        <v>216</v>
      </c>
      <c r="AU200" s="255" t="s">
        <v>86</v>
      </c>
      <c r="AY200" s="18" t="s">
        <v>213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84</v>
      </c>
      <c r="BK200" s="256">
        <f>ROUND(I200*H200,2)</f>
        <v>0</v>
      </c>
      <c r="BL200" s="18" t="s">
        <v>229</v>
      </c>
      <c r="BM200" s="255" t="s">
        <v>2312</v>
      </c>
    </row>
    <row r="201" s="15" customFormat="1">
      <c r="A201" s="15"/>
      <c r="B201" s="300"/>
      <c r="C201" s="301"/>
      <c r="D201" s="257" t="s">
        <v>436</v>
      </c>
      <c r="E201" s="302" t="s">
        <v>1</v>
      </c>
      <c r="F201" s="303" t="s">
        <v>2313</v>
      </c>
      <c r="G201" s="301"/>
      <c r="H201" s="302" t="s">
        <v>1</v>
      </c>
      <c r="I201" s="304"/>
      <c r="J201" s="301"/>
      <c r="K201" s="301"/>
      <c r="L201" s="305"/>
      <c r="M201" s="306"/>
      <c r="N201" s="307"/>
      <c r="O201" s="307"/>
      <c r="P201" s="307"/>
      <c r="Q201" s="307"/>
      <c r="R201" s="307"/>
      <c r="S201" s="307"/>
      <c r="T201" s="30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309" t="s">
        <v>436</v>
      </c>
      <c r="AU201" s="309" t="s">
        <v>86</v>
      </c>
      <c r="AV201" s="15" t="s">
        <v>84</v>
      </c>
      <c r="AW201" s="15" t="s">
        <v>32</v>
      </c>
      <c r="AX201" s="15" t="s">
        <v>76</v>
      </c>
      <c r="AY201" s="309" t="s">
        <v>213</v>
      </c>
    </row>
    <row r="202" s="15" customFormat="1">
      <c r="A202" s="15"/>
      <c r="B202" s="300"/>
      <c r="C202" s="301"/>
      <c r="D202" s="257" t="s">
        <v>436</v>
      </c>
      <c r="E202" s="302" t="s">
        <v>1</v>
      </c>
      <c r="F202" s="303" t="s">
        <v>789</v>
      </c>
      <c r="G202" s="301"/>
      <c r="H202" s="302" t="s">
        <v>1</v>
      </c>
      <c r="I202" s="304"/>
      <c r="J202" s="301"/>
      <c r="K202" s="301"/>
      <c r="L202" s="305"/>
      <c r="M202" s="306"/>
      <c r="N202" s="307"/>
      <c r="O202" s="307"/>
      <c r="P202" s="307"/>
      <c r="Q202" s="307"/>
      <c r="R202" s="307"/>
      <c r="S202" s="307"/>
      <c r="T202" s="308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309" t="s">
        <v>436</v>
      </c>
      <c r="AU202" s="309" t="s">
        <v>86</v>
      </c>
      <c r="AV202" s="15" t="s">
        <v>84</v>
      </c>
      <c r="AW202" s="15" t="s">
        <v>32</v>
      </c>
      <c r="AX202" s="15" t="s">
        <v>76</v>
      </c>
      <c r="AY202" s="309" t="s">
        <v>213</v>
      </c>
    </row>
    <row r="203" s="13" customFormat="1">
      <c r="A203" s="13"/>
      <c r="B203" s="265"/>
      <c r="C203" s="266"/>
      <c r="D203" s="257" t="s">
        <v>436</v>
      </c>
      <c r="E203" s="267" t="s">
        <v>1</v>
      </c>
      <c r="F203" s="268" t="s">
        <v>2314</v>
      </c>
      <c r="G203" s="266"/>
      <c r="H203" s="269">
        <v>3153.5459999999998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5" t="s">
        <v>436</v>
      </c>
      <c r="AU203" s="275" t="s">
        <v>86</v>
      </c>
      <c r="AV203" s="13" t="s">
        <v>86</v>
      </c>
      <c r="AW203" s="13" t="s">
        <v>32</v>
      </c>
      <c r="AX203" s="13" t="s">
        <v>76</v>
      </c>
      <c r="AY203" s="275" t="s">
        <v>213</v>
      </c>
    </row>
    <row r="204" s="15" customFormat="1">
      <c r="A204" s="15"/>
      <c r="B204" s="300"/>
      <c r="C204" s="301"/>
      <c r="D204" s="257" t="s">
        <v>436</v>
      </c>
      <c r="E204" s="302" t="s">
        <v>1</v>
      </c>
      <c r="F204" s="303" t="s">
        <v>790</v>
      </c>
      <c r="G204" s="301"/>
      <c r="H204" s="302" t="s">
        <v>1</v>
      </c>
      <c r="I204" s="304"/>
      <c r="J204" s="301"/>
      <c r="K204" s="301"/>
      <c r="L204" s="305"/>
      <c r="M204" s="306"/>
      <c r="N204" s="307"/>
      <c r="O204" s="307"/>
      <c r="P204" s="307"/>
      <c r="Q204" s="307"/>
      <c r="R204" s="307"/>
      <c r="S204" s="307"/>
      <c r="T204" s="30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309" t="s">
        <v>436</v>
      </c>
      <c r="AU204" s="309" t="s">
        <v>86</v>
      </c>
      <c r="AV204" s="15" t="s">
        <v>84</v>
      </c>
      <c r="AW204" s="15" t="s">
        <v>32</v>
      </c>
      <c r="AX204" s="15" t="s">
        <v>76</v>
      </c>
      <c r="AY204" s="309" t="s">
        <v>213</v>
      </c>
    </row>
    <row r="205" s="13" customFormat="1">
      <c r="A205" s="13"/>
      <c r="B205" s="265"/>
      <c r="C205" s="266"/>
      <c r="D205" s="257" t="s">
        <v>436</v>
      </c>
      <c r="E205" s="267" t="s">
        <v>1</v>
      </c>
      <c r="F205" s="268" t="s">
        <v>2315</v>
      </c>
      <c r="G205" s="266"/>
      <c r="H205" s="269">
        <v>3403.8499999999999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5" t="s">
        <v>436</v>
      </c>
      <c r="AU205" s="275" t="s">
        <v>86</v>
      </c>
      <c r="AV205" s="13" t="s">
        <v>86</v>
      </c>
      <c r="AW205" s="13" t="s">
        <v>32</v>
      </c>
      <c r="AX205" s="13" t="s">
        <v>76</v>
      </c>
      <c r="AY205" s="275" t="s">
        <v>213</v>
      </c>
    </row>
    <row r="206" s="15" customFormat="1">
      <c r="A206" s="15"/>
      <c r="B206" s="300"/>
      <c r="C206" s="301"/>
      <c r="D206" s="257" t="s">
        <v>436</v>
      </c>
      <c r="E206" s="302" t="s">
        <v>1</v>
      </c>
      <c r="F206" s="303" t="s">
        <v>2316</v>
      </c>
      <c r="G206" s="301"/>
      <c r="H206" s="302" t="s">
        <v>1</v>
      </c>
      <c r="I206" s="304"/>
      <c r="J206" s="301"/>
      <c r="K206" s="301"/>
      <c r="L206" s="305"/>
      <c r="M206" s="306"/>
      <c r="N206" s="307"/>
      <c r="O206" s="307"/>
      <c r="P206" s="307"/>
      <c r="Q206" s="307"/>
      <c r="R206" s="307"/>
      <c r="S206" s="307"/>
      <c r="T206" s="30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309" t="s">
        <v>436</v>
      </c>
      <c r="AU206" s="309" t="s">
        <v>86</v>
      </c>
      <c r="AV206" s="15" t="s">
        <v>84</v>
      </c>
      <c r="AW206" s="15" t="s">
        <v>32</v>
      </c>
      <c r="AX206" s="15" t="s">
        <v>76</v>
      </c>
      <c r="AY206" s="309" t="s">
        <v>213</v>
      </c>
    </row>
    <row r="207" s="13" customFormat="1">
      <c r="A207" s="13"/>
      <c r="B207" s="265"/>
      <c r="C207" s="266"/>
      <c r="D207" s="257" t="s">
        <v>436</v>
      </c>
      <c r="E207" s="267" t="s">
        <v>1</v>
      </c>
      <c r="F207" s="268" t="s">
        <v>2317</v>
      </c>
      <c r="G207" s="266"/>
      <c r="H207" s="269">
        <v>5.7699999999999996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5" t="s">
        <v>436</v>
      </c>
      <c r="AU207" s="275" t="s">
        <v>86</v>
      </c>
      <c r="AV207" s="13" t="s">
        <v>86</v>
      </c>
      <c r="AW207" s="13" t="s">
        <v>32</v>
      </c>
      <c r="AX207" s="13" t="s">
        <v>76</v>
      </c>
      <c r="AY207" s="275" t="s">
        <v>213</v>
      </c>
    </row>
    <row r="208" s="14" customFormat="1">
      <c r="A208" s="14"/>
      <c r="B208" s="276"/>
      <c r="C208" s="277"/>
      <c r="D208" s="257" t="s">
        <v>436</v>
      </c>
      <c r="E208" s="278" t="s">
        <v>1</v>
      </c>
      <c r="F208" s="279" t="s">
        <v>453</v>
      </c>
      <c r="G208" s="277"/>
      <c r="H208" s="280">
        <v>6563.1660000000002</v>
      </c>
      <c r="I208" s="281"/>
      <c r="J208" s="277"/>
      <c r="K208" s="277"/>
      <c r="L208" s="282"/>
      <c r="M208" s="283"/>
      <c r="N208" s="284"/>
      <c r="O208" s="284"/>
      <c r="P208" s="284"/>
      <c r="Q208" s="284"/>
      <c r="R208" s="284"/>
      <c r="S208" s="284"/>
      <c r="T208" s="28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6" t="s">
        <v>436</v>
      </c>
      <c r="AU208" s="286" t="s">
        <v>86</v>
      </c>
      <c r="AV208" s="14" t="s">
        <v>229</v>
      </c>
      <c r="AW208" s="14" t="s">
        <v>32</v>
      </c>
      <c r="AX208" s="14" t="s">
        <v>84</v>
      </c>
      <c r="AY208" s="286" t="s">
        <v>213</v>
      </c>
    </row>
    <row r="209" s="2" customFormat="1" ht="21.75" customHeight="1">
      <c r="A209" s="39"/>
      <c r="B209" s="40"/>
      <c r="C209" s="244" t="s">
        <v>307</v>
      </c>
      <c r="D209" s="244" t="s">
        <v>216</v>
      </c>
      <c r="E209" s="245" t="s">
        <v>792</v>
      </c>
      <c r="F209" s="246" t="s">
        <v>793</v>
      </c>
      <c r="G209" s="247" t="s">
        <v>399</v>
      </c>
      <c r="H209" s="248">
        <v>2899.6799999999998</v>
      </c>
      <c r="I209" s="249"/>
      <c r="J209" s="250">
        <f>ROUND(I209*H209,2)</f>
        <v>0</v>
      </c>
      <c r="K209" s="246" t="s">
        <v>394</v>
      </c>
      <c r="L209" s="45"/>
      <c r="M209" s="251" t="s">
        <v>1</v>
      </c>
      <c r="N209" s="252" t="s">
        <v>41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229</v>
      </c>
      <c r="AT209" s="255" t="s">
        <v>216</v>
      </c>
      <c r="AU209" s="255" t="s">
        <v>86</v>
      </c>
      <c r="AY209" s="18" t="s">
        <v>213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84</v>
      </c>
      <c r="BK209" s="256">
        <f>ROUND(I209*H209,2)</f>
        <v>0</v>
      </c>
      <c r="BL209" s="18" t="s">
        <v>229</v>
      </c>
      <c r="BM209" s="255" t="s">
        <v>2318</v>
      </c>
    </row>
    <row r="210" s="15" customFormat="1">
      <c r="A210" s="15"/>
      <c r="B210" s="300"/>
      <c r="C210" s="301"/>
      <c r="D210" s="257" t="s">
        <v>436</v>
      </c>
      <c r="E210" s="302" t="s">
        <v>1</v>
      </c>
      <c r="F210" s="303" t="s">
        <v>2319</v>
      </c>
      <c r="G210" s="301"/>
      <c r="H210" s="302" t="s">
        <v>1</v>
      </c>
      <c r="I210" s="304"/>
      <c r="J210" s="301"/>
      <c r="K210" s="301"/>
      <c r="L210" s="305"/>
      <c r="M210" s="306"/>
      <c r="N210" s="307"/>
      <c r="O210" s="307"/>
      <c r="P210" s="307"/>
      <c r="Q210" s="307"/>
      <c r="R210" s="307"/>
      <c r="S210" s="307"/>
      <c r="T210" s="308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309" t="s">
        <v>436</v>
      </c>
      <c r="AU210" s="309" t="s">
        <v>86</v>
      </c>
      <c r="AV210" s="15" t="s">
        <v>84</v>
      </c>
      <c r="AW210" s="15" t="s">
        <v>32</v>
      </c>
      <c r="AX210" s="15" t="s">
        <v>76</v>
      </c>
      <c r="AY210" s="309" t="s">
        <v>213</v>
      </c>
    </row>
    <row r="211" s="13" customFormat="1">
      <c r="A211" s="13"/>
      <c r="B211" s="265"/>
      <c r="C211" s="266"/>
      <c r="D211" s="257" t="s">
        <v>436</v>
      </c>
      <c r="E211" s="267" t="s">
        <v>1</v>
      </c>
      <c r="F211" s="268" t="s">
        <v>2320</v>
      </c>
      <c r="G211" s="266"/>
      <c r="H211" s="269">
        <v>2899.6799999999998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5" t="s">
        <v>436</v>
      </c>
      <c r="AU211" s="275" t="s">
        <v>86</v>
      </c>
      <c r="AV211" s="13" t="s">
        <v>86</v>
      </c>
      <c r="AW211" s="13" t="s">
        <v>32</v>
      </c>
      <c r="AX211" s="13" t="s">
        <v>76</v>
      </c>
      <c r="AY211" s="275" t="s">
        <v>213</v>
      </c>
    </row>
    <row r="212" s="14" customFormat="1">
      <c r="A212" s="14"/>
      <c r="B212" s="276"/>
      <c r="C212" s="277"/>
      <c r="D212" s="257" t="s">
        <v>436</v>
      </c>
      <c r="E212" s="278" t="s">
        <v>2231</v>
      </c>
      <c r="F212" s="279" t="s">
        <v>453</v>
      </c>
      <c r="G212" s="277"/>
      <c r="H212" s="280">
        <v>2899.6799999999998</v>
      </c>
      <c r="I212" s="281"/>
      <c r="J212" s="277"/>
      <c r="K212" s="277"/>
      <c r="L212" s="282"/>
      <c r="M212" s="283"/>
      <c r="N212" s="284"/>
      <c r="O212" s="284"/>
      <c r="P212" s="284"/>
      <c r="Q212" s="284"/>
      <c r="R212" s="284"/>
      <c r="S212" s="284"/>
      <c r="T212" s="28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6" t="s">
        <v>436</v>
      </c>
      <c r="AU212" s="286" t="s">
        <v>86</v>
      </c>
      <c r="AV212" s="14" t="s">
        <v>229</v>
      </c>
      <c r="AW212" s="14" t="s">
        <v>32</v>
      </c>
      <c r="AX212" s="14" t="s">
        <v>84</v>
      </c>
      <c r="AY212" s="286" t="s">
        <v>213</v>
      </c>
    </row>
    <row r="213" s="2" customFormat="1" ht="16.5" customHeight="1">
      <c r="A213" s="39"/>
      <c r="B213" s="40"/>
      <c r="C213" s="287" t="s">
        <v>312</v>
      </c>
      <c r="D213" s="287" t="s">
        <v>488</v>
      </c>
      <c r="E213" s="288" t="s">
        <v>2321</v>
      </c>
      <c r="F213" s="289" t="s">
        <v>2322</v>
      </c>
      <c r="G213" s="290" t="s">
        <v>399</v>
      </c>
      <c r="H213" s="291">
        <v>1449.8399999999999</v>
      </c>
      <c r="I213" s="292"/>
      <c r="J213" s="293">
        <f>ROUND(I213*H213,2)</f>
        <v>0</v>
      </c>
      <c r="K213" s="289" t="s">
        <v>1</v>
      </c>
      <c r="L213" s="294"/>
      <c r="M213" s="295" t="s">
        <v>1</v>
      </c>
      <c r="N213" s="296" t="s">
        <v>41</v>
      </c>
      <c r="O213" s="92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420</v>
      </c>
      <c r="AT213" s="255" t="s">
        <v>488</v>
      </c>
      <c r="AU213" s="255" t="s">
        <v>86</v>
      </c>
      <c r="AY213" s="18" t="s">
        <v>213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84</v>
      </c>
      <c r="BK213" s="256">
        <f>ROUND(I213*H213,2)</f>
        <v>0</v>
      </c>
      <c r="BL213" s="18" t="s">
        <v>229</v>
      </c>
      <c r="BM213" s="255" t="s">
        <v>2323</v>
      </c>
    </row>
    <row r="214" s="2" customFormat="1">
      <c r="A214" s="39"/>
      <c r="B214" s="40"/>
      <c r="C214" s="41"/>
      <c r="D214" s="257" t="s">
        <v>222</v>
      </c>
      <c r="E214" s="41"/>
      <c r="F214" s="258" t="s">
        <v>2324</v>
      </c>
      <c r="G214" s="41"/>
      <c r="H214" s="41"/>
      <c r="I214" s="155"/>
      <c r="J214" s="41"/>
      <c r="K214" s="41"/>
      <c r="L214" s="45"/>
      <c r="M214" s="259"/>
      <c r="N214" s="260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222</v>
      </c>
      <c r="AU214" s="18" t="s">
        <v>86</v>
      </c>
    </row>
    <row r="215" s="15" customFormat="1">
      <c r="A215" s="15"/>
      <c r="B215" s="300"/>
      <c r="C215" s="301"/>
      <c r="D215" s="257" t="s">
        <v>436</v>
      </c>
      <c r="E215" s="302" t="s">
        <v>1</v>
      </c>
      <c r="F215" s="303" t="s">
        <v>2325</v>
      </c>
      <c r="G215" s="301"/>
      <c r="H215" s="302" t="s">
        <v>1</v>
      </c>
      <c r="I215" s="304"/>
      <c r="J215" s="301"/>
      <c r="K215" s="301"/>
      <c r="L215" s="305"/>
      <c r="M215" s="306"/>
      <c r="N215" s="307"/>
      <c r="O215" s="307"/>
      <c r="P215" s="307"/>
      <c r="Q215" s="307"/>
      <c r="R215" s="307"/>
      <c r="S215" s="307"/>
      <c r="T215" s="30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309" t="s">
        <v>436</v>
      </c>
      <c r="AU215" s="309" t="s">
        <v>86</v>
      </c>
      <c r="AV215" s="15" t="s">
        <v>84</v>
      </c>
      <c r="AW215" s="15" t="s">
        <v>32</v>
      </c>
      <c r="AX215" s="15" t="s">
        <v>76</v>
      </c>
      <c r="AY215" s="309" t="s">
        <v>213</v>
      </c>
    </row>
    <row r="216" s="13" customFormat="1">
      <c r="A216" s="13"/>
      <c r="B216" s="265"/>
      <c r="C216" s="266"/>
      <c r="D216" s="257" t="s">
        <v>436</v>
      </c>
      <c r="E216" s="267" t="s">
        <v>1</v>
      </c>
      <c r="F216" s="268" t="s">
        <v>2231</v>
      </c>
      <c r="G216" s="266"/>
      <c r="H216" s="269">
        <v>2899.6799999999998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5" t="s">
        <v>436</v>
      </c>
      <c r="AU216" s="275" t="s">
        <v>86</v>
      </c>
      <c r="AV216" s="13" t="s">
        <v>86</v>
      </c>
      <c r="AW216" s="13" t="s">
        <v>32</v>
      </c>
      <c r="AX216" s="13" t="s">
        <v>84</v>
      </c>
      <c r="AY216" s="275" t="s">
        <v>213</v>
      </c>
    </row>
    <row r="217" s="13" customFormat="1">
      <c r="A217" s="13"/>
      <c r="B217" s="265"/>
      <c r="C217" s="266"/>
      <c r="D217" s="257" t="s">
        <v>436</v>
      </c>
      <c r="E217" s="266"/>
      <c r="F217" s="268" t="s">
        <v>2326</v>
      </c>
      <c r="G217" s="266"/>
      <c r="H217" s="269">
        <v>1449.8399999999999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5" t="s">
        <v>436</v>
      </c>
      <c r="AU217" s="275" t="s">
        <v>86</v>
      </c>
      <c r="AV217" s="13" t="s">
        <v>86</v>
      </c>
      <c r="AW217" s="13" t="s">
        <v>4</v>
      </c>
      <c r="AX217" s="13" t="s">
        <v>84</v>
      </c>
      <c r="AY217" s="275" t="s">
        <v>213</v>
      </c>
    </row>
    <row r="218" s="2" customFormat="1" ht="21.75" customHeight="1">
      <c r="A218" s="39"/>
      <c r="B218" s="40"/>
      <c r="C218" s="244" t="s">
        <v>1716</v>
      </c>
      <c r="D218" s="244" t="s">
        <v>216</v>
      </c>
      <c r="E218" s="245" t="s">
        <v>2327</v>
      </c>
      <c r="F218" s="246" t="s">
        <v>2328</v>
      </c>
      <c r="G218" s="247" t="s">
        <v>399</v>
      </c>
      <c r="H218" s="248">
        <v>218.21799999999999</v>
      </c>
      <c r="I218" s="249"/>
      <c r="J218" s="250">
        <f>ROUND(I218*H218,2)</f>
        <v>0</v>
      </c>
      <c r="K218" s="246" t="s">
        <v>394</v>
      </c>
      <c r="L218" s="45"/>
      <c r="M218" s="251" t="s">
        <v>1</v>
      </c>
      <c r="N218" s="252" t="s">
        <v>41</v>
      </c>
      <c r="O218" s="92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229</v>
      </c>
      <c r="AT218" s="255" t="s">
        <v>216</v>
      </c>
      <c r="AU218" s="255" t="s">
        <v>86</v>
      </c>
      <c r="AY218" s="18" t="s">
        <v>213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84</v>
      </c>
      <c r="BK218" s="256">
        <f>ROUND(I218*H218,2)</f>
        <v>0</v>
      </c>
      <c r="BL218" s="18" t="s">
        <v>229</v>
      </c>
      <c r="BM218" s="255" t="s">
        <v>2329</v>
      </c>
    </row>
    <row r="219" s="15" customFormat="1">
      <c r="A219" s="15"/>
      <c r="B219" s="300"/>
      <c r="C219" s="301"/>
      <c r="D219" s="257" t="s">
        <v>436</v>
      </c>
      <c r="E219" s="302" t="s">
        <v>1</v>
      </c>
      <c r="F219" s="303" t="s">
        <v>2330</v>
      </c>
      <c r="G219" s="301"/>
      <c r="H219" s="302" t="s">
        <v>1</v>
      </c>
      <c r="I219" s="304"/>
      <c r="J219" s="301"/>
      <c r="K219" s="301"/>
      <c r="L219" s="305"/>
      <c r="M219" s="306"/>
      <c r="N219" s="307"/>
      <c r="O219" s="307"/>
      <c r="P219" s="307"/>
      <c r="Q219" s="307"/>
      <c r="R219" s="307"/>
      <c r="S219" s="307"/>
      <c r="T219" s="30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309" t="s">
        <v>436</v>
      </c>
      <c r="AU219" s="309" t="s">
        <v>86</v>
      </c>
      <c r="AV219" s="15" t="s">
        <v>84</v>
      </c>
      <c r="AW219" s="15" t="s">
        <v>32</v>
      </c>
      <c r="AX219" s="15" t="s">
        <v>76</v>
      </c>
      <c r="AY219" s="309" t="s">
        <v>213</v>
      </c>
    </row>
    <row r="220" s="13" customFormat="1">
      <c r="A220" s="13"/>
      <c r="B220" s="265"/>
      <c r="C220" s="266"/>
      <c r="D220" s="257" t="s">
        <v>436</v>
      </c>
      <c r="E220" s="267" t="s">
        <v>1</v>
      </c>
      <c r="F220" s="268" t="s">
        <v>2331</v>
      </c>
      <c r="G220" s="266"/>
      <c r="H220" s="269">
        <v>218.21799999999999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5" t="s">
        <v>436</v>
      </c>
      <c r="AU220" s="275" t="s">
        <v>86</v>
      </c>
      <c r="AV220" s="13" t="s">
        <v>86</v>
      </c>
      <c r="AW220" s="13" t="s">
        <v>32</v>
      </c>
      <c r="AX220" s="13" t="s">
        <v>76</v>
      </c>
      <c r="AY220" s="275" t="s">
        <v>213</v>
      </c>
    </row>
    <row r="221" s="14" customFormat="1">
      <c r="A221" s="14"/>
      <c r="B221" s="276"/>
      <c r="C221" s="277"/>
      <c r="D221" s="257" t="s">
        <v>436</v>
      </c>
      <c r="E221" s="278" t="s">
        <v>1</v>
      </c>
      <c r="F221" s="279" t="s">
        <v>453</v>
      </c>
      <c r="G221" s="277"/>
      <c r="H221" s="280">
        <v>218.21799999999999</v>
      </c>
      <c r="I221" s="281"/>
      <c r="J221" s="277"/>
      <c r="K221" s="277"/>
      <c r="L221" s="282"/>
      <c r="M221" s="283"/>
      <c r="N221" s="284"/>
      <c r="O221" s="284"/>
      <c r="P221" s="284"/>
      <c r="Q221" s="284"/>
      <c r="R221" s="284"/>
      <c r="S221" s="284"/>
      <c r="T221" s="28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6" t="s">
        <v>436</v>
      </c>
      <c r="AU221" s="286" t="s">
        <v>86</v>
      </c>
      <c r="AV221" s="14" t="s">
        <v>229</v>
      </c>
      <c r="AW221" s="14" t="s">
        <v>32</v>
      </c>
      <c r="AX221" s="14" t="s">
        <v>84</v>
      </c>
      <c r="AY221" s="286" t="s">
        <v>213</v>
      </c>
    </row>
    <row r="222" s="2" customFormat="1" ht="16.5" customHeight="1">
      <c r="A222" s="39"/>
      <c r="B222" s="40"/>
      <c r="C222" s="287" t="s">
        <v>7</v>
      </c>
      <c r="D222" s="287" t="s">
        <v>488</v>
      </c>
      <c r="E222" s="288" t="s">
        <v>2332</v>
      </c>
      <c r="F222" s="289" t="s">
        <v>2333</v>
      </c>
      <c r="G222" s="290" t="s">
        <v>491</v>
      </c>
      <c r="H222" s="291">
        <v>458.25799999999998</v>
      </c>
      <c r="I222" s="292"/>
      <c r="J222" s="293">
        <f>ROUND(I222*H222,2)</f>
        <v>0</v>
      </c>
      <c r="K222" s="289" t="s">
        <v>394</v>
      </c>
      <c r="L222" s="294"/>
      <c r="M222" s="295" t="s">
        <v>1</v>
      </c>
      <c r="N222" s="296" t="s">
        <v>41</v>
      </c>
      <c r="O222" s="92"/>
      <c r="P222" s="253">
        <f>O222*H222</f>
        <v>0</v>
      </c>
      <c r="Q222" s="253">
        <v>1</v>
      </c>
      <c r="R222" s="253">
        <f>Q222*H222</f>
        <v>458.25799999999998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420</v>
      </c>
      <c r="AT222" s="255" t="s">
        <v>488</v>
      </c>
      <c r="AU222" s="255" t="s">
        <v>86</v>
      </c>
      <c r="AY222" s="18" t="s">
        <v>213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84</v>
      </c>
      <c r="BK222" s="256">
        <f>ROUND(I222*H222,2)</f>
        <v>0</v>
      </c>
      <c r="BL222" s="18" t="s">
        <v>229</v>
      </c>
      <c r="BM222" s="255" t="s">
        <v>2334</v>
      </c>
    </row>
    <row r="223" s="15" customFormat="1">
      <c r="A223" s="15"/>
      <c r="B223" s="300"/>
      <c r="C223" s="301"/>
      <c r="D223" s="257" t="s">
        <v>436</v>
      </c>
      <c r="E223" s="302" t="s">
        <v>1</v>
      </c>
      <c r="F223" s="303" t="s">
        <v>2335</v>
      </c>
      <c r="G223" s="301"/>
      <c r="H223" s="302" t="s">
        <v>1</v>
      </c>
      <c r="I223" s="304"/>
      <c r="J223" s="301"/>
      <c r="K223" s="301"/>
      <c r="L223" s="305"/>
      <c r="M223" s="306"/>
      <c r="N223" s="307"/>
      <c r="O223" s="307"/>
      <c r="P223" s="307"/>
      <c r="Q223" s="307"/>
      <c r="R223" s="307"/>
      <c r="S223" s="307"/>
      <c r="T223" s="30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309" t="s">
        <v>436</v>
      </c>
      <c r="AU223" s="309" t="s">
        <v>86</v>
      </c>
      <c r="AV223" s="15" t="s">
        <v>84</v>
      </c>
      <c r="AW223" s="15" t="s">
        <v>32</v>
      </c>
      <c r="AX223" s="15" t="s">
        <v>76</v>
      </c>
      <c r="AY223" s="309" t="s">
        <v>213</v>
      </c>
    </row>
    <row r="224" s="13" customFormat="1">
      <c r="A224" s="13"/>
      <c r="B224" s="265"/>
      <c r="C224" s="266"/>
      <c r="D224" s="257" t="s">
        <v>436</v>
      </c>
      <c r="E224" s="267" t="s">
        <v>1</v>
      </c>
      <c r="F224" s="268" t="s">
        <v>2233</v>
      </c>
      <c r="G224" s="266"/>
      <c r="H224" s="269">
        <v>218.21799999999999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5" t="s">
        <v>436</v>
      </c>
      <c r="AU224" s="275" t="s">
        <v>86</v>
      </c>
      <c r="AV224" s="13" t="s">
        <v>86</v>
      </c>
      <c r="AW224" s="13" t="s">
        <v>32</v>
      </c>
      <c r="AX224" s="13" t="s">
        <v>76</v>
      </c>
      <c r="AY224" s="275" t="s">
        <v>213</v>
      </c>
    </row>
    <row r="225" s="14" customFormat="1">
      <c r="A225" s="14"/>
      <c r="B225" s="276"/>
      <c r="C225" s="277"/>
      <c r="D225" s="257" t="s">
        <v>436</v>
      </c>
      <c r="E225" s="278" t="s">
        <v>1</v>
      </c>
      <c r="F225" s="279" t="s">
        <v>453</v>
      </c>
      <c r="G225" s="277"/>
      <c r="H225" s="280">
        <v>218.21799999999999</v>
      </c>
      <c r="I225" s="281"/>
      <c r="J225" s="277"/>
      <c r="K225" s="277"/>
      <c r="L225" s="282"/>
      <c r="M225" s="283"/>
      <c r="N225" s="284"/>
      <c r="O225" s="284"/>
      <c r="P225" s="284"/>
      <c r="Q225" s="284"/>
      <c r="R225" s="284"/>
      <c r="S225" s="284"/>
      <c r="T225" s="28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6" t="s">
        <v>436</v>
      </c>
      <c r="AU225" s="286" t="s">
        <v>86</v>
      </c>
      <c r="AV225" s="14" t="s">
        <v>229</v>
      </c>
      <c r="AW225" s="14" t="s">
        <v>32</v>
      </c>
      <c r="AX225" s="14" t="s">
        <v>84</v>
      </c>
      <c r="AY225" s="286" t="s">
        <v>213</v>
      </c>
    </row>
    <row r="226" s="13" customFormat="1">
      <c r="A226" s="13"/>
      <c r="B226" s="265"/>
      <c r="C226" s="266"/>
      <c r="D226" s="257" t="s">
        <v>436</v>
      </c>
      <c r="E226" s="266"/>
      <c r="F226" s="268" t="s">
        <v>2336</v>
      </c>
      <c r="G226" s="266"/>
      <c r="H226" s="269">
        <v>458.25799999999998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5" t="s">
        <v>436</v>
      </c>
      <c r="AU226" s="275" t="s">
        <v>86</v>
      </c>
      <c r="AV226" s="13" t="s">
        <v>86</v>
      </c>
      <c r="AW226" s="13" t="s">
        <v>4</v>
      </c>
      <c r="AX226" s="13" t="s">
        <v>84</v>
      </c>
      <c r="AY226" s="275" t="s">
        <v>213</v>
      </c>
    </row>
    <row r="227" s="2" customFormat="1" ht="21.75" customHeight="1">
      <c r="A227" s="39"/>
      <c r="B227" s="40"/>
      <c r="C227" s="244" t="s">
        <v>333</v>
      </c>
      <c r="D227" s="244" t="s">
        <v>216</v>
      </c>
      <c r="E227" s="245" t="s">
        <v>2337</v>
      </c>
      <c r="F227" s="246" t="s">
        <v>2338</v>
      </c>
      <c r="G227" s="247" t="s">
        <v>399</v>
      </c>
      <c r="H227" s="248">
        <v>56.799999999999997</v>
      </c>
      <c r="I227" s="249"/>
      <c r="J227" s="250">
        <f>ROUND(I227*H227,2)</f>
        <v>0</v>
      </c>
      <c r="K227" s="246" t="s">
        <v>1</v>
      </c>
      <c r="L227" s="45"/>
      <c r="M227" s="251" t="s">
        <v>1</v>
      </c>
      <c r="N227" s="252" t="s">
        <v>41</v>
      </c>
      <c r="O227" s="92"/>
      <c r="P227" s="253">
        <f>O227*H227</f>
        <v>0</v>
      </c>
      <c r="Q227" s="253">
        <v>0</v>
      </c>
      <c r="R227" s="253">
        <f>Q227*H227</f>
        <v>0</v>
      </c>
      <c r="S227" s="253">
        <v>0</v>
      </c>
      <c r="T227" s="25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5" t="s">
        <v>229</v>
      </c>
      <c r="AT227" s="255" t="s">
        <v>216</v>
      </c>
      <c r="AU227" s="255" t="s">
        <v>86</v>
      </c>
      <c r="AY227" s="18" t="s">
        <v>213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8" t="s">
        <v>84</v>
      </c>
      <c r="BK227" s="256">
        <f>ROUND(I227*H227,2)</f>
        <v>0</v>
      </c>
      <c r="BL227" s="18" t="s">
        <v>229</v>
      </c>
      <c r="BM227" s="255" t="s">
        <v>2339</v>
      </c>
    </row>
    <row r="228" s="13" customFormat="1">
      <c r="A228" s="13"/>
      <c r="B228" s="265"/>
      <c r="C228" s="266"/>
      <c r="D228" s="257" t="s">
        <v>436</v>
      </c>
      <c r="E228" s="267" t="s">
        <v>1</v>
      </c>
      <c r="F228" s="268" t="s">
        <v>2340</v>
      </c>
      <c r="G228" s="266"/>
      <c r="H228" s="269">
        <v>56.799999999999997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5" t="s">
        <v>436</v>
      </c>
      <c r="AU228" s="275" t="s">
        <v>86</v>
      </c>
      <c r="AV228" s="13" t="s">
        <v>86</v>
      </c>
      <c r="AW228" s="13" t="s">
        <v>32</v>
      </c>
      <c r="AX228" s="13" t="s">
        <v>76</v>
      </c>
      <c r="AY228" s="275" t="s">
        <v>213</v>
      </c>
    </row>
    <row r="229" s="14" customFormat="1">
      <c r="A229" s="14"/>
      <c r="B229" s="276"/>
      <c r="C229" s="277"/>
      <c r="D229" s="257" t="s">
        <v>436</v>
      </c>
      <c r="E229" s="278" t="s">
        <v>2237</v>
      </c>
      <c r="F229" s="279" t="s">
        <v>453</v>
      </c>
      <c r="G229" s="277"/>
      <c r="H229" s="280">
        <v>56.799999999999997</v>
      </c>
      <c r="I229" s="281"/>
      <c r="J229" s="277"/>
      <c r="K229" s="277"/>
      <c r="L229" s="282"/>
      <c r="M229" s="283"/>
      <c r="N229" s="284"/>
      <c r="O229" s="284"/>
      <c r="P229" s="284"/>
      <c r="Q229" s="284"/>
      <c r="R229" s="284"/>
      <c r="S229" s="284"/>
      <c r="T229" s="28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6" t="s">
        <v>436</v>
      </c>
      <c r="AU229" s="286" t="s">
        <v>86</v>
      </c>
      <c r="AV229" s="14" t="s">
        <v>229</v>
      </c>
      <c r="AW229" s="14" t="s">
        <v>32</v>
      </c>
      <c r="AX229" s="14" t="s">
        <v>84</v>
      </c>
      <c r="AY229" s="286" t="s">
        <v>213</v>
      </c>
    </row>
    <row r="230" s="2" customFormat="1" ht="21.75" customHeight="1">
      <c r="A230" s="39"/>
      <c r="B230" s="40"/>
      <c r="C230" s="244" t="s">
        <v>338</v>
      </c>
      <c r="D230" s="244" t="s">
        <v>216</v>
      </c>
      <c r="E230" s="245" t="s">
        <v>1009</v>
      </c>
      <c r="F230" s="246" t="s">
        <v>1355</v>
      </c>
      <c r="G230" s="247" t="s">
        <v>491</v>
      </c>
      <c r="H230" s="248">
        <v>3159.3159999999998</v>
      </c>
      <c r="I230" s="249"/>
      <c r="J230" s="250">
        <f>ROUND(I230*H230,2)</f>
        <v>0</v>
      </c>
      <c r="K230" s="246" t="s">
        <v>394</v>
      </c>
      <c r="L230" s="45"/>
      <c r="M230" s="251" t="s">
        <v>1</v>
      </c>
      <c r="N230" s="252" t="s">
        <v>41</v>
      </c>
      <c r="O230" s="92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229</v>
      </c>
      <c r="AT230" s="255" t="s">
        <v>216</v>
      </c>
      <c r="AU230" s="255" t="s">
        <v>86</v>
      </c>
      <c r="AY230" s="18" t="s">
        <v>213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84</v>
      </c>
      <c r="BK230" s="256">
        <f>ROUND(I230*H230,2)</f>
        <v>0</v>
      </c>
      <c r="BL230" s="18" t="s">
        <v>229</v>
      </c>
      <c r="BM230" s="255" t="s">
        <v>2341</v>
      </c>
    </row>
    <row r="231" s="2" customFormat="1">
      <c r="A231" s="39"/>
      <c r="B231" s="40"/>
      <c r="C231" s="41"/>
      <c r="D231" s="257" t="s">
        <v>222</v>
      </c>
      <c r="E231" s="41"/>
      <c r="F231" s="258" t="s">
        <v>2342</v>
      </c>
      <c r="G231" s="41"/>
      <c r="H231" s="41"/>
      <c r="I231" s="155"/>
      <c r="J231" s="41"/>
      <c r="K231" s="41"/>
      <c r="L231" s="45"/>
      <c r="M231" s="259"/>
      <c r="N231" s="260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222</v>
      </c>
      <c r="AU231" s="18" t="s">
        <v>86</v>
      </c>
    </row>
    <row r="232" s="13" customFormat="1">
      <c r="A232" s="13"/>
      <c r="B232" s="265"/>
      <c r="C232" s="266"/>
      <c r="D232" s="257" t="s">
        <v>436</v>
      </c>
      <c r="E232" s="267" t="s">
        <v>1</v>
      </c>
      <c r="F232" s="268" t="s">
        <v>2343</v>
      </c>
      <c r="G232" s="266"/>
      <c r="H232" s="269">
        <v>3159.3159999999998</v>
      </c>
      <c r="I232" s="270"/>
      <c r="J232" s="266"/>
      <c r="K232" s="266"/>
      <c r="L232" s="271"/>
      <c r="M232" s="272"/>
      <c r="N232" s="273"/>
      <c r="O232" s="273"/>
      <c r="P232" s="273"/>
      <c r="Q232" s="273"/>
      <c r="R232" s="273"/>
      <c r="S232" s="273"/>
      <c r="T232" s="27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5" t="s">
        <v>436</v>
      </c>
      <c r="AU232" s="275" t="s">
        <v>86</v>
      </c>
      <c r="AV232" s="13" t="s">
        <v>86</v>
      </c>
      <c r="AW232" s="13" t="s">
        <v>32</v>
      </c>
      <c r="AX232" s="13" t="s">
        <v>76</v>
      </c>
      <c r="AY232" s="275" t="s">
        <v>213</v>
      </c>
    </row>
    <row r="233" s="14" customFormat="1">
      <c r="A233" s="14"/>
      <c r="B233" s="276"/>
      <c r="C233" s="277"/>
      <c r="D233" s="257" t="s">
        <v>436</v>
      </c>
      <c r="E233" s="278" t="s">
        <v>1</v>
      </c>
      <c r="F233" s="279" t="s">
        <v>453</v>
      </c>
      <c r="G233" s="277"/>
      <c r="H233" s="280">
        <v>3159.3159999999998</v>
      </c>
      <c r="I233" s="281"/>
      <c r="J233" s="277"/>
      <c r="K233" s="277"/>
      <c r="L233" s="282"/>
      <c r="M233" s="283"/>
      <c r="N233" s="284"/>
      <c r="O233" s="284"/>
      <c r="P233" s="284"/>
      <c r="Q233" s="284"/>
      <c r="R233" s="284"/>
      <c r="S233" s="284"/>
      <c r="T233" s="28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6" t="s">
        <v>436</v>
      </c>
      <c r="AU233" s="286" t="s">
        <v>86</v>
      </c>
      <c r="AV233" s="14" t="s">
        <v>229</v>
      </c>
      <c r="AW233" s="14" t="s">
        <v>32</v>
      </c>
      <c r="AX233" s="14" t="s">
        <v>84</v>
      </c>
      <c r="AY233" s="286" t="s">
        <v>213</v>
      </c>
    </row>
    <row r="234" s="2" customFormat="1" ht="16.5" customHeight="1">
      <c r="A234" s="39"/>
      <c r="B234" s="40"/>
      <c r="C234" s="244" t="s">
        <v>343</v>
      </c>
      <c r="D234" s="244" t="s">
        <v>216</v>
      </c>
      <c r="E234" s="245" t="s">
        <v>803</v>
      </c>
      <c r="F234" s="246" t="s">
        <v>804</v>
      </c>
      <c r="G234" s="247" t="s">
        <v>399</v>
      </c>
      <c r="H234" s="248">
        <v>229.15199999999999</v>
      </c>
      <c r="I234" s="249"/>
      <c r="J234" s="250">
        <f>ROUND(I234*H234,2)</f>
        <v>0</v>
      </c>
      <c r="K234" s="246" t="s">
        <v>394</v>
      </c>
      <c r="L234" s="45"/>
      <c r="M234" s="251" t="s">
        <v>1</v>
      </c>
      <c r="N234" s="252" t="s">
        <v>41</v>
      </c>
      <c r="O234" s="92"/>
      <c r="P234" s="253">
        <f>O234*H234</f>
        <v>0</v>
      </c>
      <c r="Q234" s="253">
        <v>0</v>
      </c>
      <c r="R234" s="253">
        <f>Q234*H234</f>
        <v>0</v>
      </c>
      <c r="S234" s="253">
        <v>0</v>
      </c>
      <c r="T234" s="25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5" t="s">
        <v>229</v>
      </c>
      <c r="AT234" s="255" t="s">
        <v>216</v>
      </c>
      <c r="AU234" s="255" t="s">
        <v>86</v>
      </c>
      <c r="AY234" s="18" t="s">
        <v>213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8" t="s">
        <v>84</v>
      </c>
      <c r="BK234" s="256">
        <f>ROUND(I234*H234,2)</f>
        <v>0</v>
      </c>
      <c r="BL234" s="18" t="s">
        <v>229</v>
      </c>
      <c r="BM234" s="255" t="s">
        <v>2344</v>
      </c>
    </row>
    <row r="235" s="15" customFormat="1">
      <c r="A235" s="15"/>
      <c r="B235" s="300"/>
      <c r="C235" s="301"/>
      <c r="D235" s="257" t="s">
        <v>436</v>
      </c>
      <c r="E235" s="302" t="s">
        <v>1</v>
      </c>
      <c r="F235" s="303" t="s">
        <v>2345</v>
      </c>
      <c r="G235" s="301"/>
      <c r="H235" s="302" t="s">
        <v>1</v>
      </c>
      <c r="I235" s="304"/>
      <c r="J235" s="301"/>
      <c r="K235" s="301"/>
      <c r="L235" s="305"/>
      <c r="M235" s="306"/>
      <c r="N235" s="307"/>
      <c r="O235" s="307"/>
      <c r="P235" s="307"/>
      <c r="Q235" s="307"/>
      <c r="R235" s="307"/>
      <c r="S235" s="307"/>
      <c r="T235" s="30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309" t="s">
        <v>436</v>
      </c>
      <c r="AU235" s="309" t="s">
        <v>86</v>
      </c>
      <c r="AV235" s="15" t="s">
        <v>84</v>
      </c>
      <c r="AW235" s="15" t="s">
        <v>32</v>
      </c>
      <c r="AX235" s="15" t="s">
        <v>76</v>
      </c>
      <c r="AY235" s="309" t="s">
        <v>213</v>
      </c>
    </row>
    <row r="236" s="13" customFormat="1">
      <c r="A236" s="13"/>
      <c r="B236" s="265"/>
      <c r="C236" s="266"/>
      <c r="D236" s="257" t="s">
        <v>436</v>
      </c>
      <c r="E236" s="267" t="s">
        <v>1</v>
      </c>
      <c r="F236" s="268" t="s">
        <v>2346</v>
      </c>
      <c r="G236" s="266"/>
      <c r="H236" s="269">
        <v>229.15199999999999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5" t="s">
        <v>436</v>
      </c>
      <c r="AU236" s="275" t="s">
        <v>86</v>
      </c>
      <c r="AV236" s="13" t="s">
        <v>86</v>
      </c>
      <c r="AW236" s="13" t="s">
        <v>32</v>
      </c>
      <c r="AX236" s="13" t="s">
        <v>76</v>
      </c>
      <c r="AY236" s="275" t="s">
        <v>213</v>
      </c>
    </row>
    <row r="237" s="14" customFormat="1">
      <c r="A237" s="14"/>
      <c r="B237" s="276"/>
      <c r="C237" s="277"/>
      <c r="D237" s="257" t="s">
        <v>436</v>
      </c>
      <c r="E237" s="278" t="s">
        <v>2235</v>
      </c>
      <c r="F237" s="279" t="s">
        <v>453</v>
      </c>
      <c r="G237" s="277"/>
      <c r="H237" s="280">
        <v>229.15199999999999</v>
      </c>
      <c r="I237" s="281"/>
      <c r="J237" s="277"/>
      <c r="K237" s="277"/>
      <c r="L237" s="282"/>
      <c r="M237" s="283"/>
      <c r="N237" s="284"/>
      <c r="O237" s="284"/>
      <c r="P237" s="284"/>
      <c r="Q237" s="284"/>
      <c r="R237" s="284"/>
      <c r="S237" s="284"/>
      <c r="T237" s="28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6" t="s">
        <v>436</v>
      </c>
      <c r="AU237" s="286" t="s">
        <v>86</v>
      </c>
      <c r="AV237" s="14" t="s">
        <v>229</v>
      </c>
      <c r="AW237" s="14" t="s">
        <v>32</v>
      </c>
      <c r="AX237" s="14" t="s">
        <v>84</v>
      </c>
      <c r="AY237" s="286" t="s">
        <v>213</v>
      </c>
    </row>
    <row r="238" s="2" customFormat="1" ht="16.5" customHeight="1">
      <c r="A238" s="39"/>
      <c r="B238" s="40"/>
      <c r="C238" s="287" t="s">
        <v>348</v>
      </c>
      <c r="D238" s="287" t="s">
        <v>488</v>
      </c>
      <c r="E238" s="288" t="s">
        <v>2347</v>
      </c>
      <c r="F238" s="289" t="s">
        <v>2348</v>
      </c>
      <c r="G238" s="290" t="s">
        <v>491</v>
      </c>
      <c r="H238" s="291">
        <v>481.21899999999999</v>
      </c>
      <c r="I238" s="292"/>
      <c r="J238" s="293">
        <f>ROUND(I238*H238,2)</f>
        <v>0</v>
      </c>
      <c r="K238" s="289" t="s">
        <v>394</v>
      </c>
      <c r="L238" s="294"/>
      <c r="M238" s="295" t="s">
        <v>1</v>
      </c>
      <c r="N238" s="296" t="s">
        <v>41</v>
      </c>
      <c r="O238" s="92"/>
      <c r="P238" s="253">
        <f>O238*H238</f>
        <v>0</v>
      </c>
      <c r="Q238" s="253">
        <v>1</v>
      </c>
      <c r="R238" s="253">
        <f>Q238*H238</f>
        <v>481.21899999999999</v>
      </c>
      <c r="S238" s="253">
        <v>0</v>
      </c>
      <c r="T238" s="25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5" t="s">
        <v>420</v>
      </c>
      <c r="AT238" s="255" t="s">
        <v>488</v>
      </c>
      <c r="AU238" s="255" t="s">
        <v>86</v>
      </c>
      <c r="AY238" s="18" t="s">
        <v>213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8" t="s">
        <v>84</v>
      </c>
      <c r="BK238" s="256">
        <f>ROUND(I238*H238,2)</f>
        <v>0</v>
      </c>
      <c r="BL238" s="18" t="s">
        <v>229</v>
      </c>
      <c r="BM238" s="255" t="s">
        <v>2349</v>
      </c>
    </row>
    <row r="239" s="13" customFormat="1">
      <c r="A239" s="13"/>
      <c r="B239" s="265"/>
      <c r="C239" s="266"/>
      <c r="D239" s="257" t="s">
        <v>436</v>
      </c>
      <c r="E239" s="267" t="s">
        <v>1</v>
      </c>
      <c r="F239" s="268" t="s">
        <v>2350</v>
      </c>
      <c r="G239" s="266"/>
      <c r="H239" s="269">
        <v>229.15199999999999</v>
      </c>
      <c r="I239" s="270"/>
      <c r="J239" s="266"/>
      <c r="K239" s="266"/>
      <c r="L239" s="271"/>
      <c r="M239" s="272"/>
      <c r="N239" s="273"/>
      <c r="O239" s="273"/>
      <c r="P239" s="273"/>
      <c r="Q239" s="273"/>
      <c r="R239" s="273"/>
      <c r="S239" s="273"/>
      <c r="T239" s="27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5" t="s">
        <v>436</v>
      </c>
      <c r="AU239" s="275" t="s">
        <v>86</v>
      </c>
      <c r="AV239" s="13" t="s">
        <v>86</v>
      </c>
      <c r="AW239" s="13" t="s">
        <v>32</v>
      </c>
      <c r="AX239" s="13" t="s">
        <v>76</v>
      </c>
      <c r="AY239" s="275" t="s">
        <v>213</v>
      </c>
    </row>
    <row r="240" s="14" customFormat="1">
      <c r="A240" s="14"/>
      <c r="B240" s="276"/>
      <c r="C240" s="277"/>
      <c r="D240" s="257" t="s">
        <v>436</v>
      </c>
      <c r="E240" s="278" t="s">
        <v>1</v>
      </c>
      <c r="F240" s="279" t="s">
        <v>453</v>
      </c>
      <c r="G240" s="277"/>
      <c r="H240" s="280">
        <v>229.15199999999999</v>
      </c>
      <c r="I240" s="281"/>
      <c r="J240" s="277"/>
      <c r="K240" s="277"/>
      <c r="L240" s="282"/>
      <c r="M240" s="283"/>
      <c r="N240" s="284"/>
      <c r="O240" s="284"/>
      <c r="P240" s="284"/>
      <c r="Q240" s="284"/>
      <c r="R240" s="284"/>
      <c r="S240" s="284"/>
      <c r="T240" s="28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6" t="s">
        <v>436</v>
      </c>
      <c r="AU240" s="286" t="s">
        <v>86</v>
      </c>
      <c r="AV240" s="14" t="s">
        <v>229</v>
      </c>
      <c r="AW240" s="14" t="s">
        <v>32</v>
      </c>
      <c r="AX240" s="14" t="s">
        <v>84</v>
      </c>
      <c r="AY240" s="286" t="s">
        <v>213</v>
      </c>
    </row>
    <row r="241" s="13" customFormat="1">
      <c r="A241" s="13"/>
      <c r="B241" s="265"/>
      <c r="C241" s="266"/>
      <c r="D241" s="257" t="s">
        <v>436</v>
      </c>
      <c r="E241" s="266"/>
      <c r="F241" s="268" t="s">
        <v>2351</v>
      </c>
      <c r="G241" s="266"/>
      <c r="H241" s="269">
        <v>481.21899999999999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5" t="s">
        <v>436</v>
      </c>
      <c r="AU241" s="275" t="s">
        <v>86</v>
      </c>
      <c r="AV241" s="13" t="s">
        <v>86</v>
      </c>
      <c r="AW241" s="13" t="s">
        <v>4</v>
      </c>
      <c r="AX241" s="13" t="s">
        <v>84</v>
      </c>
      <c r="AY241" s="275" t="s">
        <v>213</v>
      </c>
    </row>
    <row r="242" s="2" customFormat="1" ht="21.75" customHeight="1">
      <c r="A242" s="39"/>
      <c r="B242" s="40"/>
      <c r="C242" s="244" t="s">
        <v>512</v>
      </c>
      <c r="D242" s="244" t="s">
        <v>216</v>
      </c>
      <c r="E242" s="245" t="s">
        <v>2352</v>
      </c>
      <c r="F242" s="246" t="s">
        <v>2353</v>
      </c>
      <c r="G242" s="247" t="s">
        <v>393</v>
      </c>
      <c r="H242" s="248">
        <v>688.78999999999996</v>
      </c>
      <c r="I242" s="249"/>
      <c r="J242" s="250">
        <f>ROUND(I242*H242,2)</f>
        <v>0</v>
      </c>
      <c r="K242" s="246" t="s">
        <v>1</v>
      </c>
      <c r="L242" s="45"/>
      <c r="M242" s="251" t="s">
        <v>1</v>
      </c>
      <c r="N242" s="252" t="s">
        <v>41</v>
      </c>
      <c r="O242" s="92"/>
      <c r="P242" s="253">
        <f>O242*H242</f>
        <v>0</v>
      </c>
      <c r="Q242" s="253">
        <v>0</v>
      </c>
      <c r="R242" s="253">
        <f>Q242*H242</f>
        <v>0</v>
      </c>
      <c r="S242" s="253">
        <v>0.35499999999999998</v>
      </c>
      <c r="T242" s="254">
        <f>S242*H242</f>
        <v>244.52044999999998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5" t="s">
        <v>229</v>
      </c>
      <c r="AT242" s="255" t="s">
        <v>216</v>
      </c>
      <c r="AU242" s="255" t="s">
        <v>86</v>
      </c>
      <c r="AY242" s="18" t="s">
        <v>213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8" t="s">
        <v>84</v>
      </c>
      <c r="BK242" s="256">
        <f>ROUND(I242*H242,2)</f>
        <v>0</v>
      </c>
      <c r="BL242" s="18" t="s">
        <v>229</v>
      </c>
      <c r="BM242" s="255" t="s">
        <v>2354</v>
      </c>
    </row>
    <row r="243" s="15" customFormat="1">
      <c r="A243" s="15"/>
      <c r="B243" s="300"/>
      <c r="C243" s="301"/>
      <c r="D243" s="257" t="s">
        <v>436</v>
      </c>
      <c r="E243" s="302" t="s">
        <v>1</v>
      </c>
      <c r="F243" s="303" t="s">
        <v>2355</v>
      </c>
      <c r="G243" s="301"/>
      <c r="H243" s="302" t="s">
        <v>1</v>
      </c>
      <c r="I243" s="304"/>
      <c r="J243" s="301"/>
      <c r="K243" s="301"/>
      <c r="L243" s="305"/>
      <c r="M243" s="306"/>
      <c r="N243" s="307"/>
      <c r="O243" s="307"/>
      <c r="P243" s="307"/>
      <c r="Q243" s="307"/>
      <c r="R243" s="307"/>
      <c r="S243" s="307"/>
      <c r="T243" s="30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309" t="s">
        <v>436</v>
      </c>
      <c r="AU243" s="309" t="s">
        <v>86</v>
      </c>
      <c r="AV243" s="15" t="s">
        <v>84</v>
      </c>
      <c r="AW243" s="15" t="s">
        <v>32</v>
      </c>
      <c r="AX243" s="15" t="s">
        <v>76</v>
      </c>
      <c r="AY243" s="309" t="s">
        <v>213</v>
      </c>
    </row>
    <row r="244" s="13" customFormat="1">
      <c r="A244" s="13"/>
      <c r="B244" s="265"/>
      <c r="C244" s="266"/>
      <c r="D244" s="257" t="s">
        <v>436</v>
      </c>
      <c r="E244" s="267" t="s">
        <v>1</v>
      </c>
      <c r="F244" s="268" t="s">
        <v>2356</v>
      </c>
      <c r="G244" s="266"/>
      <c r="H244" s="269">
        <v>688.78999999999996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5" t="s">
        <v>436</v>
      </c>
      <c r="AU244" s="275" t="s">
        <v>86</v>
      </c>
      <c r="AV244" s="13" t="s">
        <v>86</v>
      </c>
      <c r="AW244" s="13" t="s">
        <v>32</v>
      </c>
      <c r="AX244" s="13" t="s">
        <v>84</v>
      </c>
      <c r="AY244" s="275" t="s">
        <v>213</v>
      </c>
    </row>
    <row r="245" s="12" customFormat="1" ht="22.8" customHeight="1">
      <c r="A245" s="12"/>
      <c r="B245" s="228"/>
      <c r="C245" s="229"/>
      <c r="D245" s="230" t="s">
        <v>75</v>
      </c>
      <c r="E245" s="242" t="s">
        <v>86</v>
      </c>
      <c r="F245" s="242" t="s">
        <v>558</v>
      </c>
      <c r="G245" s="229"/>
      <c r="H245" s="229"/>
      <c r="I245" s="232"/>
      <c r="J245" s="243">
        <f>BK245</f>
        <v>0</v>
      </c>
      <c r="K245" s="229"/>
      <c r="L245" s="234"/>
      <c r="M245" s="235"/>
      <c r="N245" s="236"/>
      <c r="O245" s="236"/>
      <c r="P245" s="237">
        <f>SUM(P246:P288)</f>
        <v>0</v>
      </c>
      <c r="Q245" s="236"/>
      <c r="R245" s="237">
        <f>SUM(R246:R288)</f>
        <v>1390.0349262599998</v>
      </c>
      <c r="S245" s="236"/>
      <c r="T245" s="238">
        <f>SUM(T246:T288)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39" t="s">
        <v>84</v>
      </c>
      <c r="AT245" s="240" t="s">
        <v>75</v>
      </c>
      <c r="AU245" s="240" t="s">
        <v>84</v>
      </c>
      <c r="AY245" s="239" t="s">
        <v>213</v>
      </c>
      <c r="BK245" s="241">
        <f>SUM(BK246:BK288)</f>
        <v>0</v>
      </c>
    </row>
    <row r="246" s="2" customFormat="1" ht="21.75" customHeight="1">
      <c r="A246" s="39"/>
      <c r="B246" s="40"/>
      <c r="C246" s="244" t="s">
        <v>516</v>
      </c>
      <c r="D246" s="244" t="s">
        <v>216</v>
      </c>
      <c r="E246" s="245" t="s">
        <v>2357</v>
      </c>
      <c r="F246" s="246" t="s">
        <v>2358</v>
      </c>
      <c r="G246" s="247" t="s">
        <v>471</v>
      </c>
      <c r="H246" s="248">
        <v>28</v>
      </c>
      <c r="I246" s="249"/>
      <c r="J246" s="250">
        <f>ROUND(I246*H246,2)</f>
        <v>0</v>
      </c>
      <c r="K246" s="246" t="s">
        <v>1</v>
      </c>
      <c r="L246" s="45"/>
      <c r="M246" s="251" t="s">
        <v>1</v>
      </c>
      <c r="N246" s="252" t="s">
        <v>41</v>
      </c>
      <c r="O246" s="92"/>
      <c r="P246" s="253">
        <f>O246*H246</f>
        <v>0</v>
      </c>
      <c r="Q246" s="253">
        <v>0.00038000000000000002</v>
      </c>
      <c r="R246" s="253">
        <f>Q246*H246</f>
        <v>0.01064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229</v>
      </c>
      <c r="AT246" s="255" t="s">
        <v>216</v>
      </c>
      <c r="AU246" s="255" t="s">
        <v>86</v>
      </c>
      <c r="AY246" s="18" t="s">
        <v>213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84</v>
      </c>
      <c r="BK246" s="256">
        <f>ROUND(I246*H246,2)</f>
        <v>0</v>
      </c>
      <c r="BL246" s="18" t="s">
        <v>229</v>
      </c>
      <c r="BM246" s="255" t="s">
        <v>2359</v>
      </c>
    </row>
    <row r="247" s="15" customFormat="1">
      <c r="A247" s="15"/>
      <c r="B247" s="300"/>
      <c r="C247" s="301"/>
      <c r="D247" s="257" t="s">
        <v>436</v>
      </c>
      <c r="E247" s="302" t="s">
        <v>1</v>
      </c>
      <c r="F247" s="303" t="s">
        <v>2360</v>
      </c>
      <c r="G247" s="301"/>
      <c r="H247" s="302" t="s">
        <v>1</v>
      </c>
      <c r="I247" s="304"/>
      <c r="J247" s="301"/>
      <c r="K247" s="301"/>
      <c r="L247" s="305"/>
      <c r="M247" s="306"/>
      <c r="N247" s="307"/>
      <c r="O247" s="307"/>
      <c r="P247" s="307"/>
      <c r="Q247" s="307"/>
      <c r="R247" s="307"/>
      <c r="S247" s="307"/>
      <c r="T247" s="30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309" t="s">
        <v>436</v>
      </c>
      <c r="AU247" s="309" t="s">
        <v>86</v>
      </c>
      <c r="AV247" s="15" t="s">
        <v>84</v>
      </c>
      <c r="AW247" s="15" t="s">
        <v>32</v>
      </c>
      <c r="AX247" s="15" t="s">
        <v>76</v>
      </c>
      <c r="AY247" s="309" t="s">
        <v>213</v>
      </c>
    </row>
    <row r="248" s="13" customFormat="1">
      <c r="A248" s="13"/>
      <c r="B248" s="265"/>
      <c r="C248" s="266"/>
      <c r="D248" s="257" t="s">
        <v>436</v>
      </c>
      <c r="E248" s="267" t="s">
        <v>1</v>
      </c>
      <c r="F248" s="268" t="s">
        <v>355</v>
      </c>
      <c r="G248" s="266"/>
      <c r="H248" s="269">
        <v>28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5" t="s">
        <v>436</v>
      </c>
      <c r="AU248" s="275" t="s">
        <v>86</v>
      </c>
      <c r="AV248" s="13" t="s">
        <v>86</v>
      </c>
      <c r="AW248" s="13" t="s">
        <v>32</v>
      </c>
      <c r="AX248" s="13" t="s">
        <v>76</v>
      </c>
      <c r="AY248" s="275" t="s">
        <v>213</v>
      </c>
    </row>
    <row r="249" s="14" customFormat="1">
      <c r="A249" s="14"/>
      <c r="B249" s="276"/>
      <c r="C249" s="277"/>
      <c r="D249" s="257" t="s">
        <v>436</v>
      </c>
      <c r="E249" s="278" t="s">
        <v>2224</v>
      </c>
      <c r="F249" s="279" t="s">
        <v>453</v>
      </c>
      <c r="G249" s="277"/>
      <c r="H249" s="280">
        <v>28</v>
      </c>
      <c r="I249" s="281"/>
      <c r="J249" s="277"/>
      <c r="K249" s="277"/>
      <c r="L249" s="282"/>
      <c r="M249" s="283"/>
      <c r="N249" s="284"/>
      <c r="O249" s="284"/>
      <c r="P249" s="284"/>
      <c r="Q249" s="284"/>
      <c r="R249" s="284"/>
      <c r="S249" s="284"/>
      <c r="T249" s="28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6" t="s">
        <v>436</v>
      </c>
      <c r="AU249" s="286" t="s">
        <v>86</v>
      </c>
      <c r="AV249" s="14" t="s">
        <v>229</v>
      </c>
      <c r="AW249" s="14" t="s">
        <v>32</v>
      </c>
      <c r="AX249" s="14" t="s">
        <v>84</v>
      </c>
      <c r="AY249" s="286" t="s">
        <v>213</v>
      </c>
    </row>
    <row r="250" s="2" customFormat="1" ht="21.75" customHeight="1">
      <c r="A250" s="39"/>
      <c r="B250" s="40"/>
      <c r="C250" s="244" t="s">
        <v>355</v>
      </c>
      <c r="D250" s="244" t="s">
        <v>216</v>
      </c>
      <c r="E250" s="245" t="s">
        <v>2361</v>
      </c>
      <c r="F250" s="246" t="s">
        <v>2362</v>
      </c>
      <c r="G250" s="247" t="s">
        <v>471</v>
      </c>
      <c r="H250" s="248">
        <v>122</v>
      </c>
      <c r="I250" s="249"/>
      <c r="J250" s="250">
        <f>ROUND(I250*H250,2)</f>
        <v>0</v>
      </c>
      <c r="K250" s="246" t="s">
        <v>394</v>
      </c>
      <c r="L250" s="45"/>
      <c r="M250" s="251" t="s">
        <v>1</v>
      </c>
      <c r="N250" s="252" t="s">
        <v>41</v>
      </c>
      <c r="O250" s="92"/>
      <c r="P250" s="253">
        <f>O250*H250</f>
        <v>0</v>
      </c>
      <c r="Q250" s="253">
        <v>0.00038000000000000002</v>
      </c>
      <c r="R250" s="253">
        <f>Q250*H250</f>
        <v>0.046360000000000005</v>
      </c>
      <c r="S250" s="253">
        <v>0</v>
      </c>
      <c r="T250" s="25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5" t="s">
        <v>229</v>
      </c>
      <c r="AT250" s="255" t="s">
        <v>216</v>
      </c>
      <c r="AU250" s="255" t="s">
        <v>86</v>
      </c>
      <c r="AY250" s="18" t="s">
        <v>213</v>
      </c>
      <c r="BE250" s="256">
        <f>IF(N250="základní",J250,0)</f>
        <v>0</v>
      </c>
      <c r="BF250" s="256">
        <f>IF(N250="snížená",J250,0)</f>
        <v>0</v>
      </c>
      <c r="BG250" s="256">
        <f>IF(N250="zákl. přenesená",J250,0)</f>
        <v>0</v>
      </c>
      <c r="BH250" s="256">
        <f>IF(N250="sníž. přenesená",J250,0)</f>
        <v>0</v>
      </c>
      <c r="BI250" s="256">
        <f>IF(N250="nulová",J250,0)</f>
        <v>0</v>
      </c>
      <c r="BJ250" s="18" t="s">
        <v>84</v>
      </c>
      <c r="BK250" s="256">
        <f>ROUND(I250*H250,2)</f>
        <v>0</v>
      </c>
      <c r="BL250" s="18" t="s">
        <v>229</v>
      </c>
      <c r="BM250" s="255" t="s">
        <v>2363</v>
      </c>
    </row>
    <row r="251" s="15" customFormat="1">
      <c r="A251" s="15"/>
      <c r="B251" s="300"/>
      <c r="C251" s="301"/>
      <c r="D251" s="257" t="s">
        <v>436</v>
      </c>
      <c r="E251" s="302" t="s">
        <v>1</v>
      </c>
      <c r="F251" s="303" t="s">
        <v>2364</v>
      </c>
      <c r="G251" s="301"/>
      <c r="H251" s="302" t="s">
        <v>1</v>
      </c>
      <c r="I251" s="304"/>
      <c r="J251" s="301"/>
      <c r="K251" s="301"/>
      <c r="L251" s="305"/>
      <c r="M251" s="306"/>
      <c r="N251" s="307"/>
      <c r="O251" s="307"/>
      <c r="P251" s="307"/>
      <c r="Q251" s="307"/>
      <c r="R251" s="307"/>
      <c r="S251" s="307"/>
      <c r="T251" s="30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309" t="s">
        <v>436</v>
      </c>
      <c r="AU251" s="309" t="s">
        <v>86</v>
      </c>
      <c r="AV251" s="15" t="s">
        <v>84</v>
      </c>
      <c r="AW251" s="15" t="s">
        <v>32</v>
      </c>
      <c r="AX251" s="15" t="s">
        <v>76</v>
      </c>
      <c r="AY251" s="309" t="s">
        <v>213</v>
      </c>
    </row>
    <row r="252" s="13" customFormat="1">
      <c r="A252" s="13"/>
      <c r="B252" s="265"/>
      <c r="C252" s="266"/>
      <c r="D252" s="257" t="s">
        <v>436</v>
      </c>
      <c r="E252" s="267" t="s">
        <v>1</v>
      </c>
      <c r="F252" s="268" t="s">
        <v>1878</v>
      </c>
      <c r="G252" s="266"/>
      <c r="H252" s="269">
        <v>122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5" t="s">
        <v>436</v>
      </c>
      <c r="AU252" s="275" t="s">
        <v>86</v>
      </c>
      <c r="AV252" s="13" t="s">
        <v>86</v>
      </c>
      <c r="AW252" s="13" t="s">
        <v>32</v>
      </c>
      <c r="AX252" s="13" t="s">
        <v>76</v>
      </c>
      <c r="AY252" s="275" t="s">
        <v>213</v>
      </c>
    </row>
    <row r="253" s="14" customFormat="1">
      <c r="A253" s="14"/>
      <c r="B253" s="276"/>
      <c r="C253" s="277"/>
      <c r="D253" s="257" t="s">
        <v>436</v>
      </c>
      <c r="E253" s="278" t="s">
        <v>2225</v>
      </c>
      <c r="F253" s="279" t="s">
        <v>453</v>
      </c>
      <c r="G253" s="277"/>
      <c r="H253" s="280">
        <v>122</v>
      </c>
      <c r="I253" s="281"/>
      <c r="J253" s="277"/>
      <c r="K253" s="277"/>
      <c r="L253" s="282"/>
      <c r="M253" s="283"/>
      <c r="N253" s="284"/>
      <c r="O253" s="284"/>
      <c r="P253" s="284"/>
      <c r="Q253" s="284"/>
      <c r="R253" s="284"/>
      <c r="S253" s="284"/>
      <c r="T253" s="28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6" t="s">
        <v>436</v>
      </c>
      <c r="AU253" s="286" t="s">
        <v>86</v>
      </c>
      <c r="AV253" s="14" t="s">
        <v>229</v>
      </c>
      <c r="AW253" s="14" t="s">
        <v>32</v>
      </c>
      <c r="AX253" s="14" t="s">
        <v>84</v>
      </c>
      <c r="AY253" s="286" t="s">
        <v>213</v>
      </c>
    </row>
    <row r="254" s="2" customFormat="1" ht="16.5" customHeight="1">
      <c r="A254" s="39"/>
      <c r="B254" s="40"/>
      <c r="C254" s="244" t="s">
        <v>360</v>
      </c>
      <c r="D254" s="244" t="s">
        <v>216</v>
      </c>
      <c r="E254" s="245" t="s">
        <v>2365</v>
      </c>
      <c r="F254" s="246" t="s">
        <v>2366</v>
      </c>
      <c r="G254" s="247" t="s">
        <v>491</v>
      </c>
      <c r="H254" s="248">
        <v>0.25</v>
      </c>
      <c r="I254" s="249"/>
      <c r="J254" s="250">
        <f>ROUND(I254*H254,2)</f>
        <v>0</v>
      </c>
      <c r="K254" s="246" t="s">
        <v>1</v>
      </c>
      <c r="L254" s="45"/>
      <c r="M254" s="251" t="s">
        <v>1</v>
      </c>
      <c r="N254" s="252" t="s">
        <v>41</v>
      </c>
      <c r="O254" s="92"/>
      <c r="P254" s="253">
        <f>O254*H254</f>
        <v>0</v>
      </c>
      <c r="Q254" s="253">
        <v>0.10445</v>
      </c>
      <c r="R254" s="253">
        <f>Q254*H254</f>
        <v>0.0261125</v>
      </c>
      <c r="S254" s="253">
        <v>0</v>
      </c>
      <c r="T254" s="25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5" t="s">
        <v>229</v>
      </c>
      <c r="AT254" s="255" t="s">
        <v>216</v>
      </c>
      <c r="AU254" s="255" t="s">
        <v>86</v>
      </c>
      <c r="AY254" s="18" t="s">
        <v>213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8" t="s">
        <v>84</v>
      </c>
      <c r="BK254" s="256">
        <f>ROUND(I254*H254,2)</f>
        <v>0</v>
      </c>
      <c r="BL254" s="18" t="s">
        <v>229</v>
      </c>
      <c r="BM254" s="255" t="s">
        <v>2367</v>
      </c>
    </row>
    <row r="255" s="15" customFormat="1">
      <c r="A255" s="15"/>
      <c r="B255" s="300"/>
      <c r="C255" s="301"/>
      <c r="D255" s="257" t="s">
        <v>436</v>
      </c>
      <c r="E255" s="302" t="s">
        <v>1</v>
      </c>
      <c r="F255" s="303" t="s">
        <v>2368</v>
      </c>
      <c r="G255" s="301"/>
      <c r="H255" s="302" t="s">
        <v>1</v>
      </c>
      <c r="I255" s="304"/>
      <c r="J255" s="301"/>
      <c r="K255" s="301"/>
      <c r="L255" s="305"/>
      <c r="M255" s="306"/>
      <c r="N255" s="307"/>
      <c r="O255" s="307"/>
      <c r="P255" s="307"/>
      <c r="Q255" s="307"/>
      <c r="R255" s="307"/>
      <c r="S255" s="307"/>
      <c r="T255" s="30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309" t="s">
        <v>436</v>
      </c>
      <c r="AU255" s="309" t="s">
        <v>86</v>
      </c>
      <c r="AV255" s="15" t="s">
        <v>84</v>
      </c>
      <c r="AW255" s="15" t="s">
        <v>32</v>
      </c>
      <c r="AX255" s="15" t="s">
        <v>76</v>
      </c>
      <c r="AY255" s="309" t="s">
        <v>213</v>
      </c>
    </row>
    <row r="256" s="13" customFormat="1">
      <c r="A256" s="13"/>
      <c r="B256" s="265"/>
      <c r="C256" s="266"/>
      <c r="D256" s="257" t="s">
        <v>436</v>
      </c>
      <c r="E256" s="267" t="s">
        <v>1</v>
      </c>
      <c r="F256" s="268" t="s">
        <v>2369</v>
      </c>
      <c r="G256" s="266"/>
      <c r="H256" s="269">
        <v>0.25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5" t="s">
        <v>436</v>
      </c>
      <c r="AU256" s="275" t="s">
        <v>86</v>
      </c>
      <c r="AV256" s="13" t="s">
        <v>86</v>
      </c>
      <c r="AW256" s="13" t="s">
        <v>32</v>
      </c>
      <c r="AX256" s="13" t="s">
        <v>76</v>
      </c>
      <c r="AY256" s="275" t="s">
        <v>213</v>
      </c>
    </row>
    <row r="257" s="14" customFormat="1">
      <c r="A257" s="14"/>
      <c r="B257" s="276"/>
      <c r="C257" s="277"/>
      <c r="D257" s="257" t="s">
        <v>436</v>
      </c>
      <c r="E257" s="278" t="s">
        <v>1</v>
      </c>
      <c r="F257" s="279" t="s">
        <v>453</v>
      </c>
      <c r="G257" s="277"/>
      <c r="H257" s="280">
        <v>0.25</v>
      </c>
      <c r="I257" s="281"/>
      <c r="J257" s="277"/>
      <c r="K257" s="277"/>
      <c r="L257" s="282"/>
      <c r="M257" s="283"/>
      <c r="N257" s="284"/>
      <c r="O257" s="284"/>
      <c r="P257" s="284"/>
      <c r="Q257" s="284"/>
      <c r="R257" s="284"/>
      <c r="S257" s="284"/>
      <c r="T257" s="28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6" t="s">
        <v>436</v>
      </c>
      <c r="AU257" s="286" t="s">
        <v>86</v>
      </c>
      <c r="AV257" s="14" t="s">
        <v>229</v>
      </c>
      <c r="AW257" s="14" t="s">
        <v>32</v>
      </c>
      <c r="AX257" s="14" t="s">
        <v>84</v>
      </c>
      <c r="AY257" s="286" t="s">
        <v>213</v>
      </c>
    </row>
    <row r="258" s="2" customFormat="1" ht="21.75" customHeight="1">
      <c r="A258" s="39"/>
      <c r="B258" s="40"/>
      <c r="C258" s="287" t="s">
        <v>365</v>
      </c>
      <c r="D258" s="287" t="s">
        <v>488</v>
      </c>
      <c r="E258" s="288" t="s">
        <v>2370</v>
      </c>
      <c r="F258" s="289" t="s">
        <v>2371</v>
      </c>
      <c r="G258" s="290" t="s">
        <v>310</v>
      </c>
      <c r="H258" s="291">
        <v>1</v>
      </c>
      <c r="I258" s="292"/>
      <c r="J258" s="293">
        <f>ROUND(I258*H258,2)</f>
        <v>0</v>
      </c>
      <c r="K258" s="289" t="s">
        <v>1</v>
      </c>
      <c r="L258" s="294"/>
      <c r="M258" s="295" t="s">
        <v>1</v>
      </c>
      <c r="N258" s="296" t="s">
        <v>41</v>
      </c>
      <c r="O258" s="92"/>
      <c r="P258" s="253">
        <f>O258*H258</f>
        <v>0</v>
      </c>
      <c r="Q258" s="253">
        <v>1.1000000000000001</v>
      </c>
      <c r="R258" s="253">
        <f>Q258*H258</f>
        <v>1.1000000000000001</v>
      </c>
      <c r="S258" s="253">
        <v>0</v>
      </c>
      <c r="T258" s="25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5" t="s">
        <v>420</v>
      </c>
      <c r="AT258" s="255" t="s">
        <v>488</v>
      </c>
      <c r="AU258" s="255" t="s">
        <v>86</v>
      </c>
      <c r="AY258" s="18" t="s">
        <v>213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8" t="s">
        <v>84</v>
      </c>
      <c r="BK258" s="256">
        <f>ROUND(I258*H258,2)</f>
        <v>0</v>
      </c>
      <c r="BL258" s="18" t="s">
        <v>229</v>
      </c>
      <c r="BM258" s="255" t="s">
        <v>2372</v>
      </c>
    </row>
    <row r="259" s="13" customFormat="1">
      <c r="A259" s="13"/>
      <c r="B259" s="265"/>
      <c r="C259" s="266"/>
      <c r="D259" s="257" t="s">
        <v>436</v>
      </c>
      <c r="E259" s="267" t="s">
        <v>1</v>
      </c>
      <c r="F259" s="268" t="s">
        <v>84</v>
      </c>
      <c r="G259" s="266"/>
      <c r="H259" s="269">
        <v>1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5" t="s">
        <v>436</v>
      </c>
      <c r="AU259" s="275" t="s">
        <v>86</v>
      </c>
      <c r="AV259" s="13" t="s">
        <v>86</v>
      </c>
      <c r="AW259" s="13" t="s">
        <v>32</v>
      </c>
      <c r="AX259" s="13" t="s">
        <v>84</v>
      </c>
      <c r="AY259" s="275" t="s">
        <v>213</v>
      </c>
    </row>
    <row r="260" s="2" customFormat="1" ht="21.75" customHeight="1">
      <c r="A260" s="39"/>
      <c r="B260" s="40"/>
      <c r="C260" s="244" t="s">
        <v>370</v>
      </c>
      <c r="D260" s="244" t="s">
        <v>216</v>
      </c>
      <c r="E260" s="245" t="s">
        <v>2373</v>
      </c>
      <c r="F260" s="246" t="s">
        <v>2374</v>
      </c>
      <c r="G260" s="247" t="s">
        <v>399</v>
      </c>
      <c r="H260" s="248">
        <v>78.680000000000007</v>
      </c>
      <c r="I260" s="249"/>
      <c r="J260" s="250">
        <f>ROUND(I260*H260,2)</f>
        <v>0</v>
      </c>
      <c r="K260" s="246" t="s">
        <v>394</v>
      </c>
      <c r="L260" s="45"/>
      <c r="M260" s="251" t="s">
        <v>1</v>
      </c>
      <c r="N260" s="252" t="s">
        <v>41</v>
      </c>
      <c r="O260" s="92"/>
      <c r="P260" s="253">
        <f>O260*H260</f>
        <v>0</v>
      </c>
      <c r="Q260" s="253">
        <v>0</v>
      </c>
      <c r="R260" s="253">
        <f>Q260*H260</f>
        <v>0</v>
      </c>
      <c r="S260" s="253">
        <v>0</v>
      </c>
      <c r="T260" s="25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5" t="s">
        <v>229</v>
      </c>
      <c r="AT260" s="255" t="s">
        <v>216</v>
      </c>
      <c r="AU260" s="255" t="s">
        <v>86</v>
      </c>
      <c r="AY260" s="18" t="s">
        <v>213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8" t="s">
        <v>84</v>
      </c>
      <c r="BK260" s="256">
        <f>ROUND(I260*H260,2)</f>
        <v>0</v>
      </c>
      <c r="BL260" s="18" t="s">
        <v>229</v>
      </c>
      <c r="BM260" s="255" t="s">
        <v>2375</v>
      </c>
    </row>
    <row r="261" s="15" customFormat="1">
      <c r="A261" s="15"/>
      <c r="B261" s="300"/>
      <c r="C261" s="301"/>
      <c r="D261" s="257" t="s">
        <v>436</v>
      </c>
      <c r="E261" s="302" t="s">
        <v>1</v>
      </c>
      <c r="F261" s="303" t="s">
        <v>2376</v>
      </c>
      <c r="G261" s="301"/>
      <c r="H261" s="302" t="s">
        <v>1</v>
      </c>
      <c r="I261" s="304"/>
      <c r="J261" s="301"/>
      <c r="K261" s="301"/>
      <c r="L261" s="305"/>
      <c r="M261" s="306"/>
      <c r="N261" s="307"/>
      <c r="O261" s="307"/>
      <c r="P261" s="307"/>
      <c r="Q261" s="307"/>
      <c r="R261" s="307"/>
      <c r="S261" s="307"/>
      <c r="T261" s="30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309" t="s">
        <v>436</v>
      </c>
      <c r="AU261" s="309" t="s">
        <v>86</v>
      </c>
      <c r="AV261" s="15" t="s">
        <v>84</v>
      </c>
      <c r="AW261" s="15" t="s">
        <v>32</v>
      </c>
      <c r="AX261" s="15" t="s">
        <v>76</v>
      </c>
      <c r="AY261" s="309" t="s">
        <v>213</v>
      </c>
    </row>
    <row r="262" s="13" customFormat="1">
      <c r="A262" s="13"/>
      <c r="B262" s="265"/>
      <c r="C262" s="266"/>
      <c r="D262" s="257" t="s">
        <v>436</v>
      </c>
      <c r="E262" s="267" t="s">
        <v>1</v>
      </c>
      <c r="F262" s="268" t="s">
        <v>2377</v>
      </c>
      <c r="G262" s="266"/>
      <c r="H262" s="269">
        <v>78.680000000000007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5" t="s">
        <v>436</v>
      </c>
      <c r="AU262" s="275" t="s">
        <v>86</v>
      </c>
      <c r="AV262" s="13" t="s">
        <v>86</v>
      </c>
      <c r="AW262" s="13" t="s">
        <v>32</v>
      </c>
      <c r="AX262" s="13" t="s">
        <v>76</v>
      </c>
      <c r="AY262" s="275" t="s">
        <v>213</v>
      </c>
    </row>
    <row r="263" s="14" customFormat="1">
      <c r="A263" s="14"/>
      <c r="B263" s="276"/>
      <c r="C263" s="277"/>
      <c r="D263" s="257" t="s">
        <v>436</v>
      </c>
      <c r="E263" s="278" t="s">
        <v>1</v>
      </c>
      <c r="F263" s="279" t="s">
        <v>453</v>
      </c>
      <c r="G263" s="277"/>
      <c r="H263" s="280">
        <v>78.680000000000007</v>
      </c>
      <c r="I263" s="281"/>
      <c r="J263" s="277"/>
      <c r="K263" s="277"/>
      <c r="L263" s="282"/>
      <c r="M263" s="283"/>
      <c r="N263" s="284"/>
      <c r="O263" s="284"/>
      <c r="P263" s="284"/>
      <c r="Q263" s="284"/>
      <c r="R263" s="284"/>
      <c r="S263" s="284"/>
      <c r="T263" s="28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6" t="s">
        <v>436</v>
      </c>
      <c r="AU263" s="286" t="s">
        <v>86</v>
      </c>
      <c r="AV263" s="14" t="s">
        <v>229</v>
      </c>
      <c r="AW263" s="14" t="s">
        <v>32</v>
      </c>
      <c r="AX263" s="14" t="s">
        <v>84</v>
      </c>
      <c r="AY263" s="286" t="s">
        <v>213</v>
      </c>
    </row>
    <row r="264" s="2" customFormat="1" ht="21.75" customHeight="1">
      <c r="A264" s="39"/>
      <c r="B264" s="40"/>
      <c r="C264" s="244" t="s">
        <v>375</v>
      </c>
      <c r="D264" s="244" t="s">
        <v>216</v>
      </c>
      <c r="E264" s="245" t="s">
        <v>2378</v>
      </c>
      <c r="F264" s="246" t="s">
        <v>2379</v>
      </c>
      <c r="G264" s="247" t="s">
        <v>399</v>
      </c>
      <c r="H264" s="248">
        <v>12.960000000000001</v>
      </c>
      <c r="I264" s="249"/>
      <c r="J264" s="250">
        <f>ROUND(I264*H264,2)</f>
        <v>0</v>
      </c>
      <c r="K264" s="246" t="s">
        <v>394</v>
      </c>
      <c r="L264" s="45"/>
      <c r="M264" s="251" t="s">
        <v>1</v>
      </c>
      <c r="N264" s="252" t="s">
        <v>41</v>
      </c>
      <c r="O264" s="92"/>
      <c r="P264" s="253">
        <f>O264*H264</f>
        <v>0</v>
      </c>
      <c r="Q264" s="253">
        <v>0</v>
      </c>
      <c r="R264" s="253">
        <f>Q264*H264</f>
        <v>0</v>
      </c>
      <c r="S264" s="253">
        <v>0</v>
      </c>
      <c r="T264" s="25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5" t="s">
        <v>229</v>
      </c>
      <c r="AT264" s="255" t="s">
        <v>216</v>
      </c>
      <c r="AU264" s="255" t="s">
        <v>86</v>
      </c>
      <c r="AY264" s="18" t="s">
        <v>213</v>
      </c>
      <c r="BE264" s="256">
        <f>IF(N264="základní",J264,0)</f>
        <v>0</v>
      </c>
      <c r="BF264" s="256">
        <f>IF(N264="snížená",J264,0)</f>
        <v>0</v>
      </c>
      <c r="BG264" s="256">
        <f>IF(N264="zákl. přenesená",J264,0)</f>
        <v>0</v>
      </c>
      <c r="BH264" s="256">
        <f>IF(N264="sníž. přenesená",J264,0)</f>
        <v>0</v>
      </c>
      <c r="BI264" s="256">
        <f>IF(N264="nulová",J264,0)</f>
        <v>0</v>
      </c>
      <c r="BJ264" s="18" t="s">
        <v>84</v>
      </c>
      <c r="BK264" s="256">
        <f>ROUND(I264*H264,2)</f>
        <v>0</v>
      </c>
      <c r="BL264" s="18" t="s">
        <v>229</v>
      </c>
      <c r="BM264" s="255" t="s">
        <v>2380</v>
      </c>
    </row>
    <row r="265" s="15" customFormat="1">
      <c r="A265" s="15"/>
      <c r="B265" s="300"/>
      <c r="C265" s="301"/>
      <c r="D265" s="257" t="s">
        <v>436</v>
      </c>
      <c r="E265" s="302" t="s">
        <v>1</v>
      </c>
      <c r="F265" s="303" t="s">
        <v>2381</v>
      </c>
      <c r="G265" s="301"/>
      <c r="H265" s="302" t="s">
        <v>1</v>
      </c>
      <c r="I265" s="304"/>
      <c r="J265" s="301"/>
      <c r="K265" s="301"/>
      <c r="L265" s="305"/>
      <c r="M265" s="306"/>
      <c r="N265" s="307"/>
      <c r="O265" s="307"/>
      <c r="P265" s="307"/>
      <c r="Q265" s="307"/>
      <c r="R265" s="307"/>
      <c r="S265" s="307"/>
      <c r="T265" s="308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309" t="s">
        <v>436</v>
      </c>
      <c r="AU265" s="309" t="s">
        <v>86</v>
      </c>
      <c r="AV265" s="15" t="s">
        <v>84</v>
      </c>
      <c r="AW265" s="15" t="s">
        <v>32</v>
      </c>
      <c r="AX265" s="15" t="s">
        <v>76</v>
      </c>
      <c r="AY265" s="309" t="s">
        <v>213</v>
      </c>
    </row>
    <row r="266" s="13" customFormat="1">
      <c r="A266" s="13"/>
      <c r="B266" s="265"/>
      <c r="C266" s="266"/>
      <c r="D266" s="257" t="s">
        <v>436</v>
      </c>
      <c r="E266" s="267" t="s">
        <v>1</v>
      </c>
      <c r="F266" s="268" t="s">
        <v>2382</v>
      </c>
      <c r="G266" s="266"/>
      <c r="H266" s="269">
        <v>12.960000000000001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5" t="s">
        <v>436</v>
      </c>
      <c r="AU266" s="275" t="s">
        <v>86</v>
      </c>
      <c r="AV266" s="13" t="s">
        <v>86</v>
      </c>
      <c r="AW266" s="13" t="s">
        <v>32</v>
      </c>
      <c r="AX266" s="13" t="s">
        <v>76</v>
      </c>
      <c r="AY266" s="275" t="s">
        <v>213</v>
      </c>
    </row>
    <row r="267" s="14" customFormat="1">
      <c r="A267" s="14"/>
      <c r="B267" s="276"/>
      <c r="C267" s="277"/>
      <c r="D267" s="257" t="s">
        <v>436</v>
      </c>
      <c r="E267" s="278" t="s">
        <v>1</v>
      </c>
      <c r="F267" s="279" t="s">
        <v>453</v>
      </c>
      <c r="G267" s="277"/>
      <c r="H267" s="280">
        <v>12.960000000000001</v>
      </c>
      <c r="I267" s="281"/>
      <c r="J267" s="277"/>
      <c r="K267" s="277"/>
      <c r="L267" s="282"/>
      <c r="M267" s="283"/>
      <c r="N267" s="284"/>
      <c r="O267" s="284"/>
      <c r="P267" s="284"/>
      <c r="Q267" s="284"/>
      <c r="R267" s="284"/>
      <c r="S267" s="284"/>
      <c r="T267" s="28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6" t="s">
        <v>436</v>
      </c>
      <c r="AU267" s="286" t="s">
        <v>86</v>
      </c>
      <c r="AV267" s="14" t="s">
        <v>229</v>
      </c>
      <c r="AW267" s="14" t="s">
        <v>32</v>
      </c>
      <c r="AX267" s="14" t="s">
        <v>84</v>
      </c>
      <c r="AY267" s="286" t="s">
        <v>213</v>
      </c>
    </row>
    <row r="268" s="2" customFormat="1" ht="16.5" customHeight="1">
      <c r="A268" s="39"/>
      <c r="B268" s="40"/>
      <c r="C268" s="244" t="s">
        <v>288</v>
      </c>
      <c r="D268" s="244" t="s">
        <v>216</v>
      </c>
      <c r="E268" s="245" t="s">
        <v>566</v>
      </c>
      <c r="F268" s="246" t="s">
        <v>567</v>
      </c>
      <c r="G268" s="247" t="s">
        <v>393</v>
      </c>
      <c r="H268" s="248">
        <v>169.71199999999999</v>
      </c>
      <c r="I268" s="249"/>
      <c r="J268" s="250">
        <f>ROUND(I268*H268,2)</f>
        <v>0</v>
      </c>
      <c r="K268" s="246" t="s">
        <v>394</v>
      </c>
      <c r="L268" s="45"/>
      <c r="M268" s="251" t="s">
        <v>1</v>
      </c>
      <c r="N268" s="252" t="s">
        <v>41</v>
      </c>
      <c r="O268" s="92"/>
      <c r="P268" s="253">
        <f>O268*H268</f>
        <v>0</v>
      </c>
      <c r="Q268" s="253">
        <v>0.0014400000000000001</v>
      </c>
      <c r="R268" s="253">
        <f>Q268*H268</f>
        <v>0.24438528000000001</v>
      </c>
      <c r="S268" s="253">
        <v>0</v>
      </c>
      <c r="T268" s="25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5" t="s">
        <v>229</v>
      </c>
      <c r="AT268" s="255" t="s">
        <v>216</v>
      </c>
      <c r="AU268" s="255" t="s">
        <v>86</v>
      </c>
      <c r="AY268" s="18" t="s">
        <v>213</v>
      </c>
      <c r="BE268" s="256">
        <f>IF(N268="základní",J268,0)</f>
        <v>0</v>
      </c>
      <c r="BF268" s="256">
        <f>IF(N268="snížená",J268,0)</f>
        <v>0</v>
      </c>
      <c r="BG268" s="256">
        <f>IF(N268="zákl. přenesená",J268,0)</f>
        <v>0</v>
      </c>
      <c r="BH268" s="256">
        <f>IF(N268="sníž. přenesená",J268,0)</f>
        <v>0</v>
      </c>
      <c r="BI268" s="256">
        <f>IF(N268="nulová",J268,0)</f>
        <v>0</v>
      </c>
      <c r="BJ268" s="18" t="s">
        <v>84</v>
      </c>
      <c r="BK268" s="256">
        <f>ROUND(I268*H268,2)</f>
        <v>0</v>
      </c>
      <c r="BL268" s="18" t="s">
        <v>229</v>
      </c>
      <c r="BM268" s="255" t="s">
        <v>2383</v>
      </c>
    </row>
    <row r="269" s="15" customFormat="1">
      <c r="A269" s="15"/>
      <c r="B269" s="300"/>
      <c r="C269" s="301"/>
      <c r="D269" s="257" t="s">
        <v>436</v>
      </c>
      <c r="E269" s="302" t="s">
        <v>1</v>
      </c>
      <c r="F269" s="303" t="s">
        <v>2384</v>
      </c>
      <c r="G269" s="301"/>
      <c r="H269" s="302" t="s">
        <v>1</v>
      </c>
      <c r="I269" s="304"/>
      <c r="J269" s="301"/>
      <c r="K269" s="301"/>
      <c r="L269" s="305"/>
      <c r="M269" s="306"/>
      <c r="N269" s="307"/>
      <c r="O269" s="307"/>
      <c r="P269" s="307"/>
      <c r="Q269" s="307"/>
      <c r="R269" s="307"/>
      <c r="S269" s="307"/>
      <c r="T269" s="30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309" t="s">
        <v>436</v>
      </c>
      <c r="AU269" s="309" t="s">
        <v>86</v>
      </c>
      <c r="AV269" s="15" t="s">
        <v>84</v>
      </c>
      <c r="AW269" s="15" t="s">
        <v>32</v>
      </c>
      <c r="AX269" s="15" t="s">
        <v>76</v>
      </c>
      <c r="AY269" s="309" t="s">
        <v>213</v>
      </c>
    </row>
    <row r="270" s="13" customFormat="1">
      <c r="A270" s="13"/>
      <c r="B270" s="265"/>
      <c r="C270" s="266"/>
      <c r="D270" s="257" t="s">
        <v>436</v>
      </c>
      <c r="E270" s="267" t="s">
        <v>1</v>
      </c>
      <c r="F270" s="268" t="s">
        <v>2385</v>
      </c>
      <c r="G270" s="266"/>
      <c r="H270" s="269">
        <v>169.71199999999999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5" t="s">
        <v>436</v>
      </c>
      <c r="AU270" s="275" t="s">
        <v>86</v>
      </c>
      <c r="AV270" s="13" t="s">
        <v>86</v>
      </c>
      <c r="AW270" s="13" t="s">
        <v>32</v>
      </c>
      <c r="AX270" s="13" t="s">
        <v>76</v>
      </c>
      <c r="AY270" s="275" t="s">
        <v>213</v>
      </c>
    </row>
    <row r="271" s="14" customFormat="1">
      <c r="A271" s="14"/>
      <c r="B271" s="276"/>
      <c r="C271" s="277"/>
      <c r="D271" s="257" t="s">
        <v>436</v>
      </c>
      <c r="E271" s="278" t="s">
        <v>2214</v>
      </c>
      <c r="F271" s="279" t="s">
        <v>453</v>
      </c>
      <c r="G271" s="277"/>
      <c r="H271" s="280">
        <v>169.71199999999999</v>
      </c>
      <c r="I271" s="281"/>
      <c r="J271" s="277"/>
      <c r="K271" s="277"/>
      <c r="L271" s="282"/>
      <c r="M271" s="283"/>
      <c r="N271" s="284"/>
      <c r="O271" s="284"/>
      <c r="P271" s="284"/>
      <c r="Q271" s="284"/>
      <c r="R271" s="284"/>
      <c r="S271" s="284"/>
      <c r="T271" s="28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6" t="s">
        <v>436</v>
      </c>
      <c r="AU271" s="286" t="s">
        <v>86</v>
      </c>
      <c r="AV271" s="14" t="s">
        <v>229</v>
      </c>
      <c r="AW271" s="14" t="s">
        <v>32</v>
      </c>
      <c r="AX271" s="14" t="s">
        <v>84</v>
      </c>
      <c r="AY271" s="286" t="s">
        <v>213</v>
      </c>
    </row>
    <row r="272" s="2" customFormat="1" ht="16.5" customHeight="1">
      <c r="A272" s="39"/>
      <c r="B272" s="40"/>
      <c r="C272" s="244" t="s">
        <v>297</v>
      </c>
      <c r="D272" s="244" t="s">
        <v>216</v>
      </c>
      <c r="E272" s="245" t="s">
        <v>571</v>
      </c>
      <c r="F272" s="246" t="s">
        <v>572</v>
      </c>
      <c r="G272" s="247" t="s">
        <v>393</v>
      </c>
      <c r="H272" s="248">
        <v>169.71199999999999</v>
      </c>
      <c r="I272" s="249"/>
      <c r="J272" s="250">
        <f>ROUND(I272*H272,2)</f>
        <v>0</v>
      </c>
      <c r="K272" s="246" t="s">
        <v>394</v>
      </c>
      <c r="L272" s="45"/>
      <c r="M272" s="251" t="s">
        <v>1</v>
      </c>
      <c r="N272" s="252" t="s">
        <v>41</v>
      </c>
      <c r="O272" s="92"/>
      <c r="P272" s="253">
        <f>O272*H272</f>
        <v>0</v>
      </c>
      <c r="Q272" s="253">
        <v>4.0000000000000003E-05</v>
      </c>
      <c r="R272" s="253">
        <f>Q272*H272</f>
        <v>0.0067884800000000004</v>
      </c>
      <c r="S272" s="253">
        <v>0</v>
      </c>
      <c r="T272" s="25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5" t="s">
        <v>229</v>
      </c>
      <c r="AT272" s="255" t="s">
        <v>216</v>
      </c>
      <c r="AU272" s="255" t="s">
        <v>86</v>
      </c>
      <c r="AY272" s="18" t="s">
        <v>213</v>
      </c>
      <c r="BE272" s="256">
        <f>IF(N272="základní",J272,0)</f>
        <v>0</v>
      </c>
      <c r="BF272" s="256">
        <f>IF(N272="snížená",J272,0)</f>
        <v>0</v>
      </c>
      <c r="BG272" s="256">
        <f>IF(N272="zákl. přenesená",J272,0)</f>
        <v>0</v>
      </c>
      <c r="BH272" s="256">
        <f>IF(N272="sníž. přenesená",J272,0)</f>
        <v>0</v>
      </c>
      <c r="BI272" s="256">
        <f>IF(N272="nulová",J272,0)</f>
        <v>0</v>
      </c>
      <c r="BJ272" s="18" t="s">
        <v>84</v>
      </c>
      <c r="BK272" s="256">
        <f>ROUND(I272*H272,2)</f>
        <v>0</v>
      </c>
      <c r="BL272" s="18" t="s">
        <v>229</v>
      </c>
      <c r="BM272" s="255" t="s">
        <v>2386</v>
      </c>
    </row>
    <row r="273" s="13" customFormat="1">
      <c r="A273" s="13"/>
      <c r="B273" s="265"/>
      <c r="C273" s="266"/>
      <c r="D273" s="257" t="s">
        <v>436</v>
      </c>
      <c r="E273" s="267" t="s">
        <v>1</v>
      </c>
      <c r="F273" s="268" t="s">
        <v>2214</v>
      </c>
      <c r="G273" s="266"/>
      <c r="H273" s="269">
        <v>169.71199999999999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5" t="s">
        <v>436</v>
      </c>
      <c r="AU273" s="275" t="s">
        <v>86</v>
      </c>
      <c r="AV273" s="13" t="s">
        <v>86</v>
      </c>
      <c r="AW273" s="13" t="s">
        <v>32</v>
      </c>
      <c r="AX273" s="13" t="s">
        <v>84</v>
      </c>
      <c r="AY273" s="275" t="s">
        <v>213</v>
      </c>
    </row>
    <row r="274" s="2" customFormat="1" ht="16.5" customHeight="1">
      <c r="A274" s="39"/>
      <c r="B274" s="40"/>
      <c r="C274" s="244" t="s">
        <v>274</v>
      </c>
      <c r="D274" s="244" t="s">
        <v>216</v>
      </c>
      <c r="E274" s="245" t="s">
        <v>1482</v>
      </c>
      <c r="F274" s="246" t="s">
        <v>1483</v>
      </c>
      <c r="G274" s="247" t="s">
        <v>399</v>
      </c>
      <c r="H274" s="248">
        <v>2.048</v>
      </c>
      <c r="I274" s="249"/>
      <c r="J274" s="250">
        <f>ROUND(I274*H274,2)</f>
        <v>0</v>
      </c>
      <c r="K274" s="246" t="s">
        <v>394</v>
      </c>
      <c r="L274" s="45"/>
      <c r="M274" s="251" t="s">
        <v>1</v>
      </c>
      <c r="N274" s="252" t="s">
        <v>41</v>
      </c>
      <c r="O274" s="92"/>
      <c r="P274" s="253">
        <f>O274*H274</f>
        <v>0</v>
      </c>
      <c r="Q274" s="253">
        <v>0</v>
      </c>
      <c r="R274" s="253">
        <f>Q274*H274</f>
        <v>0</v>
      </c>
      <c r="S274" s="253">
        <v>0</v>
      </c>
      <c r="T274" s="25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5" t="s">
        <v>229</v>
      </c>
      <c r="AT274" s="255" t="s">
        <v>216</v>
      </c>
      <c r="AU274" s="255" t="s">
        <v>86</v>
      </c>
      <c r="AY274" s="18" t="s">
        <v>213</v>
      </c>
      <c r="BE274" s="256">
        <f>IF(N274="základní",J274,0)</f>
        <v>0</v>
      </c>
      <c r="BF274" s="256">
        <f>IF(N274="snížená",J274,0)</f>
        <v>0</v>
      </c>
      <c r="BG274" s="256">
        <f>IF(N274="zákl. přenesená",J274,0)</f>
        <v>0</v>
      </c>
      <c r="BH274" s="256">
        <f>IF(N274="sníž. přenesená",J274,0)</f>
        <v>0</v>
      </c>
      <c r="BI274" s="256">
        <f>IF(N274="nulová",J274,0)</f>
        <v>0</v>
      </c>
      <c r="BJ274" s="18" t="s">
        <v>84</v>
      </c>
      <c r="BK274" s="256">
        <f>ROUND(I274*H274,2)</f>
        <v>0</v>
      </c>
      <c r="BL274" s="18" t="s">
        <v>229</v>
      </c>
      <c r="BM274" s="255" t="s">
        <v>2387</v>
      </c>
    </row>
    <row r="275" s="15" customFormat="1">
      <c r="A275" s="15"/>
      <c r="B275" s="300"/>
      <c r="C275" s="301"/>
      <c r="D275" s="257" t="s">
        <v>436</v>
      </c>
      <c r="E275" s="302" t="s">
        <v>1</v>
      </c>
      <c r="F275" s="303" t="s">
        <v>2388</v>
      </c>
      <c r="G275" s="301"/>
      <c r="H275" s="302" t="s">
        <v>1</v>
      </c>
      <c r="I275" s="304"/>
      <c r="J275" s="301"/>
      <c r="K275" s="301"/>
      <c r="L275" s="305"/>
      <c r="M275" s="306"/>
      <c r="N275" s="307"/>
      <c r="O275" s="307"/>
      <c r="P275" s="307"/>
      <c r="Q275" s="307"/>
      <c r="R275" s="307"/>
      <c r="S275" s="307"/>
      <c r="T275" s="30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309" t="s">
        <v>436</v>
      </c>
      <c r="AU275" s="309" t="s">
        <v>86</v>
      </c>
      <c r="AV275" s="15" t="s">
        <v>84</v>
      </c>
      <c r="AW275" s="15" t="s">
        <v>32</v>
      </c>
      <c r="AX275" s="15" t="s">
        <v>76</v>
      </c>
      <c r="AY275" s="309" t="s">
        <v>213</v>
      </c>
    </row>
    <row r="276" s="13" customFormat="1">
      <c r="A276" s="13"/>
      <c r="B276" s="265"/>
      <c r="C276" s="266"/>
      <c r="D276" s="257" t="s">
        <v>436</v>
      </c>
      <c r="E276" s="267" t="s">
        <v>1</v>
      </c>
      <c r="F276" s="268" t="s">
        <v>2389</v>
      </c>
      <c r="G276" s="266"/>
      <c r="H276" s="269">
        <v>2.048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5" t="s">
        <v>436</v>
      </c>
      <c r="AU276" s="275" t="s">
        <v>86</v>
      </c>
      <c r="AV276" s="13" t="s">
        <v>86</v>
      </c>
      <c r="AW276" s="13" t="s">
        <v>32</v>
      </c>
      <c r="AX276" s="13" t="s">
        <v>76</v>
      </c>
      <c r="AY276" s="275" t="s">
        <v>213</v>
      </c>
    </row>
    <row r="277" s="14" customFormat="1">
      <c r="A277" s="14"/>
      <c r="B277" s="276"/>
      <c r="C277" s="277"/>
      <c r="D277" s="257" t="s">
        <v>436</v>
      </c>
      <c r="E277" s="278" t="s">
        <v>1</v>
      </c>
      <c r="F277" s="279" t="s">
        <v>453</v>
      </c>
      <c r="G277" s="277"/>
      <c r="H277" s="280">
        <v>2.048</v>
      </c>
      <c r="I277" s="281"/>
      <c r="J277" s="277"/>
      <c r="K277" s="277"/>
      <c r="L277" s="282"/>
      <c r="M277" s="283"/>
      <c r="N277" s="284"/>
      <c r="O277" s="284"/>
      <c r="P277" s="284"/>
      <c r="Q277" s="284"/>
      <c r="R277" s="284"/>
      <c r="S277" s="284"/>
      <c r="T277" s="28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6" t="s">
        <v>436</v>
      </c>
      <c r="AU277" s="286" t="s">
        <v>86</v>
      </c>
      <c r="AV277" s="14" t="s">
        <v>229</v>
      </c>
      <c r="AW277" s="14" t="s">
        <v>32</v>
      </c>
      <c r="AX277" s="14" t="s">
        <v>84</v>
      </c>
      <c r="AY277" s="286" t="s">
        <v>213</v>
      </c>
    </row>
    <row r="278" s="2" customFormat="1" ht="21.75" customHeight="1">
      <c r="A278" s="39"/>
      <c r="B278" s="40"/>
      <c r="C278" s="244" t="s">
        <v>317</v>
      </c>
      <c r="D278" s="244" t="s">
        <v>216</v>
      </c>
      <c r="E278" s="245" t="s">
        <v>2390</v>
      </c>
      <c r="F278" s="246" t="s">
        <v>2391</v>
      </c>
      <c r="G278" s="247" t="s">
        <v>310</v>
      </c>
      <c r="H278" s="248">
        <v>60</v>
      </c>
      <c r="I278" s="249"/>
      <c r="J278" s="250">
        <f>ROUND(I278*H278,2)</f>
        <v>0</v>
      </c>
      <c r="K278" s="246" t="s">
        <v>1</v>
      </c>
      <c r="L278" s="45"/>
      <c r="M278" s="251" t="s">
        <v>1</v>
      </c>
      <c r="N278" s="252" t="s">
        <v>41</v>
      </c>
      <c r="O278" s="92"/>
      <c r="P278" s="253">
        <f>O278*H278</f>
        <v>0</v>
      </c>
      <c r="Q278" s="253">
        <v>0</v>
      </c>
      <c r="R278" s="253">
        <f>Q278*H278</f>
        <v>0</v>
      </c>
      <c r="S278" s="253">
        <v>0</v>
      </c>
      <c r="T278" s="25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5" t="s">
        <v>229</v>
      </c>
      <c r="AT278" s="255" t="s">
        <v>216</v>
      </c>
      <c r="AU278" s="255" t="s">
        <v>86</v>
      </c>
      <c r="AY278" s="18" t="s">
        <v>213</v>
      </c>
      <c r="BE278" s="256">
        <f>IF(N278="základní",J278,0)</f>
        <v>0</v>
      </c>
      <c r="BF278" s="256">
        <f>IF(N278="snížená",J278,0)</f>
        <v>0</v>
      </c>
      <c r="BG278" s="256">
        <f>IF(N278="zákl. přenesená",J278,0)</f>
        <v>0</v>
      </c>
      <c r="BH278" s="256">
        <f>IF(N278="sníž. přenesená",J278,0)</f>
        <v>0</v>
      </c>
      <c r="BI278" s="256">
        <f>IF(N278="nulová",J278,0)</f>
        <v>0</v>
      </c>
      <c r="BJ278" s="18" t="s">
        <v>84</v>
      </c>
      <c r="BK278" s="256">
        <f>ROUND(I278*H278,2)</f>
        <v>0</v>
      </c>
      <c r="BL278" s="18" t="s">
        <v>229</v>
      </c>
      <c r="BM278" s="255" t="s">
        <v>2392</v>
      </c>
    </row>
    <row r="279" s="15" customFormat="1">
      <c r="A279" s="15"/>
      <c r="B279" s="300"/>
      <c r="C279" s="301"/>
      <c r="D279" s="257" t="s">
        <v>436</v>
      </c>
      <c r="E279" s="302" t="s">
        <v>1</v>
      </c>
      <c r="F279" s="303" t="s">
        <v>2393</v>
      </c>
      <c r="G279" s="301"/>
      <c r="H279" s="302" t="s">
        <v>1</v>
      </c>
      <c r="I279" s="304"/>
      <c r="J279" s="301"/>
      <c r="K279" s="301"/>
      <c r="L279" s="305"/>
      <c r="M279" s="306"/>
      <c r="N279" s="307"/>
      <c r="O279" s="307"/>
      <c r="P279" s="307"/>
      <c r="Q279" s="307"/>
      <c r="R279" s="307"/>
      <c r="S279" s="307"/>
      <c r="T279" s="30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309" t="s">
        <v>436</v>
      </c>
      <c r="AU279" s="309" t="s">
        <v>86</v>
      </c>
      <c r="AV279" s="15" t="s">
        <v>84</v>
      </c>
      <c r="AW279" s="15" t="s">
        <v>32</v>
      </c>
      <c r="AX279" s="15" t="s">
        <v>76</v>
      </c>
      <c r="AY279" s="309" t="s">
        <v>213</v>
      </c>
    </row>
    <row r="280" s="15" customFormat="1">
      <c r="A280" s="15"/>
      <c r="B280" s="300"/>
      <c r="C280" s="301"/>
      <c r="D280" s="257" t="s">
        <v>436</v>
      </c>
      <c r="E280" s="302" t="s">
        <v>1</v>
      </c>
      <c r="F280" s="303" t="s">
        <v>2394</v>
      </c>
      <c r="G280" s="301"/>
      <c r="H280" s="302" t="s">
        <v>1</v>
      </c>
      <c r="I280" s="304"/>
      <c r="J280" s="301"/>
      <c r="K280" s="301"/>
      <c r="L280" s="305"/>
      <c r="M280" s="306"/>
      <c r="N280" s="307"/>
      <c r="O280" s="307"/>
      <c r="P280" s="307"/>
      <c r="Q280" s="307"/>
      <c r="R280" s="307"/>
      <c r="S280" s="307"/>
      <c r="T280" s="30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309" t="s">
        <v>436</v>
      </c>
      <c r="AU280" s="309" t="s">
        <v>86</v>
      </c>
      <c r="AV280" s="15" t="s">
        <v>84</v>
      </c>
      <c r="AW280" s="15" t="s">
        <v>32</v>
      </c>
      <c r="AX280" s="15" t="s">
        <v>76</v>
      </c>
      <c r="AY280" s="309" t="s">
        <v>213</v>
      </c>
    </row>
    <row r="281" s="13" customFormat="1">
      <c r="A281" s="13"/>
      <c r="B281" s="265"/>
      <c r="C281" s="266"/>
      <c r="D281" s="257" t="s">
        <v>436</v>
      </c>
      <c r="E281" s="267" t="s">
        <v>1</v>
      </c>
      <c r="F281" s="268" t="s">
        <v>2395</v>
      </c>
      <c r="G281" s="266"/>
      <c r="H281" s="269">
        <v>60</v>
      </c>
      <c r="I281" s="270"/>
      <c r="J281" s="266"/>
      <c r="K281" s="266"/>
      <c r="L281" s="271"/>
      <c r="M281" s="272"/>
      <c r="N281" s="273"/>
      <c r="O281" s="273"/>
      <c r="P281" s="273"/>
      <c r="Q281" s="273"/>
      <c r="R281" s="273"/>
      <c r="S281" s="273"/>
      <c r="T281" s="27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75" t="s">
        <v>436</v>
      </c>
      <c r="AU281" s="275" t="s">
        <v>86</v>
      </c>
      <c r="AV281" s="13" t="s">
        <v>86</v>
      </c>
      <c r="AW281" s="13" t="s">
        <v>32</v>
      </c>
      <c r="AX281" s="13" t="s">
        <v>76</v>
      </c>
      <c r="AY281" s="275" t="s">
        <v>213</v>
      </c>
    </row>
    <row r="282" s="14" customFormat="1">
      <c r="A282" s="14"/>
      <c r="B282" s="276"/>
      <c r="C282" s="277"/>
      <c r="D282" s="257" t="s">
        <v>436</v>
      </c>
      <c r="E282" s="278" t="s">
        <v>1</v>
      </c>
      <c r="F282" s="279" t="s">
        <v>453</v>
      </c>
      <c r="G282" s="277"/>
      <c r="H282" s="280">
        <v>60</v>
      </c>
      <c r="I282" s="281"/>
      <c r="J282" s="277"/>
      <c r="K282" s="277"/>
      <c r="L282" s="282"/>
      <c r="M282" s="283"/>
      <c r="N282" s="284"/>
      <c r="O282" s="284"/>
      <c r="P282" s="284"/>
      <c r="Q282" s="284"/>
      <c r="R282" s="284"/>
      <c r="S282" s="284"/>
      <c r="T282" s="28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6" t="s">
        <v>436</v>
      </c>
      <c r="AU282" s="286" t="s">
        <v>86</v>
      </c>
      <c r="AV282" s="14" t="s">
        <v>229</v>
      </c>
      <c r="AW282" s="14" t="s">
        <v>32</v>
      </c>
      <c r="AX282" s="14" t="s">
        <v>84</v>
      </c>
      <c r="AY282" s="286" t="s">
        <v>213</v>
      </c>
    </row>
    <row r="283" s="2" customFormat="1" ht="21.75" customHeight="1">
      <c r="A283" s="39"/>
      <c r="B283" s="40"/>
      <c r="C283" s="244" t="s">
        <v>559</v>
      </c>
      <c r="D283" s="244" t="s">
        <v>216</v>
      </c>
      <c r="E283" s="245" t="s">
        <v>2396</v>
      </c>
      <c r="F283" s="246" t="s">
        <v>2397</v>
      </c>
      <c r="G283" s="247" t="s">
        <v>393</v>
      </c>
      <c r="H283" s="248">
        <v>688.78999999999996</v>
      </c>
      <c r="I283" s="249"/>
      <c r="J283" s="250">
        <f>ROUND(I283*H283,2)</f>
        <v>0</v>
      </c>
      <c r="K283" s="246" t="s">
        <v>394</v>
      </c>
      <c r="L283" s="45"/>
      <c r="M283" s="251" t="s">
        <v>1</v>
      </c>
      <c r="N283" s="252" t="s">
        <v>41</v>
      </c>
      <c r="O283" s="92"/>
      <c r="P283" s="253">
        <f>O283*H283</f>
        <v>0</v>
      </c>
      <c r="Q283" s="253">
        <v>0.108</v>
      </c>
      <c r="R283" s="253">
        <f>Q283*H283</f>
        <v>74.389319999999998</v>
      </c>
      <c r="S283" s="253">
        <v>0</v>
      </c>
      <c r="T283" s="25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5" t="s">
        <v>229</v>
      </c>
      <c r="AT283" s="255" t="s">
        <v>216</v>
      </c>
      <c r="AU283" s="255" t="s">
        <v>86</v>
      </c>
      <c r="AY283" s="18" t="s">
        <v>213</v>
      </c>
      <c r="BE283" s="256">
        <f>IF(N283="základní",J283,0)</f>
        <v>0</v>
      </c>
      <c r="BF283" s="256">
        <f>IF(N283="snížená",J283,0)</f>
        <v>0</v>
      </c>
      <c r="BG283" s="256">
        <f>IF(N283="zákl. přenesená",J283,0)</f>
        <v>0</v>
      </c>
      <c r="BH283" s="256">
        <f>IF(N283="sníž. přenesená",J283,0)</f>
        <v>0</v>
      </c>
      <c r="BI283" s="256">
        <f>IF(N283="nulová",J283,0)</f>
        <v>0</v>
      </c>
      <c r="BJ283" s="18" t="s">
        <v>84</v>
      </c>
      <c r="BK283" s="256">
        <f>ROUND(I283*H283,2)</f>
        <v>0</v>
      </c>
      <c r="BL283" s="18" t="s">
        <v>229</v>
      </c>
      <c r="BM283" s="255" t="s">
        <v>2398</v>
      </c>
    </row>
    <row r="284" s="15" customFormat="1">
      <c r="A284" s="15"/>
      <c r="B284" s="300"/>
      <c r="C284" s="301"/>
      <c r="D284" s="257" t="s">
        <v>436</v>
      </c>
      <c r="E284" s="302" t="s">
        <v>1</v>
      </c>
      <c r="F284" s="303" t="s">
        <v>2399</v>
      </c>
      <c r="G284" s="301"/>
      <c r="H284" s="302" t="s">
        <v>1</v>
      </c>
      <c r="I284" s="304"/>
      <c r="J284" s="301"/>
      <c r="K284" s="301"/>
      <c r="L284" s="305"/>
      <c r="M284" s="306"/>
      <c r="N284" s="307"/>
      <c r="O284" s="307"/>
      <c r="P284" s="307"/>
      <c r="Q284" s="307"/>
      <c r="R284" s="307"/>
      <c r="S284" s="307"/>
      <c r="T284" s="30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309" t="s">
        <v>436</v>
      </c>
      <c r="AU284" s="309" t="s">
        <v>86</v>
      </c>
      <c r="AV284" s="15" t="s">
        <v>84</v>
      </c>
      <c r="AW284" s="15" t="s">
        <v>32</v>
      </c>
      <c r="AX284" s="15" t="s">
        <v>76</v>
      </c>
      <c r="AY284" s="309" t="s">
        <v>213</v>
      </c>
    </row>
    <row r="285" s="13" customFormat="1">
      <c r="A285" s="13"/>
      <c r="B285" s="265"/>
      <c r="C285" s="266"/>
      <c r="D285" s="257" t="s">
        <v>436</v>
      </c>
      <c r="E285" s="267" t="s">
        <v>1</v>
      </c>
      <c r="F285" s="268" t="s">
        <v>2356</v>
      </c>
      <c r="G285" s="266"/>
      <c r="H285" s="269">
        <v>688.78999999999996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5" t="s">
        <v>436</v>
      </c>
      <c r="AU285" s="275" t="s">
        <v>86</v>
      </c>
      <c r="AV285" s="13" t="s">
        <v>86</v>
      </c>
      <c r="AW285" s="13" t="s">
        <v>32</v>
      </c>
      <c r="AX285" s="13" t="s">
        <v>76</v>
      </c>
      <c r="AY285" s="275" t="s">
        <v>213</v>
      </c>
    </row>
    <row r="286" s="14" customFormat="1">
      <c r="A286" s="14"/>
      <c r="B286" s="276"/>
      <c r="C286" s="277"/>
      <c r="D286" s="257" t="s">
        <v>436</v>
      </c>
      <c r="E286" s="278" t="s">
        <v>1</v>
      </c>
      <c r="F286" s="279" t="s">
        <v>453</v>
      </c>
      <c r="G286" s="277"/>
      <c r="H286" s="280">
        <v>688.78999999999996</v>
      </c>
      <c r="I286" s="281"/>
      <c r="J286" s="277"/>
      <c r="K286" s="277"/>
      <c r="L286" s="282"/>
      <c r="M286" s="283"/>
      <c r="N286" s="284"/>
      <c r="O286" s="284"/>
      <c r="P286" s="284"/>
      <c r="Q286" s="284"/>
      <c r="R286" s="284"/>
      <c r="S286" s="284"/>
      <c r="T286" s="28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6" t="s">
        <v>436</v>
      </c>
      <c r="AU286" s="286" t="s">
        <v>86</v>
      </c>
      <c r="AV286" s="14" t="s">
        <v>229</v>
      </c>
      <c r="AW286" s="14" t="s">
        <v>32</v>
      </c>
      <c r="AX286" s="14" t="s">
        <v>84</v>
      </c>
      <c r="AY286" s="286" t="s">
        <v>213</v>
      </c>
    </row>
    <row r="287" s="2" customFormat="1" ht="21.75" customHeight="1">
      <c r="A287" s="39"/>
      <c r="B287" s="40"/>
      <c r="C287" s="287" t="s">
        <v>565</v>
      </c>
      <c r="D287" s="287" t="s">
        <v>488</v>
      </c>
      <c r="E287" s="288" t="s">
        <v>2400</v>
      </c>
      <c r="F287" s="289" t="s">
        <v>2401</v>
      </c>
      <c r="G287" s="290" t="s">
        <v>393</v>
      </c>
      <c r="H287" s="291">
        <v>688.78999999999996</v>
      </c>
      <c r="I287" s="292"/>
      <c r="J287" s="293">
        <f>ROUND(I287*H287,2)</f>
        <v>0</v>
      </c>
      <c r="K287" s="289" t="s">
        <v>1</v>
      </c>
      <c r="L287" s="294"/>
      <c r="M287" s="295" t="s">
        <v>1</v>
      </c>
      <c r="N287" s="296" t="s">
        <v>41</v>
      </c>
      <c r="O287" s="92"/>
      <c r="P287" s="253">
        <f>O287*H287</f>
        <v>0</v>
      </c>
      <c r="Q287" s="253">
        <v>1.9079999999999999</v>
      </c>
      <c r="R287" s="253">
        <f>Q287*H287</f>
        <v>1314.2113199999999</v>
      </c>
      <c r="S287" s="253">
        <v>0</v>
      </c>
      <c r="T287" s="25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5" t="s">
        <v>420</v>
      </c>
      <c r="AT287" s="255" t="s">
        <v>488</v>
      </c>
      <c r="AU287" s="255" t="s">
        <v>86</v>
      </c>
      <c r="AY287" s="18" t="s">
        <v>213</v>
      </c>
      <c r="BE287" s="256">
        <f>IF(N287="základní",J287,0)</f>
        <v>0</v>
      </c>
      <c r="BF287" s="256">
        <f>IF(N287="snížená",J287,0)</f>
        <v>0</v>
      </c>
      <c r="BG287" s="256">
        <f>IF(N287="zákl. přenesená",J287,0)</f>
        <v>0</v>
      </c>
      <c r="BH287" s="256">
        <f>IF(N287="sníž. přenesená",J287,0)</f>
        <v>0</v>
      </c>
      <c r="BI287" s="256">
        <f>IF(N287="nulová",J287,0)</f>
        <v>0</v>
      </c>
      <c r="BJ287" s="18" t="s">
        <v>84</v>
      </c>
      <c r="BK287" s="256">
        <f>ROUND(I287*H287,2)</f>
        <v>0</v>
      </c>
      <c r="BL287" s="18" t="s">
        <v>229</v>
      </c>
      <c r="BM287" s="255" t="s">
        <v>2402</v>
      </c>
    </row>
    <row r="288" s="13" customFormat="1">
      <c r="A288" s="13"/>
      <c r="B288" s="265"/>
      <c r="C288" s="266"/>
      <c r="D288" s="257" t="s">
        <v>436</v>
      </c>
      <c r="E288" s="267" t="s">
        <v>1</v>
      </c>
      <c r="F288" s="268" t="s">
        <v>2356</v>
      </c>
      <c r="G288" s="266"/>
      <c r="H288" s="269">
        <v>688.78999999999996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5" t="s">
        <v>436</v>
      </c>
      <c r="AU288" s="275" t="s">
        <v>86</v>
      </c>
      <c r="AV288" s="13" t="s">
        <v>86</v>
      </c>
      <c r="AW288" s="13" t="s">
        <v>32</v>
      </c>
      <c r="AX288" s="13" t="s">
        <v>84</v>
      </c>
      <c r="AY288" s="275" t="s">
        <v>213</v>
      </c>
    </row>
    <row r="289" s="12" customFormat="1" ht="22.8" customHeight="1">
      <c r="A289" s="12"/>
      <c r="B289" s="228"/>
      <c r="C289" s="229"/>
      <c r="D289" s="230" t="s">
        <v>75</v>
      </c>
      <c r="E289" s="242" t="s">
        <v>224</v>
      </c>
      <c r="F289" s="242" t="s">
        <v>1176</v>
      </c>
      <c r="G289" s="229"/>
      <c r="H289" s="229"/>
      <c r="I289" s="232"/>
      <c r="J289" s="243">
        <f>BK289</f>
        <v>0</v>
      </c>
      <c r="K289" s="229"/>
      <c r="L289" s="234"/>
      <c r="M289" s="235"/>
      <c r="N289" s="236"/>
      <c r="O289" s="236"/>
      <c r="P289" s="237">
        <f>SUM(P290:P330)</f>
        <v>0</v>
      </c>
      <c r="Q289" s="236"/>
      <c r="R289" s="237">
        <f>SUM(R290:R330)</f>
        <v>0.85972830000000011</v>
      </c>
      <c r="S289" s="236"/>
      <c r="T289" s="238">
        <f>SUM(T290:T330)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39" t="s">
        <v>84</v>
      </c>
      <c r="AT289" s="240" t="s">
        <v>75</v>
      </c>
      <c r="AU289" s="240" t="s">
        <v>84</v>
      </c>
      <c r="AY289" s="239" t="s">
        <v>213</v>
      </c>
      <c r="BK289" s="241">
        <f>SUM(BK290:BK330)</f>
        <v>0</v>
      </c>
    </row>
    <row r="290" s="2" customFormat="1" ht="21.75" customHeight="1">
      <c r="A290" s="39"/>
      <c r="B290" s="40"/>
      <c r="C290" s="244" t="s">
        <v>570</v>
      </c>
      <c r="D290" s="244" t="s">
        <v>216</v>
      </c>
      <c r="E290" s="245" t="s">
        <v>2403</v>
      </c>
      <c r="F290" s="246" t="s">
        <v>2404</v>
      </c>
      <c r="G290" s="247" t="s">
        <v>310</v>
      </c>
      <c r="H290" s="248">
        <v>9</v>
      </c>
      <c r="I290" s="249"/>
      <c r="J290" s="250">
        <f>ROUND(I290*H290,2)</f>
        <v>0</v>
      </c>
      <c r="K290" s="246" t="s">
        <v>394</v>
      </c>
      <c r="L290" s="45"/>
      <c r="M290" s="251" t="s">
        <v>1</v>
      </c>
      <c r="N290" s="252" t="s">
        <v>41</v>
      </c>
      <c r="O290" s="92"/>
      <c r="P290" s="253">
        <f>O290*H290</f>
        <v>0</v>
      </c>
      <c r="Q290" s="253">
        <v>0.00069999999999999999</v>
      </c>
      <c r="R290" s="253">
        <f>Q290*H290</f>
        <v>0.0063</v>
      </c>
      <c r="S290" s="253">
        <v>0</v>
      </c>
      <c r="T290" s="25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5" t="s">
        <v>229</v>
      </c>
      <c r="AT290" s="255" t="s">
        <v>216</v>
      </c>
      <c r="AU290" s="255" t="s">
        <v>86</v>
      </c>
      <c r="AY290" s="18" t="s">
        <v>213</v>
      </c>
      <c r="BE290" s="256">
        <f>IF(N290="základní",J290,0)</f>
        <v>0</v>
      </c>
      <c r="BF290" s="256">
        <f>IF(N290="snížená",J290,0)</f>
        <v>0</v>
      </c>
      <c r="BG290" s="256">
        <f>IF(N290="zákl. přenesená",J290,0)</f>
        <v>0</v>
      </c>
      <c r="BH290" s="256">
        <f>IF(N290="sníž. přenesená",J290,0)</f>
        <v>0</v>
      </c>
      <c r="BI290" s="256">
        <f>IF(N290="nulová",J290,0)</f>
        <v>0</v>
      </c>
      <c r="BJ290" s="18" t="s">
        <v>84</v>
      </c>
      <c r="BK290" s="256">
        <f>ROUND(I290*H290,2)</f>
        <v>0</v>
      </c>
      <c r="BL290" s="18" t="s">
        <v>229</v>
      </c>
      <c r="BM290" s="255" t="s">
        <v>2405</v>
      </c>
    </row>
    <row r="291" s="13" customFormat="1">
      <c r="A291" s="13"/>
      <c r="B291" s="265"/>
      <c r="C291" s="266"/>
      <c r="D291" s="257" t="s">
        <v>436</v>
      </c>
      <c r="E291" s="267" t="s">
        <v>1</v>
      </c>
      <c r="F291" s="268" t="s">
        <v>2406</v>
      </c>
      <c r="G291" s="266"/>
      <c r="H291" s="269">
        <v>9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5" t="s">
        <v>436</v>
      </c>
      <c r="AU291" s="275" t="s">
        <v>86</v>
      </c>
      <c r="AV291" s="13" t="s">
        <v>86</v>
      </c>
      <c r="AW291" s="13" t="s">
        <v>32</v>
      </c>
      <c r="AX291" s="13" t="s">
        <v>76</v>
      </c>
      <c r="AY291" s="275" t="s">
        <v>213</v>
      </c>
    </row>
    <row r="292" s="14" customFormat="1">
      <c r="A292" s="14"/>
      <c r="B292" s="276"/>
      <c r="C292" s="277"/>
      <c r="D292" s="257" t="s">
        <v>436</v>
      </c>
      <c r="E292" s="278" t="s">
        <v>1</v>
      </c>
      <c r="F292" s="279" t="s">
        <v>453</v>
      </c>
      <c r="G292" s="277"/>
      <c r="H292" s="280">
        <v>9</v>
      </c>
      <c r="I292" s="281"/>
      <c r="J292" s="277"/>
      <c r="K292" s="277"/>
      <c r="L292" s="282"/>
      <c r="M292" s="283"/>
      <c r="N292" s="284"/>
      <c r="O292" s="284"/>
      <c r="P292" s="284"/>
      <c r="Q292" s="284"/>
      <c r="R292" s="284"/>
      <c r="S292" s="284"/>
      <c r="T292" s="28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6" t="s">
        <v>436</v>
      </c>
      <c r="AU292" s="286" t="s">
        <v>86</v>
      </c>
      <c r="AV292" s="14" t="s">
        <v>229</v>
      </c>
      <c r="AW292" s="14" t="s">
        <v>32</v>
      </c>
      <c r="AX292" s="14" t="s">
        <v>84</v>
      </c>
      <c r="AY292" s="286" t="s">
        <v>213</v>
      </c>
    </row>
    <row r="293" s="2" customFormat="1" ht="16.5" customHeight="1">
      <c r="A293" s="39"/>
      <c r="B293" s="40"/>
      <c r="C293" s="287" t="s">
        <v>574</v>
      </c>
      <c r="D293" s="287" t="s">
        <v>488</v>
      </c>
      <c r="E293" s="288" t="s">
        <v>2407</v>
      </c>
      <c r="F293" s="289" t="s">
        <v>2408</v>
      </c>
      <c r="G293" s="290" t="s">
        <v>310</v>
      </c>
      <c r="H293" s="291">
        <v>9</v>
      </c>
      <c r="I293" s="292"/>
      <c r="J293" s="293">
        <f>ROUND(I293*H293,2)</f>
        <v>0</v>
      </c>
      <c r="K293" s="289" t="s">
        <v>394</v>
      </c>
      <c r="L293" s="294"/>
      <c r="M293" s="295" t="s">
        <v>1</v>
      </c>
      <c r="N293" s="296" t="s">
        <v>41</v>
      </c>
      <c r="O293" s="92"/>
      <c r="P293" s="253">
        <f>O293*H293</f>
        <v>0</v>
      </c>
      <c r="Q293" s="253">
        <v>0.0048700000000000002</v>
      </c>
      <c r="R293" s="253">
        <f>Q293*H293</f>
        <v>0.043830000000000001</v>
      </c>
      <c r="S293" s="253">
        <v>0</v>
      </c>
      <c r="T293" s="25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5" t="s">
        <v>420</v>
      </c>
      <c r="AT293" s="255" t="s">
        <v>488</v>
      </c>
      <c r="AU293" s="255" t="s">
        <v>86</v>
      </c>
      <c r="AY293" s="18" t="s">
        <v>213</v>
      </c>
      <c r="BE293" s="256">
        <f>IF(N293="základní",J293,0)</f>
        <v>0</v>
      </c>
      <c r="BF293" s="256">
        <f>IF(N293="snížená",J293,0)</f>
        <v>0</v>
      </c>
      <c r="BG293" s="256">
        <f>IF(N293="zákl. přenesená",J293,0)</f>
        <v>0</v>
      </c>
      <c r="BH293" s="256">
        <f>IF(N293="sníž. přenesená",J293,0)</f>
        <v>0</v>
      </c>
      <c r="BI293" s="256">
        <f>IF(N293="nulová",J293,0)</f>
        <v>0</v>
      </c>
      <c r="BJ293" s="18" t="s">
        <v>84</v>
      </c>
      <c r="BK293" s="256">
        <f>ROUND(I293*H293,2)</f>
        <v>0</v>
      </c>
      <c r="BL293" s="18" t="s">
        <v>229</v>
      </c>
      <c r="BM293" s="255" t="s">
        <v>2409</v>
      </c>
    </row>
    <row r="294" s="13" customFormat="1">
      <c r="A294" s="13"/>
      <c r="B294" s="265"/>
      <c r="C294" s="266"/>
      <c r="D294" s="257" t="s">
        <v>436</v>
      </c>
      <c r="E294" s="267" t="s">
        <v>1</v>
      </c>
      <c r="F294" s="268" t="s">
        <v>248</v>
      </c>
      <c r="G294" s="266"/>
      <c r="H294" s="269">
        <v>9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5" t="s">
        <v>436</v>
      </c>
      <c r="AU294" s="275" t="s">
        <v>86</v>
      </c>
      <c r="AV294" s="13" t="s">
        <v>86</v>
      </c>
      <c r="AW294" s="13" t="s">
        <v>32</v>
      </c>
      <c r="AX294" s="13" t="s">
        <v>84</v>
      </c>
      <c r="AY294" s="275" t="s">
        <v>213</v>
      </c>
    </row>
    <row r="295" s="2" customFormat="1" ht="16.5" customHeight="1">
      <c r="A295" s="39"/>
      <c r="B295" s="40"/>
      <c r="C295" s="244" t="s">
        <v>580</v>
      </c>
      <c r="D295" s="244" t="s">
        <v>216</v>
      </c>
      <c r="E295" s="245" t="s">
        <v>2410</v>
      </c>
      <c r="F295" s="246" t="s">
        <v>2411</v>
      </c>
      <c r="G295" s="247" t="s">
        <v>399</v>
      </c>
      <c r="H295" s="248">
        <v>1.5309999999999999</v>
      </c>
      <c r="I295" s="249"/>
      <c r="J295" s="250">
        <f>ROUND(I295*H295,2)</f>
        <v>0</v>
      </c>
      <c r="K295" s="246" t="s">
        <v>394</v>
      </c>
      <c r="L295" s="45"/>
      <c r="M295" s="251" t="s">
        <v>1</v>
      </c>
      <c r="N295" s="252" t="s">
        <v>41</v>
      </c>
      <c r="O295" s="92"/>
      <c r="P295" s="253">
        <f>O295*H295</f>
        <v>0</v>
      </c>
      <c r="Q295" s="253">
        <v>0</v>
      </c>
      <c r="R295" s="253">
        <f>Q295*H295</f>
        <v>0</v>
      </c>
      <c r="S295" s="253">
        <v>0</v>
      </c>
      <c r="T295" s="25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5" t="s">
        <v>229</v>
      </c>
      <c r="AT295" s="255" t="s">
        <v>216</v>
      </c>
      <c r="AU295" s="255" t="s">
        <v>86</v>
      </c>
      <c r="AY295" s="18" t="s">
        <v>213</v>
      </c>
      <c r="BE295" s="256">
        <f>IF(N295="základní",J295,0)</f>
        <v>0</v>
      </c>
      <c r="BF295" s="256">
        <f>IF(N295="snížená",J295,0)</f>
        <v>0</v>
      </c>
      <c r="BG295" s="256">
        <f>IF(N295="zákl. přenesená",J295,0)</f>
        <v>0</v>
      </c>
      <c r="BH295" s="256">
        <f>IF(N295="sníž. přenesená",J295,0)</f>
        <v>0</v>
      </c>
      <c r="BI295" s="256">
        <f>IF(N295="nulová",J295,0)</f>
        <v>0</v>
      </c>
      <c r="BJ295" s="18" t="s">
        <v>84</v>
      </c>
      <c r="BK295" s="256">
        <f>ROUND(I295*H295,2)</f>
        <v>0</v>
      </c>
      <c r="BL295" s="18" t="s">
        <v>229</v>
      </c>
      <c r="BM295" s="255" t="s">
        <v>2412</v>
      </c>
    </row>
    <row r="296" s="13" customFormat="1">
      <c r="A296" s="13"/>
      <c r="B296" s="265"/>
      <c r="C296" s="266"/>
      <c r="D296" s="257" t="s">
        <v>436</v>
      </c>
      <c r="E296" s="267" t="s">
        <v>1</v>
      </c>
      <c r="F296" s="268" t="s">
        <v>2413</v>
      </c>
      <c r="G296" s="266"/>
      <c r="H296" s="269">
        <v>1.5309999999999999</v>
      </c>
      <c r="I296" s="270"/>
      <c r="J296" s="266"/>
      <c r="K296" s="266"/>
      <c r="L296" s="271"/>
      <c r="M296" s="272"/>
      <c r="N296" s="273"/>
      <c r="O296" s="273"/>
      <c r="P296" s="273"/>
      <c r="Q296" s="273"/>
      <c r="R296" s="273"/>
      <c r="S296" s="273"/>
      <c r="T296" s="27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75" t="s">
        <v>436</v>
      </c>
      <c r="AU296" s="275" t="s">
        <v>86</v>
      </c>
      <c r="AV296" s="13" t="s">
        <v>86</v>
      </c>
      <c r="AW296" s="13" t="s">
        <v>32</v>
      </c>
      <c r="AX296" s="13" t="s">
        <v>76</v>
      </c>
      <c r="AY296" s="275" t="s">
        <v>213</v>
      </c>
    </row>
    <row r="297" s="14" customFormat="1">
      <c r="A297" s="14"/>
      <c r="B297" s="276"/>
      <c r="C297" s="277"/>
      <c r="D297" s="257" t="s">
        <v>436</v>
      </c>
      <c r="E297" s="278" t="s">
        <v>1</v>
      </c>
      <c r="F297" s="279" t="s">
        <v>453</v>
      </c>
      <c r="G297" s="277"/>
      <c r="H297" s="280">
        <v>1.5309999999999999</v>
      </c>
      <c r="I297" s="281"/>
      <c r="J297" s="277"/>
      <c r="K297" s="277"/>
      <c r="L297" s="282"/>
      <c r="M297" s="283"/>
      <c r="N297" s="284"/>
      <c r="O297" s="284"/>
      <c r="P297" s="284"/>
      <c r="Q297" s="284"/>
      <c r="R297" s="284"/>
      <c r="S297" s="284"/>
      <c r="T297" s="285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6" t="s">
        <v>436</v>
      </c>
      <c r="AU297" s="286" t="s">
        <v>86</v>
      </c>
      <c r="AV297" s="14" t="s">
        <v>229</v>
      </c>
      <c r="AW297" s="14" t="s">
        <v>32</v>
      </c>
      <c r="AX297" s="14" t="s">
        <v>84</v>
      </c>
      <c r="AY297" s="286" t="s">
        <v>213</v>
      </c>
    </row>
    <row r="298" s="2" customFormat="1" ht="21.75" customHeight="1">
      <c r="A298" s="39"/>
      <c r="B298" s="40"/>
      <c r="C298" s="244" t="s">
        <v>585</v>
      </c>
      <c r="D298" s="244" t="s">
        <v>216</v>
      </c>
      <c r="E298" s="245" t="s">
        <v>2414</v>
      </c>
      <c r="F298" s="246" t="s">
        <v>2415</v>
      </c>
      <c r="G298" s="247" t="s">
        <v>393</v>
      </c>
      <c r="H298" s="248">
        <v>9.0999999999999996</v>
      </c>
      <c r="I298" s="249"/>
      <c r="J298" s="250">
        <f>ROUND(I298*H298,2)</f>
        <v>0</v>
      </c>
      <c r="K298" s="246" t="s">
        <v>394</v>
      </c>
      <c r="L298" s="45"/>
      <c r="M298" s="251" t="s">
        <v>1</v>
      </c>
      <c r="N298" s="252" t="s">
        <v>41</v>
      </c>
      <c r="O298" s="92"/>
      <c r="P298" s="253">
        <f>O298*H298</f>
        <v>0</v>
      </c>
      <c r="Q298" s="253">
        <v>0.025190000000000001</v>
      </c>
      <c r="R298" s="253">
        <f>Q298*H298</f>
        <v>0.22922899999999999</v>
      </c>
      <c r="S298" s="253">
        <v>0</v>
      </c>
      <c r="T298" s="25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5" t="s">
        <v>229</v>
      </c>
      <c r="AT298" s="255" t="s">
        <v>216</v>
      </c>
      <c r="AU298" s="255" t="s">
        <v>86</v>
      </c>
      <c r="AY298" s="18" t="s">
        <v>213</v>
      </c>
      <c r="BE298" s="256">
        <f>IF(N298="základní",J298,0)</f>
        <v>0</v>
      </c>
      <c r="BF298" s="256">
        <f>IF(N298="snížená",J298,0)</f>
        <v>0</v>
      </c>
      <c r="BG298" s="256">
        <f>IF(N298="zákl. přenesená",J298,0)</f>
        <v>0</v>
      </c>
      <c r="BH298" s="256">
        <f>IF(N298="sníž. přenesená",J298,0)</f>
        <v>0</v>
      </c>
      <c r="BI298" s="256">
        <f>IF(N298="nulová",J298,0)</f>
        <v>0</v>
      </c>
      <c r="BJ298" s="18" t="s">
        <v>84</v>
      </c>
      <c r="BK298" s="256">
        <f>ROUND(I298*H298,2)</f>
        <v>0</v>
      </c>
      <c r="BL298" s="18" t="s">
        <v>229</v>
      </c>
      <c r="BM298" s="255" t="s">
        <v>2416</v>
      </c>
    </row>
    <row r="299" s="13" customFormat="1">
      <c r="A299" s="13"/>
      <c r="B299" s="265"/>
      <c r="C299" s="266"/>
      <c r="D299" s="257" t="s">
        <v>436</v>
      </c>
      <c r="E299" s="267" t="s">
        <v>1</v>
      </c>
      <c r="F299" s="268" t="s">
        <v>2417</v>
      </c>
      <c r="G299" s="266"/>
      <c r="H299" s="269">
        <v>9.0999999999999996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5" t="s">
        <v>436</v>
      </c>
      <c r="AU299" s="275" t="s">
        <v>86</v>
      </c>
      <c r="AV299" s="13" t="s">
        <v>86</v>
      </c>
      <c r="AW299" s="13" t="s">
        <v>32</v>
      </c>
      <c r="AX299" s="13" t="s">
        <v>76</v>
      </c>
      <c r="AY299" s="275" t="s">
        <v>213</v>
      </c>
    </row>
    <row r="300" s="14" customFormat="1">
      <c r="A300" s="14"/>
      <c r="B300" s="276"/>
      <c r="C300" s="277"/>
      <c r="D300" s="257" t="s">
        <v>436</v>
      </c>
      <c r="E300" s="278" t="s">
        <v>2216</v>
      </c>
      <c r="F300" s="279" t="s">
        <v>453</v>
      </c>
      <c r="G300" s="277"/>
      <c r="H300" s="280">
        <v>9.0999999999999996</v>
      </c>
      <c r="I300" s="281"/>
      <c r="J300" s="277"/>
      <c r="K300" s="277"/>
      <c r="L300" s="282"/>
      <c r="M300" s="283"/>
      <c r="N300" s="284"/>
      <c r="O300" s="284"/>
      <c r="P300" s="284"/>
      <c r="Q300" s="284"/>
      <c r="R300" s="284"/>
      <c r="S300" s="284"/>
      <c r="T300" s="285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86" t="s">
        <v>436</v>
      </c>
      <c r="AU300" s="286" t="s">
        <v>86</v>
      </c>
      <c r="AV300" s="14" t="s">
        <v>229</v>
      </c>
      <c r="AW300" s="14" t="s">
        <v>32</v>
      </c>
      <c r="AX300" s="14" t="s">
        <v>84</v>
      </c>
      <c r="AY300" s="286" t="s">
        <v>213</v>
      </c>
    </row>
    <row r="301" s="2" customFormat="1" ht="21.75" customHeight="1">
      <c r="A301" s="39"/>
      <c r="B301" s="40"/>
      <c r="C301" s="244" t="s">
        <v>591</v>
      </c>
      <c r="D301" s="244" t="s">
        <v>216</v>
      </c>
      <c r="E301" s="245" t="s">
        <v>2418</v>
      </c>
      <c r="F301" s="246" t="s">
        <v>2419</v>
      </c>
      <c r="G301" s="247" t="s">
        <v>393</v>
      </c>
      <c r="H301" s="248">
        <v>9.0999999999999996</v>
      </c>
      <c r="I301" s="249"/>
      <c r="J301" s="250">
        <f>ROUND(I301*H301,2)</f>
        <v>0</v>
      </c>
      <c r="K301" s="246" t="s">
        <v>394</v>
      </c>
      <c r="L301" s="45"/>
      <c r="M301" s="251" t="s">
        <v>1</v>
      </c>
      <c r="N301" s="252" t="s">
        <v>41</v>
      </c>
      <c r="O301" s="92"/>
      <c r="P301" s="253">
        <f>O301*H301</f>
        <v>0</v>
      </c>
      <c r="Q301" s="253">
        <v>0</v>
      </c>
      <c r="R301" s="253">
        <f>Q301*H301</f>
        <v>0</v>
      </c>
      <c r="S301" s="253">
        <v>0</v>
      </c>
      <c r="T301" s="25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5" t="s">
        <v>229</v>
      </c>
      <c r="AT301" s="255" t="s">
        <v>216</v>
      </c>
      <c r="AU301" s="255" t="s">
        <v>86</v>
      </c>
      <c r="AY301" s="18" t="s">
        <v>213</v>
      </c>
      <c r="BE301" s="256">
        <f>IF(N301="základní",J301,0)</f>
        <v>0</v>
      </c>
      <c r="BF301" s="256">
        <f>IF(N301="snížená",J301,0)</f>
        <v>0</v>
      </c>
      <c r="BG301" s="256">
        <f>IF(N301="zákl. přenesená",J301,0)</f>
        <v>0</v>
      </c>
      <c r="BH301" s="256">
        <f>IF(N301="sníž. přenesená",J301,0)</f>
        <v>0</v>
      </c>
      <c r="BI301" s="256">
        <f>IF(N301="nulová",J301,0)</f>
        <v>0</v>
      </c>
      <c r="BJ301" s="18" t="s">
        <v>84</v>
      </c>
      <c r="BK301" s="256">
        <f>ROUND(I301*H301,2)</f>
        <v>0</v>
      </c>
      <c r="BL301" s="18" t="s">
        <v>229</v>
      </c>
      <c r="BM301" s="255" t="s">
        <v>2420</v>
      </c>
    </row>
    <row r="302" s="13" customFormat="1">
      <c r="A302" s="13"/>
      <c r="B302" s="265"/>
      <c r="C302" s="266"/>
      <c r="D302" s="257" t="s">
        <v>436</v>
      </c>
      <c r="E302" s="267" t="s">
        <v>1</v>
      </c>
      <c r="F302" s="268" t="s">
        <v>2216</v>
      </c>
      <c r="G302" s="266"/>
      <c r="H302" s="269">
        <v>9.0999999999999996</v>
      </c>
      <c r="I302" s="270"/>
      <c r="J302" s="266"/>
      <c r="K302" s="266"/>
      <c r="L302" s="271"/>
      <c r="M302" s="272"/>
      <c r="N302" s="273"/>
      <c r="O302" s="273"/>
      <c r="P302" s="273"/>
      <c r="Q302" s="273"/>
      <c r="R302" s="273"/>
      <c r="S302" s="273"/>
      <c r="T302" s="27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75" t="s">
        <v>436</v>
      </c>
      <c r="AU302" s="275" t="s">
        <v>86</v>
      </c>
      <c r="AV302" s="13" t="s">
        <v>86</v>
      </c>
      <c r="AW302" s="13" t="s">
        <v>32</v>
      </c>
      <c r="AX302" s="13" t="s">
        <v>84</v>
      </c>
      <c r="AY302" s="275" t="s">
        <v>213</v>
      </c>
    </row>
    <row r="303" s="2" customFormat="1" ht="21.75" customHeight="1">
      <c r="A303" s="39"/>
      <c r="B303" s="40"/>
      <c r="C303" s="244" t="s">
        <v>601</v>
      </c>
      <c r="D303" s="244" t="s">
        <v>216</v>
      </c>
      <c r="E303" s="245" t="s">
        <v>2421</v>
      </c>
      <c r="F303" s="246" t="s">
        <v>2422</v>
      </c>
      <c r="G303" s="247" t="s">
        <v>491</v>
      </c>
      <c r="H303" s="248">
        <v>0.23000000000000001</v>
      </c>
      <c r="I303" s="249"/>
      <c r="J303" s="250">
        <f>ROUND(I303*H303,2)</f>
        <v>0</v>
      </c>
      <c r="K303" s="246" t="s">
        <v>394</v>
      </c>
      <c r="L303" s="45"/>
      <c r="M303" s="251" t="s">
        <v>1</v>
      </c>
      <c r="N303" s="252" t="s">
        <v>41</v>
      </c>
      <c r="O303" s="92"/>
      <c r="P303" s="253">
        <f>O303*H303</f>
        <v>0</v>
      </c>
      <c r="Q303" s="253">
        <v>1.04711</v>
      </c>
      <c r="R303" s="253">
        <f>Q303*H303</f>
        <v>0.2408353</v>
      </c>
      <c r="S303" s="253">
        <v>0</v>
      </c>
      <c r="T303" s="25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5" t="s">
        <v>229</v>
      </c>
      <c r="AT303" s="255" t="s">
        <v>216</v>
      </c>
      <c r="AU303" s="255" t="s">
        <v>86</v>
      </c>
      <c r="AY303" s="18" t="s">
        <v>213</v>
      </c>
      <c r="BE303" s="256">
        <f>IF(N303="základní",J303,0)</f>
        <v>0</v>
      </c>
      <c r="BF303" s="256">
        <f>IF(N303="snížená",J303,0)</f>
        <v>0</v>
      </c>
      <c r="BG303" s="256">
        <f>IF(N303="zákl. přenesená",J303,0)</f>
        <v>0</v>
      </c>
      <c r="BH303" s="256">
        <f>IF(N303="sníž. přenesená",J303,0)</f>
        <v>0</v>
      </c>
      <c r="BI303" s="256">
        <f>IF(N303="nulová",J303,0)</f>
        <v>0</v>
      </c>
      <c r="BJ303" s="18" t="s">
        <v>84</v>
      </c>
      <c r="BK303" s="256">
        <f>ROUND(I303*H303,2)</f>
        <v>0</v>
      </c>
      <c r="BL303" s="18" t="s">
        <v>229</v>
      </c>
      <c r="BM303" s="255" t="s">
        <v>2423</v>
      </c>
    </row>
    <row r="304" s="13" customFormat="1">
      <c r="A304" s="13"/>
      <c r="B304" s="265"/>
      <c r="C304" s="266"/>
      <c r="D304" s="257" t="s">
        <v>436</v>
      </c>
      <c r="E304" s="267" t="s">
        <v>1</v>
      </c>
      <c r="F304" s="268" t="s">
        <v>2424</v>
      </c>
      <c r="G304" s="266"/>
      <c r="H304" s="269">
        <v>0.23000000000000001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5" t="s">
        <v>436</v>
      </c>
      <c r="AU304" s="275" t="s">
        <v>86</v>
      </c>
      <c r="AV304" s="13" t="s">
        <v>86</v>
      </c>
      <c r="AW304" s="13" t="s">
        <v>32</v>
      </c>
      <c r="AX304" s="13" t="s">
        <v>76</v>
      </c>
      <c r="AY304" s="275" t="s">
        <v>213</v>
      </c>
    </row>
    <row r="305" s="14" customFormat="1">
      <c r="A305" s="14"/>
      <c r="B305" s="276"/>
      <c r="C305" s="277"/>
      <c r="D305" s="257" t="s">
        <v>436</v>
      </c>
      <c r="E305" s="278" t="s">
        <v>1</v>
      </c>
      <c r="F305" s="279" t="s">
        <v>453</v>
      </c>
      <c r="G305" s="277"/>
      <c r="H305" s="280">
        <v>0.23000000000000001</v>
      </c>
      <c r="I305" s="281"/>
      <c r="J305" s="277"/>
      <c r="K305" s="277"/>
      <c r="L305" s="282"/>
      <c r="M305" s="283"/>
      <c r="N305" s="284"/>
      <c r="O305" s="284"/>
      <c r="P305" s="284"/>
      <c r="Q305" s="284"/>
      <c r="R305" s="284"/>
      <c r="S305" s="284"/>
      <c r="T305" s="28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6" t="s">
        <v>436</v>
      </c>
      <c r="AU305" s="286" t="s">
        <v>86</v>
      </c>
      <c r="AV305" s="14" t="s">
        <v>229</v>
      </c>
      <c r="AW305" s="14" t="s">
        <v>32</v>
      </c>
      <c r="AX305" s="14" t="s">
        <v>84</v>
      </c>
      <c r="AY305" s="286" t="s">
        <v>213</v>
      </c>
    </row>
    <row r="306" s="2" customFormat="1" ht="16.5" customHeight="1">
      <c r="A306" s="39"/>
      <c r="B306" s="40"/>
      <c r="C306" s="244" t="s">
        <v>606</v>
      </c>
      <c r="D306" s="244" t="s">
        <v>216</v>
      </c>
      <c r="E306" s="245" t="s">
        <v>2425</v>
      </c>
      <c r="F306" s="246" t="s">
        <v>2426</v>
      </c>
      <c r="G306" s="247" t="s">
        <v>399</v>
      </c>
      <c r="H306" s="248">
        <v>1.857</v>
      </c>
      <c r="I306" s="249"/>
      <c r="J306" s="250">
        <f>ROUND(I306*H306,2)</f>
        <v>0</v>
      </c>
      <c r="K306" s="246" t="s">
        <v>394</v>
      </c>
      <c r="L306" s="45"/>
      <c r="M306" s="251" t="s">
        <v>1</v>
      </c>
      <c r="N306" s="252" t="s">
        <v>41</v>
      </c>
      <c r="O306" s="92"/>
      <c r="P306" s="253">
        <f>O306*H306</f>
        <v>0</v>
      </c>
      <c r="Q306" s="253">
        <v>0</v>
      </c>
      <c r="R306" s="253">
        <f>Q306*H306</f>
        <v>0</v>
      </c>
      <c r="S306" s="253">
        <v>0</v>
      </c>
      <c r="T306" s="25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5" t="s">
        <v>229</v>
      </c>
      <c r="AT306" s="255" t="s">
        <v>216</v>
      </c>
      <c r="AU306" s="255" t="s">
        <v>86</v>
      </c>
      <c r="AY306" s="18" t="s">
        <v>213</v>
      </c>
      <c r="BE306" s="256">
        <f>IF(N306="základní",J306,0)</f>
        <v>0</v>
      </c>
      <c r="BF306" s="256">
        <f>IF(N306="snížená",J306,0)</f>
        <v>0</v>
      </c>
      <c r="BG306" s="256">
        <f>IF(N306="zákl. přenesená",J306,0)</f>
        <v>0</v>
      </c>
      <c r="BH306" s="256">
        <f>IF(N306="sníž. přenesená",J306,0)</f>
        <v>0</v>
      </c>
      <c r="BI306" s="256">
        <f>IF(N306="nulová",J306,0)</f>
        <v>0</v>
      </c>
      <c r="BJ306" s="18" t="s">
        <v>84</v>
      </c>
      <c r="BK306" s="256">
        <f>ROUND(I306*H306,2)</f>
        <v>0</v>
      </c>
      <c r="BL306" s="18" t="s">
        <v>229</v>
      </c>
      <c r="BM306" s="255" t="s">
        <v>2427</v>
      </c>
    </row>
    <row r="307" s="15" customFormat="1">
      <c r="A307" s="15"/>
      <c r="B307" s="300"/>
      <c r="C307" s="301"/>
      <c r="D307" s="257" t="s">
        <v>436</v>
      </c>
      <c r="E307" s="302" t="s">
        <v>1</v>
      </c>
      <c r="F307" s="303" t="s">
        <v>2428</v>
      </c>
      <c r="G307" s="301"/>
      <c r="H307" s="302" t="s">
        <v>1</v>
      </c>
      <c r="I307" s="304"/>
      <c r="J307" s="301"/>
      <c r="K307" s="301"/>
      <c r="L307" s="305"/>
      <c r="M307" s="306"/>
      <c r="N307" s="307"/>
      <c r="O307" s="307"/>
      <c r="P307" s="307"/>
      <c r="Q307" s="307"/>
      <c r="R307" s="307"/>
      <c r="S307" s="307"/>
      <c r="T307" s="30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309" t="s">
        <v>436</v>
      </c>
      <c r="AU307" s="309" t="s">
        <v>86</v>
      </c>
      <c r="AV307" s="15" t="s">
        <v>84</v>
      </c>
      <c r="AW307" s="15" t="s">
        <v>32</v>
      </c>
      <c r="AX307" s="15" t="s">
        <v>76</v>
      </c>
      <c r="AY307" s="309" t="s">
        <v>213</v>
      </c>
    </row>
    <row r="308" s="13" customFormat="1">
      <c r="A308" s="13"/>
      <c r="B308" s="265"/>
      <c r="C308" s="266"/>
      <c r="D308" s="257" t="s">
        <v>436</v>
      </c>
      <c r="E308" s="267" t="s">
        <v>1</v>
      </c>
      <c r="F308" s="268" t="s">
        <v>2429</v>
      </c>
      <c r="G308" s="266"/>
      <c r="H308" s="269">
        <v>1.857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5" t="s">
        <v>436</v>
      </c>
      <c r="AU308" s="275" t="s">
        <v>86</v>
      </c>
      <c r="AV308" s="13" t="s">
        <v>86</v>
      </c>
      <c r="AW308" s="13" t="s">
        <v>32</v>
      </c>
      <c r="AX308" s="13" t="s">
        <v>84</v>
      </c>
      <c r="AY308" s="275" t="s">
        <v>213</v>
      </c>
    </row>
    <row r="309" s="2" customFormat="1" ht="21.75" customHeight="1">
      <c r="A309" s="39"/>
      <c r="B309" s="40"/>
      <c r="C309" s="244" t="s">
        <v>611</v>
      </c>
      <c r="D309" s="244" t="s">
        <v>216</v>
      </c>
      <c r="E309" s="245" t="s">
        <v>2430</v>
      </c>
      <c r="F309" s="246" t="s">
        <v>2431</v>
      </c>
      <c r="G309" s="247" t="s">
        <v>393</v>
      </c>
      <c r="H309" s="248">
        <v>15.283</v>
      </c>
      <c r="I309" s="249"/>
      <c r="J309" s="250">
        <f>ROUND(I309*H309,2)</f>
        <v>0</v>
      </c>
      <c r="K309" s="246" t="s">
        <v>394</v>
      </c>
      <c r="L309" s="45"/>
      <c r="M309" s="251" t="s">
        <v>1</v>
      </c>
      <c r="N309" s="252" t="s">
        <v>41</v>
      </c>
      <c r="O309" s="92"/>
      <c r="P309" s="253">
        <f>O309*H309</f>
        <v>0</v>
      </c>
      <c r="Q309" s="253">
        <v>0.0023700000000000001</v>
      </c>
      <c r="R309" s="253">
        <f>Q309*H309</f>
        <v>0.036220710000000003</v>
      </c>
      <c r="S309" s="253">
        <v>0</v>
      </c>
      <c r="T309" s="25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5" t="s">
        <v>229</v>
      </c>
      <c r="AT309" s="255" t="s">
        <v>216</v>
      </c>
      <c r="AU309" s="255" t="s">
        <v>86</v>
      </c>
      <c r="AY309" s="18" t="s">
        <v>213</v>
      </c>
      <c r="BE309" s="256">
        <f>IF(N309="základní",J309,0)</f>
        <v>0</v>
      </c>
      <c r="BF309" s="256">
        <f>IF(N309="snížená",J309,0)</f>
        <v>0</v>
      </c>
      <c r="BG309" s="256">
        <f>IF(N309="zákl. přenesená",J309,0)</f>
        <v>0</v>
      </c>
      <c r="BH309" s="256">
        <f>IF(N309="sníž. přenesená",J309,0)</f>
        <v>0</v>
      </c>
      <c r="BI309" s="256">
        <f>IF(N309="nulová",J309,0)</f>
        <v>0</v>
      </c>
      <c r="BJ309" s="18" t="s">
        <v>84</v>
      </c>
      <c r="BK309" s="256">
        <f>ROUND(I309*H309,2)</f>
        <v>0</v>
      </c>
      <c r="BL309" s="18" t="s">
        <v>229</v>
      </c>
      <c r="BM309" s="255" t="s">
        <v>2432</v>
      </c>
    </row>
    <row r="310" s="13" customFormat="1">
      <c r="A310" s="13"/>
      <c r="B310" s="265"/>
      <c r="C310" s="266"/>
      <c r="D310" s="257" t="s">
        <v>436</v>
      </c>
      <c r="E310" s="267" t="s">
        <v>1</v>
      </c>
      <c r="F310" s="268" t="s">
        <v>2433</v>
      </c>
      <c r="G310" s="266"/>
      <c r="H310" s="269">
        <v>15.283</v>
      </c>
      <c r="I310" s="270"/>
      <c r="J310" s="266"/>
      <c r="K310" s="266"/>
      <c r="L310" s="271"/>
      <c r="M310" s="272"/>
      <c r="N310" s="273"/>
      <c r="O310" s="273"/>
      <c r="P310" s="273"/>
      <c r="Q310" s="273"/>
      <c r="R310" s="273"/>
      <c r="S310" s="273"/>
      <c r="T310" s="27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75" t="s">
        <v>436</v>
      </c>
      <c r="AU310" s="275" t="s">
        <v>86</v>
      </c>
      <c r="AV310" s="13" t="s">
        <v>86</v>
      </c>
      <c r="AW310" s="13" t="s">
        <v>32</v>
      </c>
      <c r="AX310" s="13" t="s">
        <v>76</v>
      </c>
      <c r="AY310" s="275" t="s">
        <v>213</v>
      </c>
    </row>
    <row r="311" s="14" customFormat="1">
      <c r="A311" s="14"/>
      <c r="B311" s="276"/>
      <c r="C311" s="277"/>
      <c r="D311" s="257" t="s">
        <v>436</v>
      </c>
      <c r="E311" s="278" t="s">
        <v>2218</v>
      </c>
      <c r="F311" s="279" t="s">
        <v>453</v>
      </c>
      <c r="G311" s="277"/>
      <c r="H311" s="280">
        <v>15.283</v>
      </c>
      <c r="I311" s="281"/>
      <c r="J311" s="277"/>
      <c r="K311" s="277"/>
      <c r="L311" s="282"/>
      <c r="M311" s="283"/>
      <c r="N311" s="284"/>
      <c r="O311" s="284"/>
      <c r="P311" s="284"/>
      <c r="Q311" s="284"/>
      <c r="R311" s="284"/>
      <c r="S311" s="284"/>
      <c r="T311" s="28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86" t="s">
        <v>436</v>
      </c>
      <c r="AU311" s="286" t="s">
        <v>86</v>
      </c>
      <c r="AV311" s="14" t="s">
        <v>229</v>
      </c>
      <c r="AW311" s="14" t="s">
        <v>32</v>
      </c>
      <c r="AX311" s="14" t="s">
        <v>84</v>
      </c>
      <c r="AY311" s="286" t="s">
        <v>213</v>
      </c>
    </row>
    <row r="312" s="2" customFormat="1" ht="21.75" customHeight="1">
      <c r="A312" s="39"/>
      <c r="B312" s="40"/>
      <c r="C312" s="244" t="s">
        <v>615</v>
      </c>
      <c r="D312" s="244" t="s">
        <v>216</v>
      </c>
      <c r="E312" s="245" t="s">
        <v>2434</v>
      </c>
      <c r="F312" s="246" t="s">
        <v>2435</v>
      </c>
      <c r="G312" s="247" t="s">
        <v>393</v>
      </c>
      <c r="H312" s="248">
        <v>15.283</v>
      </c>
      <c r="I312" s="249"/>
      <c r="J312" s="250">
        <f>ROUND(I312*H312,2)</f>
        <v>0</v>
      </c>
      <c r="K312" s="246" t="s">
        <v>394</v>
      </c>
      <c r="L312" s="45"/>
      <c r="M312" s="251" t="s">
        <v>1</v>
      </c>
      <c r="N312" s="252" t="s">
        <v>41</v>
      </c>
      <c r="O312" s="92"/>
      <c r="P312" s="253">
        <f>O312*H312</f>
        <v>0</v>
      </c>
      <c r="Q312" s="253">
        <v>0</v>
      </c>
      <c r="R312" s="253">
        <f>Q312*H312</f>
        <v>0</v>
      </c>
      <c r="S312" s="253">
        <v>0</v>
      </c>
      <c r="T312" s="25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5" t="s">
        <v>229</v>
      </c>
      <c r="AT312" s="255" t="s">
        <v>216</v>
      </c>
      <c r="AU312" s="255" t="s">
        <v>86</v>
      </c>
      <c r="AY312" s="18" t="s">
        <v>213</v>
      </c>
      <c r="BE312" s="256">
        <f>IF(N312="základní",J312,0)</f>
        <v>0</v>
      </c>
      <c r="BF312" s="256">
        <f>IF(N312="snížená",J312,0)</f>
        <v>0</v>
      </c>
      <c r="BG312" s="256">
        <f>IF(N312="zákl. přenesená",J312,0)</f>
        <v>0</v>
      </c>
      <c r="BH312" s="256">
        <f>IF(N312="sníž. přenesená",J312,0)</f>
        <v>0</v>
      </c>
      <c r="BI312" s="256">
        <f>IF(N312="nulová",J312,0)</f>
        <v>0</v>
      </c>
      <c r="BJ312" s="18" t="s">
        <v>84</v>
      </c>
      <c r="BK312" s="256">
        <f>ROUND(I312*H312,2)</f>
        <v>0</v>
      </c>
      <c r="BL312" s="18" t="s">
        <v>229</v>
      </c>
      <c r="BM312" s="255" t="s">
        <v>2436</v>
      </c>
    </row>
    <row r="313" s="13" customFormat="1">
      <c r="A313" s="13"/>
      <c r="B313" s="265"/>
      <c r="C313" s="266"/>
      <c r="D313" s="257" t="s">
        <v>436</v>
      </c>
      <c r="E313" s="267" t="s">
        <v>1</v>
      </c>
      <c r="F313" s="268" t="s">
        <v>2218</v>
      </c>
      <c r="G313" s="266"/>
      <c r="H313" s="269">
        <v>15.283</v>
      </c>
      <c r="I313" s="270"/>
      <c r="J313" s="266"/>
      <c r="K313" s="266"/>
      <c r="L313" s="271"/>
      <c r="M313" s="272"/>
      <c r="N313" s="273"/>
      <c r="O313" s="273"/>
      <c r="P313" s="273"/>
      <c r="Q313" s="273"/>
      <c r="R313" s="273"/>
      <c r="S313" s="273"/>
      <c r="T313" s="27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5" t="s">
        <v>436</v>
      </c>
      <c r="AU313" s="275" t="s">
        <v>86</v>
      </c>
      <c r="AV313" s="13" t="s">
        <v>86</v>
      </c>
      <c r="AW313" s="13" t="s">
        <v>32</v>
      </c>
      <c r="AX313" s="13" t="s">
        <v>84</v>
      </c>
      <c r="AY313" s="275" t="s">
        <v>213</v>
      </c>
    </row>
    <row r="314" s="2" customFormat="1" ht="21.75" customHeight="1">
      <c r="A314" s="39"/>
      <c r="B314" s="40"/>
      <c r="C314" s="244" t="s">
        <v>620</v>
      </c>
      <c r="D314" s="244" t="s">
        <v>216</v>
      </c>
      <c r="E314" s="245" t="s">
        <v>2437</v>
      </c>
      <c r="F314" s="246" t="s">
        <v>2438</v>
      </c>
      <c r="G314" s="247" t="s">
        <v>491</v>
      </c>
      <c r="H314" s="248">
        <v>0.27900000000000003</v>
      </c>
      <c r="I314" s="249"/>
      <c r="J314" s="250">
        <f>ROUND(I314*H314,2)</f>
        <v>0</v>
      </c>
      <c r="K314" s="246" t="s">
        <v>394</v>
      </c>
      <c r="L314" s="45"/>
      <c r="M314" s="251" t="s">
        <v>1</v>
      </c>
      <c r="N314" s="252" t="s">
        <v>41</v>
      </c>
      <c r="O314" s="92"/>
      <c r="P314" s="253">
        <f>O314*H314</f>
        <v>0</v>
      </c>
      <c r="Q314" s="253">
        <v>1.04331</v>
      </c>
      <c r="R314" s="253">
        <f>Q314*H314</f>
        <v>0.29108349</v>
      </c>
      <c r="S314" s="253">
        <v>0</v>
      </c>
      <c r="T314" s="25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5" t="s">
        <v>229</v>
      </c>
      <c r="AT314" s="255" t="s">
        <v>216</v>
      </c>
      <c r="AU314" s="255" t="s">
        <v>86</v>
      </c>
      <c r="AY314" s="18" t="s">
        <v>213</v>
      </c>
      <c r="BE314" s="256">
        <f>IF(N314="základní",J314,0)</f>
        <v>0</v>
      </c>
      <c r="BF314" s="256">
        <f>IF(N314="snížená",J314,0)</f>
        <v>0</v>
      </c>
      <c r="BG314" s="256">
        <f>IF(N314="zákl. přenesená",J314,0)</f>
        <v>0</v>
      </c>
      <c r="BH314" s="256">
        <f>IF(N314="sníž. přenesená",J314,0)</f>
        <v>0</v>
      </c>
      <c r="BI314" s="256">
        <f>IF(N314="nulová",J314,0)</f>
        <v>0</v>
      </c>
      <c r="BJ314" s="18" t="s">
        <v>84</v>
      </c>
      <c r="BK314" s="256">
        <f>ROUND(I314*H314,2)</f>
        <v>0</v>
      </c>
      <c r="BL314" s="18" t="s">
        <v>229</v>
      </c>
      <c r="BM314" s="255" t="s">
        <v>2439</v>
      </c>
    </row>
    <row r="315" s="13" customFormat="1">
      <c r="A315" s="13"/>
      <c r="B315" s="265"/>
      <c r="C315" s="266"/>
      <c r="D315" s="257" t="s">
        <v>436</v>
      </c>
      <c r="E315" s="267" t="s">
        <v>1</v>
      </c>
      <c r="F315" s="268" t="s">
        <v>2440</v>
      </c>
      <c r="G315" s="266"/>
      <c r="H315" s="269">
        <v>0.27900000000000003</v>
      </c>
      <c r="I315" s="270"/>
      <c r="J315" s="266"/>
      <c r="K315" s="266"/>
      <c r="L315" s="271"/>
      <c r="M315" s="272"/>
      <c r="N315" s="273"/>
      <c r="O315" s="273"/>
      <c r="P315" s="273"/>
      <c r="Q315" s="273"/>
      <c r="R315" s="273"/>
      <c r="S315" s="273"/>
      <c r="T315" s="27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5" t="s">
        <v>436</v>
      </c>
      <c r="AU315" s="275" t="s">
        <v>86</v>
      </c>
      <c r="AV315" s="13" t="s">
        <v>86</v>
      </c>
      <c r="AW315" s="13" t="s">
        <v>32</v>
      </c>
      <c r="AX315" s="13" t="s">
        <v>76</v>
      </c>
      <c r="AY315" s="275" t="s">
        <v>213</v>
      </c>
    </row>
    <row r="316" s="14" customFormat="1">
      <c r="A316" s="14"/>
      <c r="B316" s="276"/>
      <c r="C316" s="277"/>
      <c r="D316" s="257" t="s">
        <v>436</v>
      </c>
      <c r="E316" s="278" t="s">
        <v>1</v>
      </c>
      <c r="F316" s="279" t="s">
        <v>453</v>
      </c>
      <c r="G316" s="277"/>
      <c r="H316" s="280">
        <v>0.27900000000000003</v>
      </c>
      <c r="I316" s="281"/>
      <c r="J316" s="277"/>
      <c r="K316" s="277"/>
      <c r="L316" s="282"/>
      <c r="M316" s="283"/>
      <c r="N316" s="284"/>
      <c r="O316" s="284"/>
      <c r="P316" s="284"/>
      <c r="Q316" s="284"/>
      <c r="R316" s="284"/>
      <c r="S316" s="284"/>
      <c r="T316" s="28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6" t="s">
        <v>436</v>
      </c>
      <c r="AU316" s="286" t="s">
        <v>86</v>
      </c>
      <c r="AV316" s="14" t="s">
        <v>229</v>
      </c>
      <c r="AW316" s="14" t="s">
        <v>32</v>
      </c>
      <c r="AX316" s="14" t="s">
        <v>84</v>
      </c>
      <c r="AY316" s="286" t="s">
        <v>213</v>
      </c>
    </row>
    <row r="317" s="2" customFormat="1" ht="21.75" customHeight="1">
      <c r="A317" s="39"/>
      <c r="B317" s="40"/>
      <c r="C317" s="244" t="s">
        <v>625</v>
      </c>
      <c r="D317" s="244" t="s">
        <v>216</v>
      </c>
      <c r="E317" s="245" t="s">
        <v>2441</v>
      </c>
      <c r="F317" s="246" t="s">
        <v>2442</v>
      </c>
      <c r="G317" s="247" t="s">
        <v>471</v>
      </c>
      <c r="H317" s="248">
        <v>28</v>
      </c>
      <c r="I317" s="249"/>
      <c r="J317" s="250">
        <f>ROUND(I317*H317,2)</f>
        <v>0</v>
      </c>
      <c r="K317" s="246" t="s">
        <v>394</v>
      </c>
      <c r="L317" s="45"/>
      <c r="M317" s="251" t="s">
        <v>1</v>
      </c>
      <c r="N317" s="252" t="s">
        <v>41</v>
      </c>
      <c r="O317" s="92"/>
      <c r="P317" s="253">
        <f>O317*H317</f>
        <v>0</v>
      </c>
      <c r="Q317" s="253">
        <v>0.00033</v>
      </c>
      <c r="R317" s="253">
        <f>Q317*H317</f>
        <v>0.0092399999999999999</v>
      </c>
      <c r="S317" s="253">
        <v>0</v>
      </c>
      <c r="T317" s="25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55" t="s">
        <v>229</v>
      </c>
      <c r="AT317" s="255" t="s">
        <v>216</v>
      </c>
      <c r="AU317" s="255" t="s">
        <v>86</v>
      </c>
      <c r="AY317" s="18" t="s">
        <v>213</v>
      </c>
      <c r="BE317" s="256">
        <f>IF(N317="základní",J317,0)</f>
        <v>0</v>
      </c>
      <c r="BF317" s="256">
        <f>IF(N317="snížená",J317,0)</f>
        <v>0</v>
      </c>
      <c r="BG317" s="256">
        <f>IF(N317="zákl. přenesená",J317,0)</f>
        <v>0</v>
      </c>
      <c r="BH317" s="256">
        <f>IF(N317="sníž. přenesená",J317,0)</f>
        <v>0</v>
      </c>
      <c r="BI317" s="256">
        <f>IF(N317="nulová",J317,0)</f>
        <v>0</v>
      </c>
      <c r="BJ317" s="18" t="s">
        <v>84</v>
      </c>
      <c r="BK317" s="256">
        <f>ROUND(I317*H317,2)</f>
        <v>0</v>
      </c>
      <c r="BL317" s="18" t="s">
        <v>229</v>
      </c>
      <c r="BM317" s="255" t="s">
        <v>2443</v>
      </c>
    </row>
    <row r="318" s="13" customFormat="1">
      <c r="A318" s="13"/>
      <c r="B318" s="265"/>
      <c r="C318" s="266"/>
      <c r="D318" s="257" t="s">
        <v>436</v>
      </c>
      <c r="E318" s="267" t="s">
        <v>1</v>
      </c>
      <c r="F318" s="268" t="s">
        <v>2444</v>
      </c>
      <c r="G318" s="266"/>
      <c r="H318" s="269">
        <v>28</v>
      </c>
      <c r="I318" s="270"/>
      <c r="J318" s="266"/>
      <c r="K318" s="266"/>
      <c r="L318" s="271"/>
      <c r="M318" s="272"/>
      <c r="N318" s="273"/>
      <c r="O318" s="273"/>
      <c r="P318" s="273"/>
      <c r="Q318" s="273"/>
      <c r="R318" s="273"/>
      <c r="S318" s="273"/>
      <c r="T318" s="27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75" t="s">
        <v>436</v>
      </c>
      <c r="AU318" s="275" t="s">
        <v>86</v>
      </c>
      <c r="AV318" s="13" t="s">
        <v>86</v>
      </c>
      <c r="AW318" s="13" t="s">
        <v>32</v>
      </c>
      <c r="AX318" s="13" t="s">
        <v>76</v>
      </c>
      <c r="AY318" s="275" t="s">
        <v>213</v>
      </c>
    </row>
    <row r="319" s="14" customFormat="1">
      <c r="A319" s="14"/>
      <c r="B319" s="276"/>
      <c r="C319" s="277"/>
      <c r="D319" s="257" t="s">
        <v>436</v>
      </c>
      <c r="E319" s="278" t="s">
        <v>1</v>
      </c>
      <c r="F319" s="279" t="s">
        <v>453</v>
      </c>
      <c r="G319" s="277"/>
      <c r="H319" s="280">
        <v>28</v>
      </c>
      <c r="I319" s="281"/>
      <c r="J319" s="277"/>
      <c r="K319" s="277"/>
      <c r="L319" s="282"/>
      <c r="M319" s="283"/>
      <c r="N319" s="284"/>
      <c r="O319" s="284"/>
      <c r="P319" s="284"/>
      <c r="Q319" s="284"/>
      <c r="R319" s="284"/>
      <c r="S319" s="284"/>
      <c r="T319" s="28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6" t="s">
        <v>436</v>
      </c>
      <c r="AU319" s="286" t="s">
        <v>86</v>
      </c>
      <c r="AV319" s="14" t="s">
        <v>229</v>
      </c>
      <c r="AW319" s="14" t="s">
        <v>32</v>
      </c>
      <c r="AX319" s="14" t="s">
        <v>84</v>
      </c>
      <c r="AY319" s="286" t="s">
        <v>213</v>
      </c>
    </row>
    <row r="320" s="2" customFormat="1" ht="21.75" customHeight="1">
      <c r="A320" s="39"/>
      <c r="B320" s="40"/>
      <c r="C320" s="287" t="s">
        <v>630</v>
      </c>
      <c r="D320" s="287" t="s">
        <v>488</v>
      </c>
      <c r="E320" s="288" t="s">
        <v>2445</v>
      </c>
      <c r="F320" s="289" t="s">
        <v>2446</v>
      </c>
      <c r="G320" s="290" t="s">
        <v>471</v>
      </c>
      <c r="H320" s="291">
        <v>28</v>
      </c>
      <c r="I320" s="292"/>
      <c r="J320" s="293">
        <f>ROUND(I320*H320,2)</f>
        <v>0</v>
      </c>
      <c r="K320" s="289" t="s">
        <v>1</v>
      </c>
      <c r="L320" s="294"/>
      <c r="M320" s="295" t="s">
        <v>1</v>
      </c>
      <c r="N320" s="296" t="s">
        <v>41</v>
      </c>
      <c r="O320" s="92"/>
      <c r="P320" s="253">
        <f>O320*H320</f>
        <v>0</v>
      </c>
      <c r="Q320" s="253">
        <v>0</v>
      </c>
      <c r="R320" s="253">
        <f>Q320*H320</f>
        <v>0</v>
      </c>
      <c r="S320" s="253">
        <v>0</v>
      </c>
      <c r="T320" s="25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55" t="s">
        <v>420</v>
      </c>
      <c r="AT320" s="255" t="s">
        <v>488</v>
      </c>
      <c r="AU320" s="255" t="s">
        <v>86</v>
      </c>
      <c r="AY320" s="18" t="s">
        <v>213</v>
      </c>
      <c r="BE320" s="256">
        <f>IF(N320="základní",J320,0)</f>
        <v>0</v>
      </c>
      <c r="BF320" s="256">
        <f>IF(N320="snížená",J320,0)</f>
        <v>0</v>
      </c>
      <c r="BG320" s="256">
        <f>IF(N320="zákl. přenesená",J320,0)</f>
        <v>0</v>
      </c>
      <c r="BH320" s="256">
        <f>IF(N320="sníž. přenesená",J320,0)</f>
        <v>0</v>
      </c>
      <c r="BI320" s="256">
        <f>IF(N320="nulová",J320,0)</f>
        <v>0</v>
      </c>
      <c r="BJ320" s="18" t="s">
        <v>84</v>
      </c>
      <c r="BK320" s="256">
        <f>ROUND(I320*H320,2)</f>
        <v>0</v>
      </c>
      <c r="BL320" s="18" t="s">
        <v>229</v>
      </c>
      <c r="BM320" s="255" t="s">
        <v>2447</v>
      </c>
    </row>
    <row r="321" s="15" customFormat="1">
      <c r="A321" s="15"/>
      <c r="B321" s="300"/>
      <c r="C321" s="301"/>
      <c r="D321" s="257" t="s">
        <v>436</v>
      </c>
      <c r="E321" s="302" t="s">
        <v>1</v>
      </c>
      <c r="F321" s="303" t="s">
        <v>2448</v>
      </c>
      <c r="G321" s="301"/>
      <c r="H321" s="302" t="s">
        <v>1</v>
      </c>
      <c r="I321" s="304"/>
      <c r="J321" s="301"/>
      <c r="K321" s="301"/>
      <c r="L321" s="305"/>
      <c r="M321" s="306"/>
      <c r="N321" s="307"/>
      <c r="O321" s="307"/>
      <c r="P321" s="307"/>
      <c r="Q321" s="307"/>
      <c r="R321" s="307"/>
      <c r="S321" s="307"/>
      <c r="T321" s="30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309" t="s">
        <v>436</v>
      </c>
      <c r="AU321" s="309" t="s">
        <v>86</v>
      </c>
      <c r="AV321" s="15" t="s">
        <v>84</v>
      </c>
      <c r="AW321" s="15" t="s">
        <v>32</v>
      </c>
      <c r="AX321" s="15" t="s">
        <v>76</v>
      </c>
      <c r="AY321" s="309" t="s">
        <v>213</v>
      </c>
    </row>
    <row r="322" s="13" customFormat="1">
      <c r="A322" s="13"/>
      <c r="B322" s="265"/>
      <c r="C322" s="266"/>
      <c r="D322" s="257" t="s">
        <v>436</v>
      </c>
      <c r="E322" s="267" t="s">
        <v>1</v>
      </c>
      <c r="F322" s="268" t="s">
        <v>355</v>
      </c>
      <c r="G322" s="266"/>
      <c r="H322" s="269">
        <v>28</v>
      </c>
      <c r="I322" s="270"/>
      <c r="J322" s="266"/>
      <c r="K322" s="266"/>
      <c r="L322" s="271"/>
      <c r="M322" s="272"/>
      <c r="N322" s="273"/>
      <c r="O322" s="273"/>
      <c r="P322" s="273"/>
      <c r="Q322" s="273"/>
      <c r="R322" s="273"/>
      <c r="S322" s="273"/>
      <c r="T322" s="27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75" t="s">
        <v>436</v>
      </c>
      <c r="AU322" s="275" t="s">
        <v>86</v>
      </c>
      <c r="AV322" s="13" t="s">
        <v>86</v>
      </c>
      <c r="AW322" s="13" t="s">
        <v>32</v>
      </c>
      <c r="AX322" s="13" t="s">
        <v>84</v>
      </c>
      <c r="AY322" s="275" t="s">
        <v>213</v>
      </c>
    </row>
    <row r="323" s="2" customFormat="1" ht="16.5" customHeight="1">
      <c r="A323" s="39"/>
      <c r="B323" s="40"/>
      <c r="C323" s="244" t="s">
        <v>635</v>
      </c>
      <c r="D323" s="244" t="s">
        <v>216</v>
      </c>
      <c r="E323" s="245" t="s">
        <v>2449</v>
      </c>
      <c r="F323" s="246" t="s">
        <v>2450</v>
      </c>
      <c r="G323" s="247" t="s">
        <v>471</v>
      </c>
      <c r="H323" s="248">
        <v>9.0600000000000005</v>
      </c>
      <c r="I323" s="249"/>
      <c r="J323" s="250">
        <f>ROUND(I323*H323,2)</f>
        <v>0</v>
      </c>
      <c r="K323" s="246" t="s">
        <v>1</v>
      </c>
      <c r="L323" s="45"/>
      <c r="M323" s="251" t="s">
        <v>1</v>
      </c>
      <c r="N323" s="252" t="s">
        <v>41</v>
      </c>
      <c r="O323" s="92"/>
      <c r="P323" s="253">
        <f>O323*H323</f>
        <v>0</v>
      </c>
      <c r="Q323" s="253">
        <v>0.00033</v>
      </c>
      <c r="R323" s="253">
        <f>Q323*H323</f>
        <v>0.0029898000000000004</v>
      </c>
      <c r="S323" s="253">
        <v>0</v>
      </c>
      <c r="T323" s="25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55" t="s">
        <v>229</v>
      </c>
      <c r="AT323" s="255" t="s">
        <v>216</v>
      </c>
      <c r="AU323" s="255" t="s">
        <v>86</v>
      </c>
      <c r="AY323" s="18" t="s">
        <v>213</v>
      </c>
      <c r="BE323" s="256">
        <f>IF(N323="základní",J323,0)</f>
        <v>0</v>
      </c>
      <c r="BF323" s="256">
        <f>IF(N323="snížená",J323,0)</f>
        <v>0</v>
      </c>
      <c r="BG323" s="256">
        <f>IF(N323="zákl. přenesená",J323,0)</f>
        <v>0</v>
      </c>
      <c r="BH323" s="256">
        <f>IF(N323="sníž. přenesená",J323,0)</f>
        <v>0</v>
      </c>
      <c r="BI323" s="256">
        <f>IF(N323="nulová",J323,0)</f>
        <v>0</v>
      </c>
      <c r="BJ323" s="18" t="s">
        <v>84</v>
      </c>
      <c r="BK323" s="256">
        <f>ROUND(I323*H323,2)</f>
        <v>0</v>
      </c>
      <c r="BL323" s="18" t="s">
        <v>229</v>
      </c>
      <c r="BM323" s="255" t="s">
        <v>2451</v>
      </c>
    </row>
    <row r="324" s="15" customFormat="1">
      <c r="A324" s="15"/>
      <c r="B324" s="300"/>
      <c r="C324" s="301"/>
      <c r="D324" s="257" t="s">
        <v>436</v>
      </c>
      <c r="E324" s="302" t="s">
        <v>1</v>
      </c>
      <c r="F324" s="303" t="s">
        <v>2452</v>
      </c>
      <c r="G324" s="301"/>
      <c r="H324" s="302" t="s">
        <v>1</v>
      </c>
      <c r="I324" s="304"/>
      <c r="J324" s="301"/>
      <c r="K324" s="301"/>
      <c r="L324" s="305"/>
      <c r="M324" s="306"/>
      <c r="N324" s="307"/>
      <c r="O324" s="307"/>
      <c r="P324" s="307"/>
      <c r="Q324" s="307"/>
      <c r="R324" s="307"/>
      <c r="S324" s="307"/>
      <c r="T324" s="308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309" t="s">
        <v>436</v>
      </c>
      <c r="AU324" s="309" t="s">
        <v>86</v>
      </c>
      <c r="AV324" s="15" t="s">
        <v>84</v>
      </c>
      <c r="AW324" s="15" t="s">
        <v>32</v>
      </c>
      <c r="AX324" s="15" t="s">
        <v>76</v>
      </c>
      <c r="AY324" s="309" t="s">
        <v>213</v>
      </c>
    </row>
    <row r="325" s="15" customFormat="1">
      <c r="A325" s="15"/>
      <c r="B325" s="300"/>
      <c r="C325" s="301"/>
      <c r="D325" s="257" t="s">
        <v>436</v>
      </c>
      <c r="E325" s="302" t="s">
        <v>1</v>
      </c>
      <c r="F325" s="303" t="s">
        <v>2453</v>
      </c>
      <c r="G325" s="301"/>
      <c r="H325" s="302" t="s">
        <v>1</v>
      </c>
      <c r="I325" s="304"/>
      <c r="J325" s="301"/>
      <c r="K325" s="301"/>
      <c r="L325" s="305"/>
      <c r="M325" s="306"/>
      <c r="N325" s="307"/>
      <c r="O325" s="307"/>
      <c r="P325" s="307"/>
      <c r="Q325" s="307"/>
      <c r="R325" s="307"/>
      <c r="S325" s="307"/>
      <c r="T325" s="30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309" t="s">
        <v>436</v>
      </c>
      <c r="AU325" s="309" t="s">
        <v>86</v>
      </c>
      <c r="AV325" s="15" t="s">
        <v>84</v>
      </c>
      <c r="AW325" s="15" t="s">
        <v>32</v>
      </c>
      <c r="AX325" s="15" t="s">
        <v>76</v>
      </c>
      <c r="AY325" s="309" t="s">
        <v>213</v>
      </c>
    </row>
    <row r="326" s="13" customFormat="1">
      <c r="A326" s="13"/>
      <c r="B326" s="265"/>
      <c r="C326" s="266"/>
      <c r="D326" s="257" t="s">
        <v>436</v>
      </c>
      <c r="E326" s="267" t="s">
        <v>1</v>
      </c>
      <c r="F326" s="268" t="s">
        <v>2454</v>
      </c>
      <c r="G326" s="266"/>
      <c r="H326" s="269">
        <v>9.0600000000000005</v>
      </c>
      <c r="I326" s="270"/>
      <c r="J326" s="266"/>
      <c r="K326" s="266"/>
      <c r="L326" s="271"/>
      <c r="M326" s="272"/>
      <c r="N326" s="273"/>
      <c r="O326" s="273"/>
      <c r="P326" s="273"/>
      <c r="Q326" s="273"/>
      <c r="R326" s="273"/>
      <c r="S326" s="273"/>
      <c r="T326" s="27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75" t="s">
        <v>436</v>
      </c>
      <c r="AU326" s="275" t="s">
        <v>86</v>
      </c>
      <c r="AV326" s="13" t="s">
        <v>86</v>
      </c>
      <c r="AW326" s="13" t="s">
        <v>32</v>
      </c>
      <c r="AX326" s="13" t="s">
        <v>76</v>
      </c>
      <c r="AY326" s="275" t="s">
        <v>213</v>
      </c>
    </row>
    <row r="327" s="14" customFormat="1">
      <c r="A327" s="14"/>
      <c r="B327" s="276"/>
      <c r="C327" s="277"/>
      <c r="D327" s="257" t="s">
        <v>436</v>
      </c>
      <c r="E327" s="278" t="s">
        <v>1</v>
      </c>
      <c r="F327" s="279" t="s">
        <v>453</v>
      </c>
      <c r="G327" s="277"/>
      <c r="H327" s="280">
        <v>9.0600000000000005</v>
      </c>
      <c r="I327" s="281"/>
      <c r="J327" s="277"/>
      <c r="K327" s="277"/>
      <c r="L327" s="282"/>
      <c r="M327" s="283"/>
      <c r="N327" s="284"/>
      <c r="O327" s="284"/>
      <c r="P327" s="284"/>
      <c r="Q327" s="284"/>
      <c r="R327" s="284"/>
      <c r="S327" s="284"/>
      <c r="T327" s="28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86" t="s">
        <v>436</v>
      </c>
      <c r="AU327" s="286" t="s">
        <v>86</v>
      </c>
      <c r="AV327" s="14" t="s">
        <v>229</v>
      </c>
      <c r="AW327" s="14" t="s">
        <v>32</v>
      </c>
      <c r="AX327" s="14" t="s">
        <v>84</v>
      </c>
      <c r="AY327" s="286" t="s">
        <v>213</v>
      </c>
    </row>
    <row r="328" s="2" customFormat="1" ht="21.75" customHeight="1">
      <c r="A328" s="39"/>
      <c r="B328" s="40"/>
      <c r="C328" s="287" t="s">
        <v>640</v>
      </c>
      <c r="D328" s="287" t="s">
        <v>488</v>
      </c>
      <c r="E328" s="288" t="s">
        <v>2455</v>
      </c>
      <c r="F328" s="289" t="s">
        <v>2456</v>
      </c>
      <c r="G328" s="290" t="s">
        <v>471</v>
      </c>
      <c r="H328" s="291">
        <v>9.0600000000000005</v>
      </c>
      <c r="I328" s="292"/>
      <c r="J328" s="293">
        <f>ROUND(I328*H328,2)</f>
        <v>0</v>
      </c>
      <c r="K328" s="289" t="s">
        <v>1</v>
      </c>
      <c r="L328" s="294"/>
      <c r="M328" s="295" t="s">
        <v>1</v>
      </c>
      <c r="N328" s="296" t="s">
        <v>41</v>
      </c>
      <c r="O328" s="92"/>
      <c r="P328" s="253">
        <f>O328*H328</f>
        <v>0</v>
      </c>
      <c r="Q328" s="253">
        <v>0</v>
      </c>
      <c r="R328" s="253">
        <f>Q328*H328</f>
        <v>0</v>
      </c>
      <c r="S328" s="253">
        <v>0</v>
      </c>
      <c r="T328" s="25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55" t="s">
        <v>420</v>
      </c>
      <c r="AT328" s="255" t="s">
        <v>488</v>
      </c>
      <c r="AU328" s="255" t="s">
        <v>86</v>
      </c>
      <c r="AY328" s="18" t="s">
        <v>213</v>
      </c>
      <c r="BE328" s="256">
        <f>IF(N328="základní",J328,0)</f>
        <v>0</v>
      </c>
      <c r="BF328" s="256">
        <f>IF(N328="snížená",J328,0)</f>
        <v>0</v>
      </c>
      <c r="BG328" s="256">
        <f>IF(N328="zákl. přenesená",J328,0)</f>
        <v>0</v>
      </c>
      <c r="BH328" s="256">
        <f>IF(N328="sníž. přenesená",J328,0)</f>
        <v>0</v>
      </c>
      <c r="BI328" s="256">
        <f>IF(N328="nulová",J328,0)</f>
        <v>0</v>
      </c>
      <c r="BJ328" s="18" t="s">
        <v>84</v>
      </c>
      <c r="BK328" s="256">
        <f>ROUND(I328*H328,2)</f>
        <v>0</v>
      </c>
      <c r="BL328" s="18" t="s">
        <v>229</v>
      </c>
      <c r="BM328" s="255" t="s">
        <v>2457</v>
      </c>
    </row>
    <row r="329" s="15" customFormat="1">
      <c r="A329" s="15"/>
      <c r="B329" s="300"/>
      <c r="C329" s="301"/>
      <c r="D329" s="257" t="s">
        <v>436</v>
      </c>
      <c r="E329" s="302" t="s">
        <v>1</v>
      </c>
      <c r="F329" s="303" t="s">
        <v>2458</v>
      </c>
      <c r="G329" s="301"/>
      <c r="H329" s="302" t="s">
        <v>1</v>
      </c>
      <c r="I329" s="304"/>
      <c r="J329" s="301"/>
      <c r="K329" s="301"/>
      <c r="L329" s="305"/>
      <c r="M329" s="306"/>
      <c r="N329" s="307"/>
      <c r="O329" s="307"/>
      <c r="P329" s="307"/>
      <c r="Q329" s="307"/>
      <c r="R329" s="307"/>
      <c r="S329" s="307"/>
      <c r="T329" s="30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309" t="s">
        <v>436</v>
      </c>
      <c r="AU329" s="309" t="s">
        <v>86</v>
      </c>
      <c r="AV329" s="15" t="s">
        <v>84</v>
      </c>
      <c r="AW329" s="15" t="s">
        <v>32</v>
      </c>
      <c r="AX329" s="15" t="s">
        <v>76</v>
      </c>
      <c r="AY329" s="309" t="s">
        <v>213</v>
      </c>
    </row>
    <row r="330" s="13" customFormat="1">
      <c r="A330" s="13"/>
      <c r="B330" s="265"/>
      <c r="C330" s="266"/>
      <c r="D330" s="257" t="s">
        <v>436</v>
      </c>
      <c r="E330" s="267" t="s">
        <v>1</v>
      </c>
      <c r="F330" s="268" t="s">
        <v>2454</v>
      </c>
      <c r="G330" s="266"/>
      <c r="H330" s="269">
        <v>9.0600000000000005</v>
      </c>
      <c r="I330" s="270"/>
      <c r="J330" s="266"/>
      <c r="K330" s="266"/>
      <c r="L330" s="271"/>
      <c r="M330" s="272"/>
      <c r="N330" s="273"/>
      <c r="O330" s="273"/>
      <c r="P330" s="273"/>
      <c r="Q330" s="273"/>
      <c r="R330" s="273"/>
      <c r="S330" s="273"/>
      <c r="T330" s="27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75" t="s">
        <v>436</v>
      </c>
      <c r="AU330" s="275" t="s">
        <v>86</v>
      </c>
      <c r="AV330" s="13" t="s">
        <v>86</v>
      </c>
      <c r="AW330" s="13" t="s">
        <v>32</v>
      </c>
      <c r="AX330" s="13" t="s">
        <v>84</v>
      </c>
      <c r="AY330" s="275" t="s">
        <v>213</v>
      </c>
    </row>
    <row r="331" s="12" customFormat="1" ht="22.8" customHeight="1">
      <c r="A331" s="12"/>
      <c r="B331" s="228"/>
      <c r="C331" s="229"/>
      <c r="D331" s="230" t="s">
        <v>75</v>
      </c>
      <c r="E331" s="242" t="s">
        <v>229</v>
      </c>
      <c r="F331" s="242" t="s">
        <v>1607</v>
      </c>
      <c r="G331" s="229"/>
      <c r="H331" s="229"/>
      <c r="I331" s="232"/>
      <c r="J331" s="243">
        <f>BK331</f>
        <v>0</v>
      </c>
      <c r="K331" s="229"/>
      <c r="L331" s="234"/>
      <c r="M331" s="235"/>
      <c r="N331" s="236"/>
      <c r="O331" s="236"/>
      <c r="P331" s="237">
        <f>SUM(P332:P384)</f>
        <v>0</v>
      </c>
      <c r="Q331" s="236"/>
      <c r="R331" s="237">
        <f>SUM(R332:R384)</f>
        <v>289.17409977000005</v>
      </c>
      <c r="S331" s="236"/>
      <c r="T331" s="238">
        <f>SUM(T332:T384)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39" t="s">
        <v>84</v>
      </c>
      <c r="AT331" s="240" t="s">
        <v>75</v>
      </c>
      <c r="AU331" s="240" t="s">
        <v>84</v>
      </c>
      <c r="AY331" s="239" t="s">
        <v>213</v>
      </c>
      <c r="BK331" s="241">
        <f>SUM(BK332:BK384)</f>
        <v>0</v>
      </c>
    </row>
    <row r="332" s="2" customFormat="1" ht="21.75" customHeight="1">
      <c r="A332" s="39"/>
      <c r="B332" s="40"/>
      <c r="C332" s="244" t="s">
        <v>648</v>
      </c>
      <c r="D332" s="244" t="s">
        <v>216</v>
      </c>
      <c r="E332" s="245" t="s">
        <v>2459</v>
      </c>
      <c r="F332" s="246" t="s">
        <v>2460</v>
      </c>
      <c r="G332" s="247" t="s">
        <v>310</v>
      </c>
      <c r="H332" s="248">
        <v>1</v>
      </c>
      <c r="I332" s="249"/>
      <c r="J332" s="250">
        <f>ROUND(I332*H332,2)</f>
        <v>0</v>
      </c>
      <c r="K332" s="246" t="s">
        <v>1</v>
      </c>
      <c r="L332" s="45"/>
      <c r="M332" s="251" t="s">
        <v>1</v>
      </c>
      <c r="N332" s="252" t="s">
        <v>41</v>
      </c>
      <c r="O332" s="92"/>
      <c r="P332" s="253">
        <f>O332*H332</f>
        <v>0</v>
      </c>
      <c r="Q332" s="253">
        <v>0.057790000000000001</v>
      </c>
      <c r="R332" s="253">
        <f>Q332*H332</f>
        <v>0.057790000000000001</v>
      </c>
      <c r="S332" s="253">
        <v>0</v>
      </c>
      <c r="T332" s="25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5" t="s">
        <v>229</v>
      </c>
      <c r="AT332" s="255" t="s">
        <v>216</v>
      </c>
      <c r="AU332" s="255" t="s">
        <v>86</v>
      </c>
      <c r="AY332" s="18" t="s">
        <v>213</v>
      </c>
      <c r="BE332" s="256">
        <f>IF(N332="základní",J332,0)</f>
        <v>0</v>
      </c>
      <c r="BF332" s="256">
        <f>IF(N332="snížená",J332,0)</f>
        <v>0</v>
      </c>
      <c r="BG332" s="256">
        <f>IF(N332="zákl. přenesená",J332,0)</f>
        <v>0</v>
      </c>
      <c r="BH332" s="256">
        <f>IF(N332="sníž. přenesená",J332,0)</f>
        <v>0</v>
      </c>
      <c r="BI332" s="256">
        <f>IF(N332="nulová",J332,0)</f>
        <v>0</v>
      </c>
      <c r="BJ332" s="18" t="s">
        <v>84</v>
      </c>
      <c r="BK332" s="256">
        <f>ROUND(I332*H332,2)</f>
        <v>0</v>
      </c>
      <c r="BL332" s="18" t="s">
        <v>229</v>
      </c>
      <c r="BM332" s="255" t="s">
        <v>2461</v>
      </c>
    </row>
    <row r="333" s="15" customFormat="1">
      <c r="A333" s="15"/>
      <c r="B333" s="300"/>
      <c r="C333" s="301"/>
      <c r="D333" s="257" t="s">
        <v>436</v>
      </c>
      <c r="E333" s="302" t="s">
        <v>1</v>
      </c>
      <c r="F333" s="303" t="s">
        <v>2462</v>
      </c>
      <c r="G333" s="301"/>
      <c r="H333" s="302" t="s">
        <v>1</v>
      </c>
      <c r="I333" s="304"/>
      <c r="J333" s="301"/>
      <c r="K333" s="301"/>
      <c r="L333" s="305"/>
      <c r="M333" s="306"/>
      <c r="N333" s="307"/>
      <c r="O333" s="307"/>
      <c r="P333" s="307"/>
      <c r="Q333" s="307"/>
      <c r="R333" s="307"/>
      <c r="S333" s="307"/>
      <c r="T333" s="30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309" t="s">
        <v>436</v>
      </c>
      <c r="AU333" s="309" t="s">
        <v>86</v>
      </c>
      <c r="AV333" s="15" t="s">
        <v>84</v>
      </c>
      <c r="AW333" s="15" t="s">
        <v>32</v>
      </c>
      <c r="AX333" s="15" t="s">
        <v>76</v>
      </c>
      <c r="AY333" s="309" t="s">
        <v>213</v>
      </c>
    </row>
    <row r="334" s="15" customFormat="1">
      <c r="A334" s="15"/>
      <c r="B334" s="300"/>
      <c r="C334" s="301"/>
      <c r="D334" s="257" t="s">
        <v>436</v>
      </c>
      <c r="E334" s="302" t="s">
        <v>1</v>
      </c>
      <c r="F334" s="303" t="s">
        <v>2463</v>
      </c>
      <c r="G334" s="301"/>
      <c r="H334" s="302" t="s">
        <v>1</v>
      </c>
      <c r="I334" s="304"/>
      <c r="J334" s="301"/>
      <c r="K334" s="301"/>
      <c r="L334" s="305"/>
      <c r="M334" s="306"/>
      <c r="N334" s="307"/>
      <c r="O334" s="307"/>
      <c r="P334" s="307"/>
      <c r="Q334" s="307"/>
      <c r="R334" s="307"/>
      <c r="S334" s="307"/>
      <c r="T334" s="30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309" t="s">
        <v>436</v>
      </c>
      <c r="AU334" s="309" t="s">
        <v>86</v>
      </c>
      <c r="AV334" s="15" t="s">
        <v>84</v>
      </c>
      <c r="AW334" s="15" t="s">
        <v>32</v>
      </c>
      <c r="AX334" s="15" t="s">
        <v>76</v>
      </c>
      <c r="AY334" s="309" t="s">
        <v>213</v>
      </c>
    </row>
    <row r="335" s="15" customFormat="1">
      <c r="A335" s="15"/>
      <c r="B335" s="300"/>
      <c r="C335" s="301"/>
      <c r="D335" s="257" t="s">
        <v>436</v>
      </c>
      <c r="E335" s="302" t="s">
        <v>1</v>
      </c>
      <c r="F335" s="303" t="s">
        <v>2464</v>
      </c>
      <c r="G335" s="301"/>
      <c r="H335" s="302" t="s">
        <v>1</v>
      </c>
      <c r="I335" s="304"/>
      <c r="J335" s="301"/>
      <c r="K335" s="301"/>
      <c r="L335" s="305"/>
      <c r="M335" s="306"/>
      <c r="N335" s="307"/>
      <c r="O335" s="307"/>
      <c r="P335" s="307"/>
      <c r="Q335" s="307"/>
      <c r="R335" s="307"/>
      <c r="S335" s="307"/>
      <c r="T335" s="30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309" t="s">
        <v>436</v>
      </c>
      <c r="AU335" s="309" t="s">
        <v>86</v>
      </c>
      <c r="AV335" s="15" t="s">
        <v>84</v>
      </c>
      <c r="AW335" s="15" t="s">
        <v>32</v>
      </c>
      <c r="AX335" s="15" t="s">
        <v>76</v>
      </c>
      <c r="AY335" s="309" t="s">
        <v>213</v>
      </c>
    </row>
    <row r="336" s="15" customFormat="1">
      <c r="A336" s="15"/>
      <c r="B336" s="300"/>
      <c r="C336" s="301"/>
      <c r="D336" s="257" t="s">
        <v>436</v>
      </c>
      <c r="E336" s="302" t="s">
        <v>1</v>
      </c>
      <c r="F336" s="303" t="s">
        <v>2465</v>
      </c>
      <c r="G336" s="301"/>
      <c r="H336" s="302" t="s">
        <v>1</v>
      </c>
      <c r="I336" s="304"/>
      <c r="J336" s="301"/>
      <c r="K336" s="301"/>
      <c r="L336" s="305"/>
      <c r="M336" s="306"/>
      <c r="N336" s="307"/>
      <c r="O336" s="307"/>
      <c r="P336" s="307"/>
      <c r="Q336" s="307"/>
      <c r="R336" s="307"/>
      <c r="S336" s="307"/>
      <c r="T336" s="30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309" t="s">
        <v>436</v>
      </c>
      <c r="AU336" s="309" t="s">
        <v>86</v>
      </c>
      <c r="AV336" s="15" t="s">
        <v>84</v>
      </c>
      <c r="AW336" s="15" t="s">
        <v>32</v>
      </c>
      <c r="AX336" s="15" t="s">
        <v>76</v>
      </c>
      <c r="AY336" s="309" t="s">
        <v>213</v>
      </c>
    </row>
    <row r="337" s="15" customFormat="1">
      <c r="A337" s="15"/>
      <c r="B337" s="300"/>
      <c r="C337" s="301"/>
      <c r="D337" s="257" t="s">
        <v>436</v>
      </c>
      <c r="E337" s="302" t="s">
        <v>1</v>
      </c>
      <c r="F337" s="303" t="s">
        <v>2466</v>
      </c>
      <c r="G337" s="301"/>
      <c r="H337" s="302" t="s">
        <v>1</v>
      </c>
      <c r="I337" s="304"/>
      <c r="J337" s="301"/>
      <c r="K337" s="301"/>
      <c r="L337" s="305"/>
      <c r="M337" s="306"/>
      <c r="N337" s="307"/>
      <c r="O337" s="307"/>
      <c r="P337" s="307"/>
      <c r="Q337" s="307"/>
      <c r="R337" s="307"/>
      <c r="S337" s="307"/>
      <c r="T337" s="30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309" t="s">
        <v>436</v>
      </c>
      <c r="AU337" s="309" t="s">
        <v>86</v>
      </c>
      <c r="AV337" s="15" t="s">
        <v>84</v>
      </c>
      <c r="AW337" s="15" t="s">
        <v>32</v>
      </c>
      <c r="AX337" s="15" t="s">
        <v>76</v>
      </c>
      <c r="AY337" s="309" t="s">
        <v>213</v>
      </c>
    </row>
    <row r="338" s="15" customFormat="1">
      <c r="A338" s="15"/>
      <c r="B338" s="300"/>
      <c r="C338" s="301"/>
      <c r="D338" s="257" t="s">
        <v>436</v>
      </c>
      <c r="E338" s="302" t="s">
        <v>1</v>
      </c>
      <c r="F338" s="303" t="s">
        <v>2467</v>
      </c>
      <c r="G338" s="301"/>
      <c r="H338" s="302" t="s">
        <v>1</v>
      </c>
      <c r="I338" s="304"/>
      <c r="J338" s="301"/>
      <c r="K338" s="301"/>
      <c r="L338" s="305"/>
      <c r="M338" s="306"/>
      <c r="N338" s="307"/>
      <c r="O338" s="307"/>
      <c r="P338" s="307"/>
      <c r="Q338" s="307"/>
      <c r="R338" s="307"/>
      <c r="S338" s="307"/>
      <c r="T338" s="30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309" t="s">
        <v>436</v>
      </c>
      <c r="AU338" s="309" t="s">
        <v>86</v>
      </c>
      <c r="AV338" s="15" t="s">
        <v>84</v>
      </c>
      <c r="AW338" s="15" t="s">
        <v>32</v>
      </c>
      <c r="AX338" s="15" t="s">
        <v>76</v>
      </c>
      <c r="AY338" s="309" t="s">
        <v>213</v>
      </c>
    </row>
    <row r="339" s="13" customFormat="1">
      <c r="A339" s="13"/>
      <c r="B339" s="265"/>
      <c r="C339" s="266"/>
      <c r="D339" s="257" t="s">
        <v>436</v>
      </c>
      <c r="E339" s="267" t="s">
        <v>1</v>
      </c>
      <c r="F339" s="268" t="s">
        <v>84</v>
      </c>
      <c r="G339" s="266"/>
      <c r="H339" s="269">
        <v>1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5" t="s">
        <v>436</v>
      </c>
      <c r="AU339" s="275" t="s">
        <v>86</v>
      </c>
      <c r="AV339" s="13" t="s">
        <v>86</v>
      </c>
      <c r="AW339" s="13" t="s">
        <v>32</v>
      </c>
      <c r="AX339" s="13" t="s">
        <v>84</v>
      </c>
      <c r="AY339" s="275" t="s">
        <v>213</v>
      </c>
    </row>
    <row r="340" s="2" customFormat="1" ht="21.75" customHeight="1">
      <c r="A340" s="39"/>
      <c r="B340" s="40"/>
      <c r="C340" s="287" t="s">
        <v>658</v>
      </c>
      <c r="D340" s="287" t="s">
        <v>488</v>
      </c>
      <c r="E340" s="288" t="s">
        <v>2468</v>
      </c>
      <c r="F340" s="289" t="s">
        <v>2469</v>
      </c>
      <c r="G340" s="290" t="s">
        <v>310</v>
      </c>
      <c r="H340" s="291">
        <v>1</v>
      </c>
      <c r="I340" s="292"/>
      <c r="J340" s="293">
        <f>ROUND(I340*H340,2)</f>
        <v>0</v>
      </c>
      <c r="K340" s="289" t="s">
        <v>1</v>
      </c>
      <c r="L340" s="294"/>
      <c r="M340" s="295" t="s">
        <v>1</v>
      </c>
      <c r="N340" s="296" t="s">
        <v>41</v>
      </c>
      <c r="O340" s="92"/>
      <c r="P340" s="253">
        <f>O340*H340</f>
        <v>0</v>
      </c>
      <c r="Q340" s="253">
        <v>0</v>
      </c>
      <c r="R340" s="253">
        <f>Q340*H340</f>
        <v>0</v>
      </c>
      <c r="S340" s="253">
        <v>0</v>
      </c>
      <c r="T340" s="254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5" t="s">
        <v>420</v>
      </c>
      <c r="AT340" s="255" t="s">
        <v>488</v>
      </c>
      <c r="AU340" s="255" t="s">
        <v>86</v>
      </c>
      <c r="AY340" s="18" t="s">
        <v>213</v>
      </c>
      <c r="BE340" s="256">
        <f>IF(N340="základní",J340,0)</f>
        <v>0</v>
      </c>
      <c r="BF340" s="256">
        <f>IF(N340="snížená",J340,0)</f>
        <v>0</v>
      </c>
      <c r="BG340" s="256">
        <f>IF(N340="zákl. přenesená",J340,0)</f>
        <v>0</v>
      </c>
      <c r="BH340" s="256">
        <f>IF(N340="sníž. přenesená",J340,0)</f>
        <v>0</v>
      </c>
      <c r="BI340" s="256">
        <f>IF(N340="nulová",J340,0)</f>
        <v>0</v>
      </c>
      <c r="BJ340" s="18" t="s">
        <v>84</v>
      </c>
      <c r="BK340" s="256">
        <f>ROUND(I340*H340,2)</f>
        <v>0</v>
      </c>
      <c r="BL340" s="18" t="s">
        <v>229</v>
      </c>
      <c r="BM340" s="255" t="s">
        <v>2470</v>
      </c>
    </row>
    <row r="341" s="2" customFormat="1">
      <c r="A341" s="39"/>
      <c r="B341" s="40"/>
      <c r="C341" s="41"/>
      <c r="D341" s="257" t="s">
        <v>222</v>
      </c>
      <c r="E341" s="41"/>
      <c r="F341" s="258" t="s">
        <v>2471</v>
      </c>
      <c r="G341" s="41"/>
      <c r="H341" s="41"/>
      <c r="I341" s="155"/>
      <c r="J341" s="41"/>
      <c r="K341" s="41"/>
      <c r="L341" s="45"/>
      <c r="M341" s="259"/>
      <c r="N341" s="260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222</v>
      </c>
      <c r="AU341" s="18" t="s">
        <v>86</v>
      </c>
    </row>
    <row r="342" s="15" customFormat="1">
      <c r="A342" s="15"/>
      <c r="B342" s="300"/>
      <c r="C342" s="301"/>
      <c r="D342" s="257" t="s">
        <v>436</v>
      </c>
      <c r="E342" s="302" t="s">
        <v>1</v>
      </c>
      <c r="F342" s="303" t="s">
        <v>2462</v>
      </c>
      <c r="G342" s="301"/>
      <c r="H342" s="302" t="s">
        <v>1</v>
      </c>
      <c r="I342" s="304"/>
      <c r="J342" s="301"/>
      <c r="K342" s="301"/>
      <c r="L342" s="305"/>
      <c r="M342" s="306"/>
      <c r="N342" s="307"/>
      <c r="O342" s="307"/>
      <c r="P342" s="307"/>
      <c r="Q342" s="307"/>
      <c r="R342" s="307"/>
      <c r="S342" s="307"/>
      <c r="T342" s="30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309" t="s">
        <v>436</v>
      </c>
      <c r="AU342" s="309" t="s">
        <v>86</v>
      </c>
      <c r="AV342" s="15" t="s">
        <v>84</v>
      </c>
      <c r="AW342" s="15" t="s">
        <v>32</v>
      </c>
      <c r="AX342" s="15" t="s">
        <v>76</v>
      </c>
      <c r="AY342" s="309" t="s">
        <v>213</v>
      </c>
    </row>
    <row r="343" s="15" customFormat="1">
      <c r="A343" s="15"/>
      <c r="B343" s="300"/>
      <c r="C343" s="301"/>
      <c r="D343" s="257" t="s">
        <v>436</v>
      </c>
      <c r="E343" s="302" t="s">
        <v>1</v>
      </c>
      <c r="F343" s="303" t="s">
        <v>2463</v>
      </c>
      <c r="G343" s="301"/>
      <c r="H343" s="302" t="s">
        <v>1</v>
      </c>
      <c r="I343" s="304"/>
      <c r="J343" s="301"/>
      <c r="K343" s="301"/>
      <c r="L343" s="305"/>
      <c r="M343" s="306"/>
      <c r="N343" s="307"/>
      <c r="O343" s="307"/>
      <c r="P343" s="307"/>
      <c r="Q343" s="307"/>
      <c r="R343" s="307"/>
      <c r="S343" s="307"/>
      <c r="T343" s="30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309" t="s">
        <v>436</v>
      </c>
      <c r="AU343" s="309" t="s">
        <v>86</v>
      </c>
      <c r="AV343" s="15" t="s">
        <v>84</v>
      </c>
      <c r="AW343" s="15" t="s">
        <v>32</v>
      </c>
      <c r="AX343" s="15" t="s">
        <v>76</v>
      </c>
      <c r="AY343" s="309" t="s">
        <v>213</v>
      </c>
    </row>
    <row r="344" s="15" customFormat="1">
      <c r="A344" s="15"/>
      <c r="B344" s="300"/>
      <c r="C344" s="301"/>
      <c r="D344" s="257" t="s">
        <v>436</v>
      </c>
      <c r="E344" s="302" t="s">
        <v>1</v>
      </c>
      <c r="F344" s="303" t="s">
        <v>2472</v>
      </c>
      <c r="G344" s="301"/>
      <c r="H344" s="302" t="s">
        <v>1</v>
      </c>
      <c r="I344" s="304"/>
      <c r="J344" s="301"/>
      <c r="K344" s="301"/>
      <c r="L344" s="305"/>
      <c r="M344" s="306"/>
      <c r="N344" s="307"/>
      <c r="O344" s="307"/>
      <c r="P344" s="307"/>
      <c r="Q344" s="307"/>
      <c r="R344" s="307"/>
      <c r="S344" s="307"/>
      <c r="T344" s="30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309" t="s">
        <v>436</v>
      </c>
      <c r="AU344" s="309" t="s">
        <v>86</v>
      </c>
      <c r="AV344" s="15" t="s">
        <v>84</v>
      </c>
      <c r="AW344" s="15" t="s">
        <v>32</v>
      </c>
      <c r="AX344" s="15" t="s">
        <v>76</v>
      </c>
      <c r="AY344" s="309" t="s">
        <v>213</v>
      </c>
    </row>
    <row r="345" s="15" customFormat="1">
      <c r="A345" s="15"/>
      <c r="B345" s="300"/>
      <c r="C345" s="301"/>
      <c r="D345" s="257" t="s">
        <v>436</v>
      </c>
      <c r="E345" s="302" t="s">
        <v>1</v>
      </c>
      <c r="F345" s="303" t="s">
        <v>2465</v>
      </c>
      <c r="G345" s="301"/>
      <c r="H345" s="302" t="s">
        <v>1</v>
      </c>
      <c r="I345" s="304"/>
      <c r="J345" s="301"/>
      <c r="K345" s="301"/>
      <c r="L345" s="305"/>
      <c r="M345" s="306"/>
      <c r="N345" s="307"/>
      <c r="O345" s="307"/>
      <c r="P345" s="307"/>
      <c r="Q345" s="307"/>
      <c r="R345" s="307"/>
      <c r="S345" s="307"/>
      <c r="T345" s="30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309" t="s">
        <v>436</v>
      </c>
      <c r="AU345" s="309" t="s">
        <v>86</v>
      </c>
      <c r="AV345" s="15" t="s">
        <v>84</v>
      </c>
      <c r="AW345" s="15" t="s">
        <v>32</v>
      </c>
      <c r="AX345" s="15" t="s">
        <v>76</v>
      </c>
      <c r="AY345" s="309" t="s">
        <v>213</v>
      </c>
    </row>
    <row r="346" s="15" customFormat="1">
      <c r="A346" s="15"/>
      <c r="B346" s="300"/>
      <c r="C346" s="301"/>
      <c r="D346" s="257" t="s">
        <v>436</v>
      </c>
      <c r="E346" s="302" t="s">
        <v>1</v>
      </c>
      <c r="F346" s="303" t="s">
        <v>2473</v>
      </c>
      <c r="G346" s="301"/>
      <c r="H346" s="302" t="s">
        <v>1</v>
      </c>
      <c r="I346" s="304"/>
      <c r="J346" s="301"/>
      <c r="K346" s="301"/>
      <c r="L346" s="305"/>
      <c r="M346" s="306"/>
      <c r="N346" s="307"/>
      <c r="O346" s="307"/>
      <c r="P346" s="307"/>
      <c r="Q346" s="307"/>
      <c r="R346" s="307"/>
      <c r="S346" s="307"/>
      <c r="T346" s="308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309" t="s">
        <v>436</v>
      </c>
      <c r="AU346" s="309" t="s">
        <v>86</v>
      </c>
      <c r="AV346" s="15" t="s">
        <v>84</v>
      </c>
      <c r="AW346" s="15" t="s">
        <v>32</v>
      </c>
      <c r="AX346" s="15" t="s">
        <v>76</v>
      </c>
      <c r="AY346" s="309" t="s">
        <v>213</v>
      </c>
    </row>
    <row r="347" s="15" customFormat="1">
      <c r="A347" s="15"/>
      <c r="B347" s="300"/>
      <c r="C347" s="301"/>
      <c r="D347" s="257" t="s">
        <v>436</v>
      </c>
      <c r="E347" s="302" t="s">
        <v>1</v>
      </c>
      <c r="F347" s="303" t="s">
        <v>2474</v>
      </c>
      <c r="G347" s="301"/>
      <c r="H347" s="302" t="s">
        <v>1</v>
      </c>
      <c r="I347" s="304"/>
      <c r="J347" s="301"/>
      <c r="K347" s="301"/>
      <c r="L347" s="305"/>
      <c r="M347" s="306"/>
      <c r="N347" s="307"/>
      <c r="O347" s="307"/>
      <c r="P347" s="307"/>
      <c r="Q347" s="307"/>
      <c r="R347" s="307"/>
      <c r="S347" s="307"/>
      <c r="T347" s="30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309" t="s">
        <v>436</v>
      </c>
      <c r="AU347" s="309" t="s">
        <v>86</v>
      </c>
      <c r="AV347" s="15" t="s">
        <v>84</v>
      </c>
      <c r="AW347" s="15" t="s">
        <v>32</v>
      </c>
      <c r="AX347" s="15" t="s">
        <v>76</v>
      </c>
      <c r="AY347" s="309" t="s">
        <v>213</v>
      </c>
    </row>
    <row r="348" s="15" customFormat="1">
      <c r="A348" s="15"/>
      <c r="B348" s="300"/>
      <c r="C348" s="301"/>
      <c r="D348" s="257" t="s">
        <v>436</v>
      </c>
      <c r="E348" s="302" t="s">
        <v>1</v>
      </c>
      <c r="F348" s="303" t="s">
        <v>2475</v>
      </c>
      <c r="G348" s="301"/>
      <c r="H348" s="302" t="s">
        <v>1</v>
      </c>
      <c r="I348" s="304"/>
      <c r="J348" s="301"/>
      <c r="K348" s="301"/>
      <c r="L348" s="305"/>
      <c r="M348" s="306"/>
      <c r="N348" s="307"/>
      <c r="O348" s="307"/>
      <c r="P348" s="307"/>
      <c r="Q348" s="307"/>
      <c r="R348" s="307"/>
      <c r="S348" s="307"/>
      <c r="T348" s="30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309" t="s">
        <v>436</v>
      </c>
      <c r="AU348" s="309" t="s">
        <v>86</v>
      </c>
      <c r="AV348" s="15" t="s">
        <v>84</v>
      </c>
      <c r="AW348" s="15" t="s">
        <v>32</v>
      </c>
      <c r="AX348" s="15" t="s">
        <v>76</v>
      </c>
      <c r="AY348" s="309" t="s">
        <v>213</v>
      </c>
    </row>
    <row r="349" s="15" customFormat="1">
      <c r="A349" s="15"/>
      <c r="B349" s="300"/>
      <c r="C349" s="301"/>
      <c r="D349" s="257" t="s">
        <v>436</v>
      </c>
      <c r="E349" s="302" t="s">
        <v>1</v>
      </c>
      <c r="F349" s="303" t="s">
        <v>2476</v>
      </c>
      <c r="G349" s="301"/>
      <c r="H349" s="302" t="s">
        <v>1</v>
      </c>
      <c r="I349" s="304"/>
      <c r="J349" s="301"/>
      <c r="K349" s="301"/>
      <c r="L349" s="305"/>
      <c r="M349" s="306"/>
      <c r="N349" s="307"/>
      <c r="O349" s="307"/>
      <c r="P349" s="307"/>
      <c r="Q349" s="307"/>
      <c r="R349" s="307"/>
      <c r="S349" s="307"/>
      <c r="T349" s="30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309" t="s">
        <v>436</v>
      </c>
      <c r="AU349" s="309" t="s">
        <v>86</v>
      </c>
      <c r="AV349" s="15" t="s">
        <v>84</v>
      </c>
      <c r="AW349" s="15" t="s">
        <v>32</v>
      </c>
      <c r="AX349" s="15" t="s">
        <v>76</v>
      </c>
      <c r="AY349" s="309" t="s">
        <v>213</v>
      </c>
    </row>
    <row r="350" s="13" customFormat="1">
      <c r="A350" s="13"/>
      <c r="B350" s="265"/>
      <c r="C350" s="266"/>
      <c r="D350" s="257" t="s">
        <v>436</v>
      </c>
      <c r="E350" s="267" t="s">
        <v>1</v>
      </c>
      <c r="F350" s="268" t="s">
        <v>84</v>
      </c>
      <c r="G350" s="266"/>
      <c r="H350" s="269">
        <v>1</v>
      </c>
      <c r="I350" s="270"/>
      <c r="J350" s="266"/>
      <c r="K350" s="266"/>
      <c r="L350" s="271"/>
      <c r="M350" s="272"/>
      <c r="N350" s="273"/>
      <c r="O350" s="273"/>
      <c r="P350" s="273"/>
      <c r="Q350" s="273"/>
      <c r="R350" s="273"/>
      <c r="S350" s="273"/>
      <c r="T350" s="27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75" t="s">
        <v>436</v>
      </c>
      <c r="AU350" s="275" t="s">
        <v>86</v>
      </c>
      <c r="AV350" s="13" t="s">
        <v>86</v>
      </c>
      <c r="AW350" s="13" t="s">
        <v>32</v>
      </c>
      <c r="AX350" s="13" t="s">
        <v>84</v>
      </c>
      <c r="AY350" s="275" t="s">
        <v>213</v>
      </c>
    </row>
    <row r="351" s="2" customFormat="1" ht="21.75" customHeight="1">
      <c r="A351" s="39"/>
      <c r="B351" s="40"/>
      <c r="C351" s="244" t="s">
        <v>664</v>
      </c>
      <c r="D351" s="244" t="s">
        <v>216</v>
      </c>
      <c r="E351" s="245" t="s">
        <v>2477</v>
      </c>
      <c r="F351" s="246" t="s">
        <v>2478</v>
      </c>
      <c r="G351" s="247" t="s">
        <v>393</v>
      </c>
      <c r="H351" s="248">
        <v>169.43799999999999</v>
      </c>
      <c r="I351" s="249"/>
      <c r="J351" s="250">
        <f>ROUND(I351*H351,2)</f>
        <v>0</v>
      </c>
      <c r="K351" s="246" t="s">
        <v>394</v>
      </c>
      <c r="L351" s="45"/>
      <c r="M351" s="251" t="s">
        <v>1</v>
      </c>
      <c r="N351" s="252" t="s">
        <v>41</v>
      </c>
      <c r="O351" s="92"/>
      <c r="P351" s="253">
        <f>O351*H351</f>
        <v>0</v>
      </c>
      <c r="Q351" s="253">
        <v>0</v>
      </c>
      <c r="R351" s="253">
        <f>Q351*H351</f>
        <v>0</v>
      </c>
      <c r="S351" s="253">
        <v>0</v>
      </c>
      <c r="T351" s="25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5" t="s">
        <v>229</v>
      </c>
      <c r="AT351" s="255" t="s">
        <v>216</v>
      </c>
      <c r="AU351" s="255" t="s">
        <v>86</v>
      </c>
      <c r="AY351" s="18" t="s">
        <v>213</v>
      </c>
      <c r="BE351" s="256">
        <f>IF(N351="základní",J351,0)</f>
        <v>0</v>
      </c>
      <c r="BF351" s="256">
        <f>IF(N351="snížená",J351,0)</f>
        <v>0</v>
      </c>
      <c r="BG351" s="256">
        <f>IF(N351="zákl. přenesená",J351,0)</f>
        <v>0</v>
      </c>
      <c r="BH351" s="256">
        <f>IF(N351="sníž. přenesená",J351,0)</f>
        <v>0</v>
      </c>
      <c r="BI351" s="256">
        <f>IF(N351="nulová",J351,0)</f>
        <v>0</v>
      </c>
      <c r="BJ351" s="18" t="s">
        <v>84</v>
      </c>
      <c r="BK351" s="256">
        <f>ROUND(I351*H351,2)</f>
        <v>0</v>
      </c>
      <c r="BL351" s="18" t="s">
        <v>229</v>
      </c>
      <c r="BM351" s="255" t="s">
        <v>2479</v>
      </c>
    </row>
    <row r="352" s="15" customFormat="1">
      <c r="A352" s="15"/>
      <c r="B352" s="300"/>
      <c r="C352" s="301"/>
      <c r="D352" s="257" t="s">
        <v>436</v>
      </c>
      <c r="E352" s="302" t="s">
        <v>1</v>
      </c>
      <c r="F352" s="303" t="s">
        <v>2480</v>
      </c>
      <c r="G352" s="301"/>
      <c r="H352" s="302" t="s">
        <v>1</v>
      </c>
      <c r="I352" s="304"/>
      <c r="J352" s="301"/>
      <c r="K352" s="301"/>
      <c r="L352" s="305"/>
      <c r="M352" s="306"/>
      <c r="N352" s="307"/>
      <c r="O352" s="307"/>
      <c r="P352" s="307"/>
      <c r="Q352" s="307"/>
      <c r="R352" s="307"/>
      <c r="S352" s="307"/>
      <c r="T352" s="30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309" t="s">
        <v>436</v>
      </c>
      <c r="AU352" s="309" t="s">
        <v>86</v>
      </c>
      <c r="AV352" s="15" t="s">
        <v>84</v>
      </c>
      <c r="AW352" s="15" t="s">
        <v>32</v>
      </c>
      <c r="AX352" s="15" t="s">
        <v>76</v>
      </c>
      <c r="AY352" s="309" t="s">
        <v>213</v>
      </c>
    </row>
    <row r="353" s="13" customFormat="1">
      <c r="A353" s="13"/>
      <c r="B353" s="265"/>
      <c r="C353" s="266"/>
      <c r="D353" s="257" t="s">
        <v>436</v>
      </c>
      <c r="E353" s="267" t="s">
        <v>1</v>
      </c>
      <c r="F353" s="268" t="s">
        <v>2481</v>
      </c>
      <c r="G353" s="266"/>
      <c r="H353" s="269">
        <v>169.43799999999999</v>
      </c>
      <c r="I353" s="270"/>
      <c r="J353" s="266"/>
      <c r="K353" s="266"/>
      <c r="L353" s="271"/>
      <c r="M353" s="272"/>
      <c r="N353" s="273"/>
      <c r="O353" s="273"/>
      <c r="P353" s="273"/>
      <c r="Q353" s="273"/>
      <c r="R353" s="273"/>
      <c r="S353" s="273"/>
      <c r="T353" s="27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5" t="s">
        <v>436</v>
      </c>
      <c r="AU353" s="275" t="s">
        <v>86</v>
      </c>
      <c r="AV353" s="13" t="s">
        <v>86</v>
      </c>
      <c r="AW353" s="13" t="s">
        <v>32</v>
      </c>
      <c r="AX353" s="13" t="s">
        <v>76</v>
      </c>
      <c r="AY353" s="275" t="s">
        <v>213</v>
      </c>
    </row>
    <row r="354" s="14" customFormat="1">
      <c r="A354" s="14"/>
      <c r="B354" s="276"/>
      <c r="C354" s="277"/>
      <c r="D354" s="257" t="s">
        <v>436</v>
      </c>
      <c r="E354" s="278" t="s">
        <v>1</v>
      </c>
      <c r="F354" s="279" t="s">
        <v>453</v>
      </c>
      <c r="G354" s="277"/>
      <c r="H354" s="280">
        <v>169.43799999999999</v>
      </c>
      <c r="I354" s="281"/>
      <c r="J354" s="277"/>
      <c r="K354" s="277"/>
      <c r="L354" s="282"/>
      <c r="M354" s="283"/>
      <c r="N354" s="284"/>
      <c r="O354" s="284"/>
      <c r="P354" s="284"/>
      <c r="Q354" s="284"/>
      <c r="R354" s="284"/>
      <c r="S354" s="284"/>
      <c r="T354" s="28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6" t="s">
        <v>436</v>
      </c>
      <c r="AU354" s="286" t="s">
        <v>86</v>
      </c>
      <c r="AV354" s="14" t="s">
        <v>229</v>
      </c>
      <c r="AW354" s="14" t="s">
        <v>32</v>
      </c>
      <c r="AX354" s="14" t="s">
        <v>84</v>
      </c>
      <c r="AY354" s="286" t="s">
        <v>213</v>
      </c>
    </row>
    <row r="355" s="2" customFormat="1" ht="21.75" customHeight="1">
      <c r="A355" s="39"/>
      <c r="B355" s="40"/>
      <c r="C355" s="244" t="s">
        <v>673</v>
      </c>
      <c r="D355" s="244" t="s">
        <v>216</v>
      </c>
      <c r="E355" s="245" t="s">
        <v>2482</v>
      </c>
      <c r="F355" s="246" t="s">
        <v>2483</v>
      </c>
      <c r="G355" s="247" t="s">
        <v>393</v>
      </c>
      <c r="H355" s="248">
        <v>7.4290000000000003</v>
      </c>
      <c r="I355" s="249"/>
      <c r="J355" s="250">
        <f>ROUND(I355*H355,2)</f>
        <v>0</v>
      </c>
      <c r="K355" s="246" t="s">
        <v>394</v>
      </c>
      <c r="L355" s="45"/>
      <c r="M355" s="251" t="s">
        <v>1</v>
      </c>
      <c r="N355" s="252" t="s">
        <v>41</v>
      </c>
      <c r="O355" s="92"/>
      <c r="P355" s="253">
        <f>O355*H355</f>
        <v>0</v>
      </c>
      <c r="Q355" s="253">
        <v>0</v>
      </c>
      <c r="R355" s="253">
        <f>Q355*H355</f>
        <v>0</v>
      </c>
      <c r="S355" s="253">
        <v>0</v>
      </c>
      <c r="T355" s="25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55" t="s">
        <v>229</v>
      </c>
      <c r="AT355" s="255" t="s">
        <v>216</v>
      </c>
      <c r="AU355" s="255" t="s">
        <v>86</v>
      </c>
      <c r="AY355" s="18" t="s">
        <v>213</v>
      </c>
      <c r="BE355" s="256">
        <f>IF(N355="základní",J355,0)</f>
        <v>0</v>
      </c>
      <c r="BF355" s="256">
        <f>IF(N355="snížená",J355,0)</f>
        <v>0</v>
      </c>
      <c r="BG355" s="256">
        <f>IF(N355="zákl. přenesená",J355,0)</f>
        <v>0</v>
      </c>
      <c r="BH355" s="256">
        <f>IF(N355="sníž. přenesená",J355,0)</f>
        <v>0</v>
      </c>
      <c r="BI355" s="256">
        <f>IF(N355="nulová",J355,0)</f>
        <v>0</v>
      </c>
      <c r="BJ355" s="18" t="s">
        <v>84</v>
      </c>
      <c r="BK355" s="256">
        <f>ROUND(I355*H355,2)</f>
        <v>0</v>
      </c>
      <c r="BL355" s="18" t="s">
        <v>229</v>
      </c>
      <c r="BM355" s="255" t="s">
        <v>2484</v>
      </c>
    </row>
    <row r="356" s="15" customFormat="1">
      <c r="A356" s="15"/>
      <c r="B356" s="300"/>
      <c r="C356" s="301"/>
      <c r="D356" s="257" t="s">
        <v>436</v>
      </c>
      <c r="E356" s="302" t="s">
        <v>1</v>
      </c>
      <c r="F356" s="303" t="s">
        <v>2485</v>
      </c>
      <c r="G356" s="301"/>
      <c r="H356" s="302" t="s">
        <v>1</v>
      </c>
      <c r="I356" s="304"/>
      <c r="J356" s="301"/>
      <c r="K356" s="301"/>
      <c r="L356" s="305"/>
      <c r="M356" s="306"/>
      <c r="N356" s="307"/>
      <c r="O356" s="307"/>
      <c r="P356" s="307"/>
      <c r="Q356" s="307"/>
      <c r="R356" s="307"/>
      <c r="S356" s="307"/>
      <c r="T356" s="30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309" t="s">
        <v>436</v>
      </c>
      <c r="AU356" s="309" t="s">
        <v>86</v>
      </c>
      <c r="AV356" s="15" t="s">
        <v>84</v>
      </c>
      <c r="AW356" s="15" t="s">
        <v>32</v>
      </c>
      <c r="AX356" s="15" t="s">
        <v>76</v>
      </c>
      <c r="AY356" s="309" t="s">
        <v>213</v>
      </c>
    </row>
    <row r="357" s="13" customFormat="1">
      <c r="A357" s="13"/>
      <c r="B357" s="265"/>
      <c r="C357" s="266"/>
      <c r="D357" s="257" t="s">
        <v>436</v>
      </c>
      <c r="E357" s="267" t="s">
        <v>1</v>
      </c>
      <c r="F357" s="268" t="s">
        <v>2486</v>
      </c>
      <c r="G357" s="266"/>
      <c r="H357" s="269">
        <v>7.4290000000000003</v>
      </c>
      <c r="I357" s="270"/>
      <c r="J357" s="266"/>
      <c r="K357" s="266"/>
      <c r="L357" s="271"/>
      <c r="M357" s="272"/>
      <c r="N357" s="273"/>
      <c r="O357" s="273"/>
      <c r="P357" s="273"/>
      <c r="Q357" s="273"/>
      <c r="R357" s="273"/>
      <c r="S357" s="273"/>
      <c r="T357" s="27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75" t="s">
        <v>436</v>
      </c>
      <c r="AU357" s="275" t="s">
        <v>86</v>
      </c>
      <c r="AV357" s="13" t="s">
        <v>86</v>
      </c>
      <c r="AW357" s="13" t="s">
        <v>32</v>
      </c>
      <c r="AX357" s="13" t="s">
        <v>76</v>
      </c>
      <c r="AY357" s="275" t="s">
        <v>213</v>
      </c>
    </row>
    <row r="358" s="14" customFormat="1">
      <c r="A358" s="14"/>
      <c r="B358" s="276"/>
      <c r="C358" s="277"/>
      <c r="D358" s="257" t="s">
        <v>436</v>
      </c>
      <c r="E358" s="278" t="s">
        <v>1</v>
      </c>
      <c r="F358" s="279" t="s">
        <v>453</v>
      </c>
      <c r="G358" s="277"/>
      <c r="H358" s="280">
        <v>7.4290000000000003</v>
      </c>
      <c r="I358" s="281"/>
      <c r="J358" s="277"/>
      <c r="K358" s="277"/>
      <c r="L358" s="282"/>
      <c r="M358" s="283"/>
      <c r="N358" s="284"/>
      <c r="O358" s="284"/>
      <c r="P358" s="284"/>
      <c r="Q358" s="284"/>
      <c r="R358" s="284"/>
      <c r="S358" s="284"/>
      <c r="T358" s="28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6" t="s">
        <v>436</v>
      </c>
      <c r="AU358" s="286" t="s">
        <v>86</v>
      </c>
      <c r="AV358" s="14" t="s">
        <v>229</v>
      </c>
      <c r="AW358" s="14" t="s">
        <v>32</v>
      </c>
      <c r="AX358" s="14" t="s">
        <v>84</v>
      </c>
      <c r="AY358" s="286" t="s">
        <v>213</v>
      </c>
    </row>
    <row r="359" s="2" customFormat="1" ht="21.75" customHeight="1">
      <c r="A359" s="39"/>
      <c r="B359" s="40"/>
      <c r="C359" s="244" t="s">
        <v>678</v>
      </c>
      <c r="D359" s="244" t="s">
        <v>216</v>
      </c>
      <c r="E359" s="245" t="s">
        <v>2487</v>
      </c>
      <c r="F359" s="246" t="s">
        <v>2488</v>
      </c>
      <c r="G359" s="247" t="s">
        <v>393</v>
      </c>
      <c r="H359" s="248">
        <v>702.75199999999995</v>
      </c>
      <c r="I359" s="249"/>
      <c r="J359" s="250">
        <f>ROUND(I359*H359,2)</f>
        <v>0</v>
      </c>
      <c r="K359" s="246" t="s">
        <v>394</v>
      </c>
      <c r="L359" s="45"/>
      <c r="M359" s="251" t="s">
        <v>1</v>
      </c>
      <c r="N359" s="252" t="s">
        <v>41</v>
      </c>
      <c r="O359" s="92"/>
      <c r="P359" s="253">
        <f>O359*H359</f>
        <v>0</v>
      </c>
      <c r="Q359" s="253">
        <v>0</v>
      </c>
      <c r="R359" s="253">
        <f>Q359*H359</f>
        <v>0</v>
      </c>
      <c r="S359" s="253">
        <v>0</v>
      </c>
      <c r="T359" s="25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55" t="s">
        <v>229</v>
      </c>
      <c r="AT359" s="255" t="s">
        <v>216</v>
      </c>
      <c r="AU359" s="255" t="s">
        <v>86</v>
      </c>
      <c r="AY359" s="18" t="s">
        <v>213</v>
      </c>
      <c r="BE359" s="256">
        <f>IF(N359="základní",J359,0)</f>
        <v>0</v>
      </c>
      <c r="BF359" s="256">
        <f>IF(N359="snížená",J359,0)</f>
        <v>0</v>
      </c>
      <c r="BG359" s="256">
        <f>IF(N359="zákl. přenesená",J359,0)</f>
        <v>0</v>
      </c>
      <c r="BH359" s="256">
        <f>IF(N359="sníž. přenesená",J359,0)</f>
        <v>0</v>
      </c>
      <c r="BI359" s="256">
        <f>IF(N359="nulová",J359,0)</f>
        <v>0</v>
      </c>
      <c r="BJ359" s="18" t="s">
        <v>84</v>
      </c>
      <c r="BK359" s="256">
        <f>ROUND(I359*H359,2)</f>
        <v>0</v>
      </c>
      <c r="BL359" s="18" t="s">
        <v>229</v>
      </c>
      <c r="BM359" s="255" t="s">
        <v>2489</v>
      </c>
    </row>
    <row r="360" s="15" customFormat="1">
      <c r="A360" s="15"/>
      <c r="B360" s="300"/>
      <c r="C360" s="301"/>
      <c r="D360" s="257" t="s">
        <v>436</v>
      </c>
      <c r="E360" s="302" t="s">
        <v>1</v>
      </c>
      <c r="F360" s="303" t="s">
        <v>2490</v>
      </c>
      <c r="G360" s="301"/>
      <c r="H360" s="302" t="s">
        <v>1</v>
      </c>
      <c r="I360" s="304"/>
      <c r="J360" s="301"/>
      <c r="K360" s="301"/>
      <c r="L360" s="305"/>
      <c r="M360" s="306"/>
      <c r="N360" s="307"/>
      <c r="O360" s="307"/>
      <c r="P360" s="307"/>
      <c r="Q360" s="307"/>
      <c r="R360" s="307"/>
      <c r="S360" s="307"/>
      <c r="T360" s="308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309" t="s">
        <v>436</v>
      </c>
      <c r="AU360" s="309" t="s">
        <v>86</v>
      </c>
      <c r="AV360" s="15" t="s">
        <v>84</v>
      </c>
      <c r="AW360" s="15" t="s">
        <v>32</v>
      </c>
      <c r="AX360" s="15" t="s">
        <v>76</v>
      </c>
      <c r="AY360" s="309" t="s">
        <v>213</v>
      </c>
    </row>
    <row r="361" s="13" customFormat="1">
      <c r="A361" s="13"/>
      <c r="B361" s="265"/>
      <c r="C361" s="266"/>
      <c r="D361" s="257" t="s">
        <v>436</v>
      </c>
      <c r="E361" s="267" t="s">
        <v>1</v>
      </c>
      <c r="F361" s="268" t="s">
        <v>2491</v>
      </c>
      <c r="G361" s="266"/>
      <c r="H361" s="269">
        <v>702.5</v>
      </c>
      <c r="I361" s="270"/>
      <c r="J361" s="266"/>
      <c r="K361" s="266"/>
      <c r="L361" s="271"/>
      <c r="M361" s="272"/>
      <c r="N361" s="273"/>
      <c r="O361" s="273"/>
      <c r="P361" s="273"/>
      <c r="Q361" s="273"/>
      <c r="R361" s="273"/>
      <c r="S361" s="273"/>
      <c r="T361" s="27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75" t="s">
        <v>436</v>
      </c>
      <c r="AU361" s="275" t="s">
        <v>86</v>
      </c>
      <c r="AV361" s="13" t="s">
        <v>86</v>
      </c>
      <c r="AW361" s="13" t="s">
        <v>32</v>
      </c>
      <c r="AX361" s="13" t="s">
        <v>76</v>
      </c>
      <c r="AY361" s="275" t="s">
        <v>213</v>
      </c>
    </row>
    <row r="362" s="15" customFormat="1">
      <c r="A362" s="15"/>
      <c r="B362" s="300"/>
      <c r="C362" s="301"/>
      <c r="D362" s="257" t="s">
        <v>436</v>
      </c>
      <c r="E362" s="302" t="s">
        <v>1</v>
      </c>
      <c r="F362" s="303" t="s">
        <v>2492</v>
      </c>
      <c r="G362" s="301"/>
      <c r="H362" s="302" t="s">
        <v>1</v>
      </c>
      <c r="I362" s="304"/>
      <c r="J362" s="301"/>
      <c r="K362" s="301"/>
      <c r="L362" s="305"/>
      <c r="M362" s="306"/>
      <c r="N362" s="307"/>
      <c r="O362" s="307"/>
      <c r="P362" s="307"/>
      <c r="Q362" s="307"/>
      <c r="R362" s="307"/>
      <c r="S362" s="307"/>
      <c r="T362" s="308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309" t="s">
        <v>436</v>
      </c>
      <c r="AU362" s="309" t="s">
        <v>86</v>
      </c>
      <c r="AV362" s="15" t="s">
        <v>84</v>
      </c>
      <c r="AW362" s="15" t="s">
        <v>32</v>
      </c>
      <c r="AX362" s="15" t="s">
        <v>76</v>
      </c>
      <c r="AY362" s="309" t="s">
        <v>213</v>
      </c>
    </row>
    <row r="363" s="13" customFormat="1">
      <c r="A363" s="13"/>
      <c r="B363" s="265"/>
      <c r="C363" s="266"/>
      <c r="D363" s="257" t="s">
        <v>436</v>
      </c>
      <c r="E363" s="267" t="s">
        <v>1</v>
      </c>
      <c r="F363" s="268" t="s">
        <v>2493</v>
      </c>
      <c r="G363" s="266"/>
      <c r="H363" s="269">
        <v>0.252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75" t="s">
        <v>436</v>
      </c>
      <c r="AU363" s="275" t="s">
        <v>86</v>
      </c>
      <c r="AV363" s="13" t="s">
        <v>86</v>
      </c>
      <c r="AW363" s="13" t="s">
        <v>32</v>
      </c>
      <c r="AX363" s="13" t="s">
        <v>76</v>
      </c>
      <c r="AY363" s="275" t="s">
        <v>213</v>
      </c>
    </row>
    <row r="364" s="14" customFormat="1">
      <c r="A364" s="14"/>
      <c r="B364" s="276"/>
      <c r="C364" s="277"/>
      <c r="D364" s="257" t="s">
        <v>436</v>
      </c>
      <c r="E364" s="278" t="s">
        <v>1</v>
      </c>
      <c r="F364" s="279" t="s">
        <v>453</v>
      </c>
      <c r="G364" s="277"/>
      <c r="H364" s="280">
        <v>702.75199999999995</v>
      </c>
      <c r="I364" s="281"/>
      <c r="J364" s="277"/>
      <c r="K364" s="277"/>
      <c r="L364" s="282"/>
      <c r="M364" s="283"/>
      <c r="N364" s="284"/>
      <c r="O364" s="284"/>
      <c r="P364" s="284"/>
      <c r="Q364" s="284"/>
      <c r="R364" s="284"/>
      <c r="S364" s="284"/>
      <c r="T364" s="28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6" t="s">
        <v>436</v>
      </c>
      <c r="AU364" s="286" t="s">
        <v>86</v>
      </c>
      <c r="AV364" s="14" t="s">
        <v>229</v>
      </c>
      <c r="AW364" s="14" t="s">
        <v>32</v>
      </c>
      <c r="AX364" s="14" t="s">
        <v>84</v>
      </c>
      <c r="AY364" s="286" t="s">
        <v>213</v>
      </c>
    </row>
    <row r="365" s="2" customFormat="1" ht="21.75" customHeight="1">
      <c r="A365" s="39"/>
      <c r="B365" s="40"/>
      <c r="C365" s="244" t="s">
        <v>683</v>
      </c>
      <c r="D365" s="244" t="s">
        <v>216</v>
      </c>
      <c r="E365" s="245" t="s">
        <v>2494</v>
      </c>
      <c r="F365" s="246" t="s">
        <v>2495</v>
      </c>
      <c r="G365" s="247" t="s">
        <v>393</v>
      </c>
      <c r="H365" s="248">
        <v>169.43799999999999</v>
      </c>
      <c r="I365" s="249"/>
      <c r="J365" s="250">
        <f>ROUND(I365*H365,2)</f>
        <v>0</v>
      </c>
      <c r="K365" s="246" t="s">
        <v>394</v>
      </c>
      <c r="L365" s="45"/>
      <c r="M365" s="251" t="s">
        <v>1</v>
      </c>
      <c r="N365" s="252" t="s">
        <v>41</v>
      </c>
      <c r="O365" s="92"/>
      <c r="P365" s="253">
        <f>O365*H365</f>
        <v>0</v>
      </c>
      <c r="Q365" s="253">
        <v>0.20266000000000001</v>
      </c>
      <c r="R365" s="253">
        <f>Q365*H365</f>
        <v>34.338305079999998</v>
      </c>
      <c r="S365" s="253">
        <v>0</v>
      </c>
      <c r="T365" s="25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5" t="s">
        <v>229</v>
      </c>
      <c r="AT365" s="255" t="s">
        <v>216</v>
      </c>
      <c r="AU365" s="255" t="s">
        <v>86</v>
      </c>
      <c r="AY365" s="18" t="s">
        <v>213</v>
      </c>
      <c r="BE365" s="256">
        <f>IF(N365="základní",J365,0)</f>
        <v>0</v>
      </c>
      <c r="BF365" s="256">
        <f>IF(N365="snížená",J365,0)</f>
        <v>0</v>
      </c>
      <c r="BG365" s="256">
        <f>IF(N365="zákl. přenesená",J365,0)</f>
        <v>0</v>
      </c>
      <c r="BH365" s="256">
        <f>IF(N365="sníž. přenesená",J365,0)</f>
        <v>0</v>
      </c>
      <c r="BI365" s="256">
        <f>IF(N365="nulová",J365,0)</f>
        <v>0</v>
      </c>
      <c r="BJ365" s="18" t="s">
        <v>84</v>
      </c>
      <c r="BK365" s="256">
        <f>ROUND(I365*H365,2)</f>
        <v>0</v>
      </c>
      <c r="BL365" s="18" t="s">
        <v>229</v>
      </c>
      <c r="BM365" s="255" t="s">
        <v>2496</v>
      </c>
    </row>
    <row r="366" s="15" customFormat="1">
      <c r="A366" s="15"/>
      <c r="B366" s="300"/>
      <c r="C366" s="301"/>
      <c r="D366" s="257" t="s">
        <v>436</v>
      </c>
      <c r="E366" s="302" t="s">
        <v>1</v>
      </c>
      <c r="F366" s="303" t="s">
        <v>2497</v>
      </c>
      <c r="G366" s="301"/>
      <c r="H366" s="302" t="s">
        <v>1</v>
      </c>
      <c r="I366" s="304"/>
      <c r="J366" s="301"/>
      <c r="K366" s="301"/>
      <c r="L366" s="305"/>
      <c r="M366" s="306"/>
      <c r="N366" s="307"/>
      <c r="O366" s="307"/>
      <c r="P366" s="307"/>
      <c r="Q366" s="307"/>
      <c r="R366" s="307"/>
      <c r="S366" s="307"/>
      <c r="T366" s="308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309" t="s">
        <v>436</v>
      </c>
      <c r="AU366" s="309" t="s">
        <v>86</v>
      </c>
      <c r="AV366" s="15" t="s">
        <v>84</v>
      </c>
      <c r="AW366" s="15" t="s">
        <v>32</v>
      </c>
      <c r="AX366" s="15" t="s">
        <v>76</v>
      </c>
      <c r="AY366" s="309" t="s">
        <v>213</v>
      </c>
    </row>
    <row r="367" s="13" customFormat="1">
      <c r="A367" s="13"/>
      <c r="B367" s="265"/>
      <c r="C367" s="266"/>
      <c r="D367" s="257" t="s">
        <v>436</v>
      </c>
      <c r="E367" s="267" t="s">
        <v>1</v>
      </c>
      <c r="F367" s="268" t="s">
        <v>2481</v>
      </c>
      <c r="G367" s="266"/>
      <c r="H367" s="269">
        <v>169.43799999999999</v>
      </c>
      <c r="I367" s="270"/>
      <c r="J367" s="266"/>
      <c r="K367" s="266"/>
      <c r="L367" s="271"/>
      <c r="M367" s="272"/>
      <c r="N367" s="273"/>
      <c r="O367" s="273"/>
      <c r="P367" s="273"/>
      <c r="Q367" s="273"/>
      <c r="R367" s="273"/>
      <c r="S367" s="273"/>
      <c r="T367" s="27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75" t="s">
        <v>436</v>
      </c>
      <c r="AU367" s="275" t="s">
        <v>86</v>
      </c>
      <c r="AV367" s="13" t="s">
        <v>86</v>
      </c>
      <c r="AW367" s="13" t="s">
        <v>32</v>
      </c>
      <c r="AX367" s="13" t="s">
        <v>76</v>
      </c>
      <c r="AY367" s="275" t="s">
        <v>213</v>
      </c>
    </row>
    <row r="368" s="14" customFormat="1">
      <c r="A368" s="14"/>
      <c r="B368" s="276"/>
      <c r="C368" s="277"/>
      <c r="D368" s="257" t="s">
        <v>436</v>
      </c>
      <c r="E368" s="278" t="s">
        <v>1</v>
      </c>
      <c r="F368" s="279" t="s">
        <v>453</v>
      </c>
      <c r="G368" s="277"/>
      <c r="H368" s="280">
        <v>169.43799999999999</v>
      </c>
      <c r="I368" s="281"/>
      <c r="J368" s="277"/>
      <c r="K368" s="277"/>
      <c r="L368" s="282"/>
      <c r="M368" s="283"/>
      <c r="N368" s="284"/>
      <c r="O368" s="284"/>
      <c r="P368" s="284"/>
      <c r="Q368" s="284"/>
      <c r="R368" s="284"/>
      <c r="S368" s="284"/>
      <c r="T368" s="285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86" t="s">
        <v>436</v>
      </c>
      <c r="AU368" s="286" t="s">
        <v>86</v>
      </c>
      <c r="AV368" s="14" t="s">
        <v>229</v>
      </c>
      <c r="AW368" s="14" t="s">
        <v>32</v>
      </c>
      <c r="AX368" s="14" t="s">
        <v>84</v>
      </c>
      <c r="AY368" s="286" t="s">
        <v>213</v>
      </c>
    </row>
    <row r="369" s="2" customFormat="1" ht="21.75" customHeight="1">
      <c r="A369" s="39"/>
      <c r="B369" s="40"/>
      <c r="C369" s="244" t="s">
        <v>688</v>
      </c>
      <c r="D369" s="244" t="s">
        <v>216</v>
      </c>
      <c r="E369" s="245" t="s">
        <v>2498</v>
      </c>
      <c r="F369" s="246" t="s">
        <v>2499</v>
      </c>
      <c r="G369" s="247" t="s">
        <v>399</v>
      </c>
      <c r="H369" s="248">
        <v>2.1000000000000001</v>
      </c>
      <c r="I369" s="249"/>
      <c r="J369" s="250">
        <f>ROUND(I369*H369,2)</f>
        <v>0</v>
      </c>
      <c r="K369" s="246" t="s">
        <v>394</v>
      </c>
      <c r="L369" s="45"/>
      <c r="M369" s="251" t="s">
        <v>1</v>
      </c>
      <c r="N369" s="252" t="s">
        <v>41</v>
      </c>
      <c r="O369" s="92"/>
      <c r="P369" s="253">
        <f>O369*H369</f>
        <v>0</v>
      </c>
      <c r="Q369" s="253">
        <v>0</v>
      </c>
      <c r="R369" s="253">
        <f>Q369*H369</f>
        <v>0</v>
      </c>
      <c r="S369" s="253">
        <v>0</v>
      </c>
      <c r="T369" s="254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55" t="s">
        <v>229</v>
      </c>
      <c r="AT369" s="255" t="s">
        <v>216</v>
      </c>
      <c r="AU369" s="255" t="s">
        <v>86</v>
      </c>
      <c r="AY369" s="18" t="s">
        <v>213</v>
      </c>
      <c r="BE369" s="256">
        <f>IF(N369="základní",J369,0)</f>
        <v>0</v>
      </c>
      <c r="BF369" s="256">
        <f>IF(N369="snížená",J369,0)</f>
        <v>0</v>
      </c>
      <c r="BG369" s="256">
        <f>IF(N369="zákl. přenesená",J369,0)</f>
        <v>0</v>
      </c>
      <c r="BH369" s="256">
        <f>IF(N369="sníž. přenesená",J369,0)</f>
        <v>0</v>
      </c>
      <c r="BI369" s="256">
        <f>IF(N369="nulová",J369,0)</f>
        <v>0</v>
      </c>
      <c r="BJ369" s="18" t="s">
        <v>84</v>
      </c>
      <c r="BK369" s="256">
        <f>ROUND(I369*H369,2)</f>
        <v>0</v>
      </c>
      <c r="BL369" s="18" t="s">
        <v>229</v>
      </c>
      <c r="BM369" s="255" t="s">
        <v>2500</v>
      </c>
    </row>
    <row r="370" s="15" customFormat="1">
      <c r="A370" s="15"/>
      <c r="B370" s="300"/>
      <c r="C370" s="301"/>
      <c r="D370" s="257" t="s">
        <v>436</v>
      </c>
      <c r="E370" s="302" t="s">
        <v>1</v>
      </c>
      <c r="F370" s="303" t="s">
        <v>2501</v>
      </c>
      <c r="G370" s="301"/>
      <c r="H370" s="302" t="s">
        <v>1</v>
      </c>
      <c r="I370" s="304"/>
      <c r="J370" s="301"/>
      <c r="K370" s="301"/>
      <c r="L370" s="305"/>
      <c r="M370" s="306"/>
      <c r="N370" s="307"/>
      <c r="O370" s="307"/>
      <c r="P370" s="307"/>
      <c r="Q370" s="307"/>
      <c r="R370" s="307"/>
      <c r="S370" s="307"/>
      <c r="T370" s="308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309" t="s">
        <v>436</v>
      </c>
      <c r="AU370" s="309" t="s">
        <v>86</v>
      </c>
      <c r="AV370" s="15" t="s">
        <v>84</v>
      </c>
      <c r="AW370" s="15" t="s">
        <v>32</v>
      </c>
      <c r="AX370" s="15" t="s">
        <v>76</v>
      </c>
      <c r="AY370" s="309" t="s">
        <v>213</v>
      </c>
    </row>
    <row r="371" s="13" customFormat="1">
      <c r="A371" s="13"/>
      <c r="B371" s="265"/>
      <c r="C371" s="266"/>
      <c r="D371" s="257" t="s">
        <v>436</v>
      </c>
      <c r="E371" s="267" t="s">
        <v>1</v>
      </c>
      <c r="F371" s="268" t="s">
        <v>2502</v>
      </c>
      <c r="G371" s="266"/>
      <c r="H371" s="269">
        <v>2.1000000000000001</v>
      </c>
      <c r="I371" s="270"/>
      <c r="J371" s="266"/>
      <c r="K371" s="266"/>
      <c r="L371" s="271"/>
      <c r="M371" s="272"/>
      <c r="N371" s="273"/>
      <c r="O371" s="273"/>
      <c r="P371" s="273"/>
      <c r="Q371" s="273"/>
      <c r="R371" s="273"/>
      <c r="S371" s="273"/>
      <c r="T371" s="27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75" t="s">
        <v>436</v>
      </c>
      <c r="AU371" s="275" t="s">
        <v>86</v>
      </c>
      <c r="AV371" s="13" t="s">
        <v>86</v>
      </c>
      <c r="AW371" s="13" t="s">
        <v>32</v>
      </c>
      <c r="AX371" s="13" t="s">
        <v>76</v>
      </c>
      <c r="AY371" s="275" t="s">
        <v>213</v>
      </c>
    </row>
    <row r="372" s="14" customFormat="1">
      <c r="A372" s="14"/>
      <c r="B372" s="276"/>
      <c r="C372" s="277"/>
      <c r="D372" s="257" t="s">
        <v>436</v>
      </c>
      <c r="E372" s="278" t="s">
        <v>1</v>
      </c>
      <c r="F372" s="279" t="s">
        <v>453</v>
      </c>
      <c r="G372" s="277"/>
      <c r="H372" s="280">
        <v>2.1000000000000001</v>
      </c>
      <c r="I372" s="281"/>
      <c r="J372" s="277"/>
      <c r="K372" s="277"/>
      <c r="L372" s="282"/>
      <c r="M372" s="283"/>
      <c r="N372" s="284"/>
      <c r="O372" s="284"/>
      <c r="P372" s="284"/>
      <c r="Q372" s="284"/>
      <c r="R372" s="284"/>
      <c r="S372" s="284"/>
      <c r="T372" s="28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6" t="s">
        <v>436</v>
      </c>
      <c r="AU372" s="286" t="s">
        <v>86</v>
      </c>
      <c r="AV372" s="14" t="s">
        <v>229</v>
      </c>
      <c r="AW372" s="14" t="s">
        <v>32</v>
      </c>
      <c r="AX372" s="14" t="s">
        <v>84</v>
      </c>
      <c r="AY372" s="286" t="s">
        <v>213</v>
      </c>
    </row>
    <row r="373" s="2" customFormat="1" ht="21.75" customHeight="1">
      <c r="A373" s="39"/>
      <c r="B373" s="40"/>
      <c r="C373" s="244" t="s">
        <v>703</v>
      </c>
      <c r="D373" s="244" t="s">
        <v>216</v>
      </c>
      <c r="E373" s="245" t="s">
        <v>2503</v>
      </c>
      <c r="F373" s="246" t="s">
        <v>2504</v>
      </c>
      <c r="G373" s="247" t="s">
        <v>393</v>
      </c>
      <c r="H373" s="248">
        <v>10.5</v>
      </c>
      <c r="I373" s="249"/>
      <c r="J373" s="250">
        <f>ROUND(I373*H373,2)</f>
        <v>0</v>
      </c>
      <c r="K373" s="246" t="s">
        <v>394</v>
      </c>
      <c r="L373" s="45"/>
      <c r="M373" s="251" t="s">
        <v>1</v>
      </c>
      <c r="N373" s="252" t="s">
        <v>41</v>
      </c>
      <c r="O373" s="92"/>
      <c r="P373" s="253">
        <f>O373*H373</f>
        <v>0</v>
      </c>
      <c r="Q373" s="253">
        <v>0.0063200000000000001</v>
      </c>
      <c r="R373" s="253">
        <f>Q373*H373</f>
        <v>0.066360000000000002</v>
      </c>
      <c r="S373" s="253">
        <v>0</v>
      </c>
      <c r="T373" s="254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55" t="s">
        <v>229</v>
      </c>
      <c r="AT373" s="255" t="s">
        <v>216</v>
      </c>
      <c r="AU373" s="255" t="s">
        <v>86</v>
      </c>
      <c r="AY373" s="18" t="s">
        <v>213</v>
      </c>
      <c r="BE373" s="256">
        <f>IF(N373="základní",J373,0)</f>
        <v>0</v>
      </c>
      <c r="BF373" s="256">
        <f>IF(N373="snížená",J373,0)</f>
        <v>0</v>
      </c>
      <c r="BG373" s="256">
        <f>IF(N373="zákl. přenesená",J373,0)</f>
        <v>0</v>
      </c>
      <c r="BH373" s="256">
        <f>IF(N373="sníž. přenesená",J373,0)</f>
        <v>0</v>
      </c>
      <c r="BI373" s="256">
        <f>IF(N373="nulová",J373,0)</f>
        <v>0</v>
      </c>
      <c r="BJ373" s="18" t="s">
        <v>84</v>
      </c>
      <c r="BK373" s="256">
        <f>ROUND(I373*H373,2)</f>
        <v>0</v>
      </c>
      <c r="BL373" s="18" t="s">
        <v>229</v>
      </c>
      <c r="BM373" s="255" t="s">
        <v>2505</v>
      </c>
    </row>
    <row r="374" s="15" customFormat="1">
      <c r="A374" s="15"/>
      <c r="B374" s="300"/>
      <c r="C374" s="301"/>
      <c r="D374" s="257" t="s">
        <v>436</v>
      </c>
      <c r="E374" s="302" t="s">
        <v>1</v>
      </c>
      <c r="F374" s="303" t="s">
        <v>2506</v>
      </c>
      <c r="G374" s="301"/>
      <c r="H374" s="302" t="s">
        <v>1</v>
      </c>
      <c r="I374" s="304"/>
      <c r="J374" s="301"/>
      <c r="K374" s="301"/>
      <c r="L374" s="305"/>
      <c r="M374" s="306"/>
      <c r="N374" s="307"/>
      <c r="O374" s="307"/>
      <c r="P374" s="307"/>
      <c r="Q374" s="307"/>
      <c r="R374" s="307"/>
      <c r="S374" s="307"/>
      <c r="T374" s="30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309" t="s">
        <v>436</v>
      </c>
      <c r="AU374" s="309" t="s">
        <v>86</v>
      </c>
      <c r="AV374" s="15" t="s">
        <v>84</v>
      </c>
      <c r="AW374" s="15" t="s">
        <v>32</v>
      </c>
      <c r="AX374" s="15" t="s">
        <v>76</v>
      </c>
      <c r="AY374" s="309" t="s">
        <v>213</v>
      </c>
    </row>
    <row r="375" s="13" customFormat="1">
      <c r="A375" s="13"/>
      <c r="B375" s="265"/>
      <c r="C375" s="266"/>
      <c r="D375" s="257" t="s">
        <v>436</v>
      </c>
      <c r="E375" s="267" t="s">
        <v>1</v>
      </c>
      <c r="F375" s="268" t="s">
        <v>2507</v>
      </c>
      <c r="G375" s="266"/>
      <c r="H375" s="269">
        <v>10.5</v>
      </c>
      <c r="I375" s="270"/>
      <c r="J375" s="266"/>
      <c r="K375" s="266"/>
      <c r="L375" s="271"/>
      <c r="M375" s="272"/>
      <c r="N375" s="273"/>
      <c r="O375" s="273"/>
      <c r="P375" s="273"/>
      <c r="Q375" s="273"/>
      <c r="R375" s="273"/>
      <c r="S375" s="273"/>
      <c r="T375" s="27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75" t="s">
        <v>436</v>
      </c>
      <c r="AU375" s="275" t="s">
        <v>86</v>
      </c>
      <c r="AV375" s="13" t="s">
        <v>86</v>
      </c>
      <c r="AW375" s="13" t="s">
        <v>32</v>
      </c>
      <c r="AX375" s="13" t="s">
        <v>84</v>
      </c>
      <c r="AY375" s="275" t="s">
        <v>213</v>
      </c>
    </row>
    <row r="376" s="2" customFormat="1" ht="21.75" customHeight="1">
      <c r="A376" s="39"/>
      <c r="B376" s="40"/>
      <c r="C376" s="244" t="s">
        <v>708</v>
      </c>
      <c r="D376" s="244" t="s">
        <v>216</v>
      </c>
      <c r="E376" s="245" t="s">
        <v>2508</v>
      </c>
      <c r="F376" s="246" t="s">
        <v>2509</v>
      </c>
      <c r="G376" s="247" t="s">
        <v>399</v>
      </c>
      <c r="H376" s="248">
        <v>52.917999999999999</v>
      </c>
      <c r="I376" s="249"/>
      <c r="J376" s="250">
        <f>ROUND(I376*H376,2)</f>
        <v>0</v>
      </c>
      <c r="K376" s="246" t="s">
        <v>394</v>
      </c>
      <c r="L376" s="45"/>
      <c r="M376" s="251" t="s">
        <v>1</v>
      </c>
      <c r="N376" s="252" t="s">
        <v>41</v>
      </c>
      <c r="O376" s="92"/>
      <c r="P376" s="253">
        <f>O376*H376</f>
        <v>0</v>
      </c>
      <c r="Q376" s="253">
        <v>2.21</v>
      </c>
      <c r="R376" s="253">
        <f>Q376*H376</f>
        <v>116.94878</v>
      </c>
      <c r="S376" s="253">
        <v>0</v>
      </c>
      <c r="T376" s="254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55" t="s">
        <v>229</v>
      </c>
      <c r="AT376" s="255" t="s">
        <v>216</v>
      </c>
      <c r="AU376" s="255" t="s">
        <v>86</v>
      </c>
      <c r="AY376" s="18" t="s">
        <v>213</v>
      </c>
      <c r="BE376" s="256">
        <f>IF(N376="základní",J376,0)</f>
        <v>0</v>
      </c>
      <c r="BF376" s="256">
        <f>IF(N376="snížená",J376,0)</f>
        <v>0</v>
      </c>
      <c r="BG376" s="256">
        <f>IF(N376="zákl. přenesená",J376,0)</f>
        <v>0</v>
      </c>
      <c r="BH376" s="256">
        <f>IF(N376="sníž. přenesená",J376,0)</f>
        <v>0</v>
      </c>
      <c r="BI376" s="256">
        <f>IF(N376="nulová",J376,0)</f>
        <v>0</v>
      </c>
      <c r="BJ376" s="18" t="s">
        <v>84</v>
      </c>
      <c r="BK376" s="256">
        <f>ROUND(I376*H376,2)</f>
        <v>0</v>
      </c>
      <c r="BL376" s="18" t="s">
        <v>229</v>
      </c>
      <c r="BM376" s="255" t="s">
        <v>2510</v>
      </c>
    </row>
    <row r="377" s="15" customFormat="1">
      <c r="A377" s="15"/>
      <c r="B377" s="300"/>
      <c r="C377" s="301"/>
      <c r="D377" s="257" t="s">
        <v>436</v>
      </c>
      <c r="E377" s="302" t="s">
        <v>1</v>
      </c>
      <c r="F377" s="303" t="s">
        <v>2511</v>
      </c>
      <c r="G377" s="301"/>
      <c r="H377" s="302" t="s">
        <v>1</v>
      </c>
      <c r="I377" s="304"/>
      <c r="J377" s="301"/>
      <c r="K377" s="301"/>
      <c r="L377" s="305"/>
      <c r="M377" s="306"/>
      <c r="N377" s="307"/>
      <c r="O377" s="307"/>
      <c r="P377" s="307"/>
      <c r="Q377" s="307"/>
      <c r="R377" s="307"/>
      <c r="S377" s="307"/>
      <c r="T377" s="30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309" t="s">
        <v>436</v>
      </c>
      <c r="AU377" s="309" t="s">
        <v>86</v>
      </c>
      <c r="AV377" s="15" t="s">
        <v>84</v>
      </c>
      <c r="AW377" s="15" t="s">
        <v>32</v>
      </c>
      <c r="AX377" s="15" t="s">
        <v>76</v>
      </c>
      <c r="AY377" s="309" t="s">
        <v>213</v>
      </c>
    </row>
    <row r="378" s="13" customFormat="1">
      <c r="A378" s="13"/>
      <c r="B378" s="265"/>
      <c r="C378" s="266"/>
      <c r="D378" s="257" t="s">
        <v>436</v>
      </c>
      <c r="E378" s="267" t="s">
        <v>1</v>
      </c>
      <c r="F378" s="268" t="s">
        <v>2512</v>
      </c>
      <c r="G378" s="266"/>
      <c r="H378" s="269">
        <v>52.917999999999999</v>
      </c>
      <c r="I378" s="270"/>
      <c r="J378" s="266"/>
      <c r="K378" s="266"/>
      <c r="L378" s="271"/>
      <c r="M378" s="272"/>
      <c r="N378" s="273"/>
      <c r="O378" s="273"/>
      <c r="P378" s="273"/>
      <c r="Q378" s="273"/>
      <c r="R378" s="273"/>
      <c r="S378" s="273"/>
      <c r="T378" s="27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5" t="s">
        <v>436</v>
      </c>
      <c r="AU378" s="275" t="s">
        <v>86</v>
      </c>
      <c r="AV378" s="13" t="s">
        <v>86</v>
      </c>
      <c r="AW378" s="13" t="s">
        <v>32</v>
      </c>
      <c r="AX378" s="13" t="s">
        <v>84</v>
      </c>
      <c r="AY378" s="275" t="s">
        <v>213</v>
      </c>
    </row>
    <row r="379" s="2" customFormat="1" ht="21.75" customHeight="1">
      <c r="A379" s="39"/>
      <c r="B379" s="40"/>
      <c r="C379" s="244" t="s">
        <v>695</v>
      </c>
      <c r="D379" s="244" t="s">
        <v>216</v>
      </c>
      <c r="E379" s="245" t="s">
        <v>2513</v>
      </c>
      <c r="F379" s="246" t="s">
        <v>2514</v>
      </c>
      <c r="G379" s="247" t="s">
        <v>393</v>
      </c>
      <c r="H379" s="248">
        <v>185.34700000000001</v>
      </c>
      <c r="I379" s="249"/>
      <c r="J379" s="250">
        <f>ROUND(I379*H379,2)</f>
        <v>0</v>
      </c>
      <c r="K379" s="246" t="s">
        <v>394</v>
      </c>
      <c r="L379" s="45"/>
      <c r="M379" s="251" t="s">
        <v>1</v>
      </c>
      <c r="N379" s="252" t="s">
        <v>41</v>
      </c>
      <c r="O379" s="92"/>
      <c r="P379" s="253">
        <f>O379*H379</f>
        <v>0</v>
      </c>
      <c r="Q379" s="253">
        <v>0.74326999999999999</v>
      </c>
      <c r="R379" s="253">
        <f>Q379*H379</f>
        <v>137.76286469000002</v>
      </c>
      <c r="S379" s="253">
        <v>0</v>
      </c>
      <c r="T379" s="25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5" t="s">
        <v>229</v>
      </c>
      <c r="AT379" s="255" t="s">
        <v>216</v>
      </c>
      <c r="AU379" s="255" t="s">
        <v>86</v>
      </c>
      <c r="AY379" s="18" t="s">
        <v>213</v>
      </c>
      <c r="BE379" s="256">
        <f>IF(N379="základní",J379,0)</f>
        <v>0</v>
      </c>
      <c r="BF379" s="256">
        <f>IF(N379="snížená",J379,0)</f>
        <v>0</v>
      </c>
      <c r="BG379" s="256">
        <f>IF(N379="zákl. přenesená",J379,0)</f>
        <v>0</v>
      </c>
      <c r="BH379" s="256">
        <f>IF(N379="sníž. přenesená",J379,0)</f>
        <v>0</v>
      </c>
      <c r="BI379" s="256">
        <f>IF(N379="nulová",J379,0)</f>
        <v>0</v>
      </c>
      <c r="BJ379" s="18" t="s">
        <v>84</v>
      </c>
      <c r="BK379" s="256">
        <f>ROUND(I379*H379,2)</f>
        <v>0</v>
      </c>
      <c r="BL379" s="18" t="s">
        <v>229</v>
      </c>
      <c r="BM379" s="255" t="s">
        <v>2515</v>
      </c>
    </row>
    <row r="380" s="2" customFormat="1">
      <c r="A380" s="39"/>
      <c r="B380" s="40"/>
      <c r="C380" s="41"/>
      <c r="D380" s="257" t="s">
        <v>222</v>
      </c>
      <c r="E380" s="41"/>
      <c r="F380" s="258" t="s">
        <v>2516</v>
      </c>
      <c r="G380" s="41"/>
      <c r="H380" s="41"/>
      <c r="I380" s="155"/>
      <c r="J380" s="41"/>
      <c r="K380" s="41"/>
      <c r="L380" s="45"/>
      <c r="M380" s="259"/>
      <c r="N380" s="260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222</v>
      </c>
      <c r="AU380" s="18" t="s">
        <v>86</v>
      </c>
    </row>
    <row r="381" s="15" customFormat="1">
      <c r="A381" s="15"/>
      <c r="B381" s="300"/>
      <c r="C381" s="301"/>
      <c r="D381" s="257" t="s">
        <v>436</v>
      </c>
      <c r="E381" s="302" t="s">
        <v>1</v>
      </c>
      <c r="F381" s="303" t="s">
        <v>2517</v>
      </c>
      <c r="G381" s="301"/>
      <c r="H381" s="302" t="s">
        <v>1</v>
      </c>
      <c r="I381" s="304"/>
      <c r="J381" s="301"/>
      <c r="K381" s="301"/>
      <c r="L381" s="305"/>
      <c r="M381" s="306"/>
      <c r="N381" s="307"/>
      <c r="O381" s="307"/>
      <c r="P381" s="307"/>
      <c r="Q381" s="307"/>
      <c r="R381" s="307"/>
      <c r="S381" s="307"/>
      <c r="T381" s="308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309" t="s">
        <v>436</v>
      </c>
      <c r="AU381" s="309" t="s">
        <v>86</v>
      </c>
      <c r="AV381" s="15" t="s">
        <v>84</v>
      </c>
      <c r="AW381" s="15" t="s">
        <v>32</v>
      </c>
      <c r="AX381" s="15" t="s">
        <v>76</v>
      </c>
      <c r="AY381" s="309" t="s">
        <v>213</v>
      </c>
    </row>
    <row r="382" s="15" customFormat="1">
      <c r="A382" s="15"/>
      <c r="B382" s="300"/>
      <c r="C382" s="301"/>
      <c r="D382" s="257" t="s">
        <v>436</v>
      </c>
      <c r="E382" s="302" t="s">
        <v>1</v>
      </c>
      <c r="F382" s="303" t="s">
        <v>2518</v>
      </c>
      <c r="G382" s="301"/>
      <c r="H382" s="302" t="s">
        <v>1</v>
      </c>
      <c r="I382" s="304"/>
      <c r="J382" s="301"/>
      <c r="K382" s="301"/>
      <c r="L382" s="305"/>
      <c r="M382" s="306"/>
      <c r="N382" s="307"/>
      <c r="O382" s="307"/>
      <c r="P382" s="307"/>
      <c r="Q382" s="307"/>
      <c r="R382" s="307"/>
      <c r="S382" s="307"/>
      <c r="T382" s="30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309" t="s">
        <v>436</v>
      </c>
      <c r="AU382" s="309" t="s">
        <v>86</v>
      </c>
      <c r="AV382" s="15" t="s">
        <v>84</v>
      </c>
      <c r="AW382" s="15" t="s">
        <v>32</v>
      </c>
      <c r="AX382" s="15" t="s">
        <v>76</v>
      </c>
      <c r="AY382" s="309" t="s">
        <v>213</v>
      </c>
    </row>
    <row r="383" s="13" customFormat="1">
      <c r="A383" s="13"/>
      <c r="B383" s="265"/>
      <c r="C383" s="266"/>
      <c r="D383" s="257" t="s">
        <v>436</v>
      </c>
      <c r="E383" s="267" t="s">
        <v>1</v>
      </c>
      <c r="F383" s="268" t="s">
        <v>2519</v>
      </c>
      <c r="G383" s="266"/>
      <c r="H383" s="269">
        <v>185.34700000000001</v>
      </c>
      <c r="I383" s="270"/>
      <c r="J383" s="266"/>
      <c r="K383" s="266"/>
      <c r="L383" s="271"/>
      <c r="M383" s="272"/>
      <c r="N383" s="273"/>
      <c r="O383" s="273"/>
      <c r="P383" s="273"/>
      <c r="Q383" s="273"/>
      <c r="R383" s="273"/>
      <c r="S383" s="273"/>
      <c r="T383" s="27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75" t="s">
        <v>436</v>
      </c>
      <c r="AU383" s="275" t="s">
        <v>86</v>
      </c>
      <c r="AV383" s="13" t="s">
        <v>86</v>
      </c>
      <c r="AW383" s="13" t="s">
        <v>32</v>
      </c>
      <c r="AX383" s="13" t="s">
        <v>76</v>
      </c>
      <c r="AY383" s="275" t="s">
        <v>213</v>
      </c>
    </row>
    <row r="384" s="14" customFormat="1">
      <c r="A384" s="14"/>
      <c r="B384" s="276"/>
      <c r="C384" s="277"/>
      <c r="D384" s="257" t="s">
        <v>436</v>
      </c>
      <c r="E384" s="278" t="s">
        <v>1</v>
      </c>
      <c r="F384" s="279" t="s">
        <v>453</v>
      </c>
      <c r="G384" s="277"/>
      <c r="H384" s="280">
        <v>185.34700000000001</v>
      </c>
      <c r="I384" s="281"/>
      <c r="J384" s="277"/>
      <c r="K384" s="277"/>
      <c r="L384" s="282"/>
      <c r="M384" s="283"/>
      <c r="N384" s="284"/>
      <c r="O384" s="284"/>
      <c r="P384" s="284"/>
      <c r="Q384" s="284"/>
      <c r="R384" s="284"/>
      <c r="S384" s="284"/>
      <c r="T384" s="28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6" t="s">
        <v>436</v>
      </c>
      <c r="AU384" s="286" t="s">
        <v>86</v>
      </c>
      <c r="AV384" s="14" t="s">
        <v>229</v>
      </c>
      <c r="AW384" s="14" t="s">
        <v>32</v>
      </c>
      <c r="AX384" s="14" t="s">
        <v>84</v>
      </c>
      <c r="AY384" s="286" t="s">
        <v>213</v>
      </c>
    </row>
    <row r="385" s="12" customFormat="1" ht="22.8" customHeight="1">
      <c r="A385" s="12"/>
      <c r="B385" s="228"/>
      <c r="C385" s="229"/>
      <c r="D385" s="230" t="s">
        <v>75</v>
      </c>
      <c r="E385" s="242" t="s">
        <v>212</v>
      </c>
      <c r="F385" s="242" t="s">
        <v>1041</v>
      </c>
      <c r="G385" s="229"/>
      <c r="H385" s="229"/>
      <c r="I385" s="232"/>
      <c r="J385" s="243">
        <f>BK385</f>
        <v>0</v>
      </c>
      <c r="K385" s="229"/>
      <c r="L385" s="234"/>
      <c r="M385" s="235"/>
      <c r="N385" s="236"/>
      <c r="O385" s="236"/>
      <c r="P385" s="237">
        <f>SUM(P386:P393)</f>
        <v>0</v>
      </c>
      <c r="Q385" s="236"/>
      <c r="R385" s="237">
        <f>SUM(R386:R393)</f>
        <v>0</v>
      </c>
      <c r="S385" s="236"/>
      <c r="T385" s="238">
        <f>SUM(T386:T393)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39" t="s">
        <v>84</v>
      </c>
      <c r="AT385" s="240" t="s">
        <v>75</v>
      </c>
      <c r="AU385" s="240" t="s">
        <v>84</v>
      </c>
      <c r="AY385" s="239" t="s">
        <v>213</v>
      </c>
      <c r="BK385" s="241">
        <f>SUM(BK386:BK393)</f>
        <v>0</v>
      </c>
    </row>
    <row r="386" s="2" customFormat="1" ht="16.5" customHeight="1">
      <c r="A386" s="39"/>
      <c r="B386" s="40"/>
      <c r="C386" s="244" t="s">
        <v>454</v>
      </c>
      <c r="D386" s="244" t="s">
        <v>216</v>
      </c>
      <c r="E386" s="245" t="s">
        <v>1042</v>
      </c>
      <c r="F386" s="246" t="s">
        <v>1043</v>
      </c>
      <c r="G386" s="247" t="s">
        <v>393</v>
      </c>
      <c r="H386" s="248">
        <v>474.60000000000002</v>
      </c>
      <c r="I386" s="249"/>
      <c r="J386" s="250">
        <f>ROUND(I386*H386,2)</f>
        <v>0</v>
      </c>
      <c r="K386" s="246" t="s">
        <v>394</v>
      </c>
      <c r="L386" s="45"/>
      <c r="M386" s="251" t="s">
        <v>1</v>
      </c>
      <c r="N386" s="252" t="s">
        <v>41</v>
      </c>
      <c r="O386" s="92"/>
      <c r="P386" s="253">
        <f>O386*H386</f>
        <v>0</v>
      </c>
      <c r="Q386" s="253">
        <v>0</v>
      </c>
      <c r="R386" s="253">
        <f>Q386*H386</f>
        <v>0</v>
      </c>
      <c r="S386" s="253">
        <v>0</v>
      </c>
      <c r="T386" s="25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55" t="s">
        <v>229</v>
      </c>
      <c r="AT386" s="255" t="s">
        <v>216</v>
      </c>
      <c r="AU386" s="255" t="s">
        <v>86</v>
      </c>
      <c r="AY386" s="18" t="s">
        <v>213</v>
      </c>
      <c r="BE386" s="256">
        <f>IF(N386="základní",J386,0)</f>
        <v>0</v>
      </c>
      <c r="BF386" s="256">
        <f>IF(N386="snížená",J386,0)</f>
        <v>0</v>
      </c>
      <c r="BG386" s="256">
        <f>IF(N386="zákl. přenesená",J386,0)</f>
        <v>0</v>
      </c>
      <c r="BH386" s="256">
        <f>IF(N386="sníž. přenesená",J386,0)</f>
        <v>0</v>
      </c>
      <c r="BI386" s="256">
        <f>IF(N386="nulová",J386,0)</f>
        <v>0</v>
      </c>
      <c r="BJ386" s="18" t="s">
        <v>84</v>
      </c>
      <c r="BK386" s="256">
        <f>ROUND(I386*H386,2)</f>
        <v>0</v>
      </c>
      <c r="BL386" s="18" t="s">
        <v>229</v>
      </c>
      <c r="BM386" s="255" t="s">
        <v>2520</v>
      </c>
    </row>
    <row r="387" s="15" customFormat="1">
      <c r="A387" s="15"/>
      <c r="B387" s="300"/>
      <c r="C387" s="301"/>
      <c r="D387" s="257" t="s">
        <v>436</v>
      </c>
      <c r="E387" s="302" t="s">
        <v>1</v>
      </c>
      <c r="F387" s="303" t="s">
        <v>2521</v>
      </c>
      <c r="G387" s="301"/>
      <c r="H387" s="302" t="s">
        <v>1</v>
      </c>
      <c r="I387" s="304"/>
      <c r="J387" s="301"/>
      <c r="K387" s="301"/>
      <c r="L387" s="305"/>
      <c r="M387" s="306"/>
      <c r="N387" s="307"/>
      <c r="O387" s="307"/>
      <c r="P387" s="307"/>
      <c r="Q387" s="307"/>
      <c r="R387" s="307"/>
      <c r="S387" s="307"/>
      <c r="T387" s="308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309" t="s">
        <v>436</v>
      </c>
      <c r="AU387" s="309" t="s">
        <v>86</v>
      </c>
      <c r="AV387" s="15" t="s">
        <v>84</v>
      </c>
      <c r="AW387" s="15" t="s">
        <v>32</v>
      </c>
      <c r="AX387" s="15" t="s">
        <v>76</v>
      </c>
      <c r="AY387" s="309" t="s">
        <v>213</v>
      </c>
    </row>
    <row r="388" s="13" customFormat="1">
      <c r="A388" s="13"/>
      <c r="B388" s="265"/>
      <c r="C388" s="266"/>
      <c r="D388" s="257" t="s">
        <v>436</v>
      </c>
      <c r="E388" s="267" t="s">
        <v>1</v>
      </c>
      <c r="F388" s="268" t="s">
        <v>2522</v>
      </c>
      <c r="G388" s="266"/>
      <c r="H388" s="269">
        <v>474.60000000000002</v>
      </c>
      <c r="I388" s="270"/>
      <c r="J388" s="266"/>
      <c r="K388" s="266"/>
      <c r="L388" s="271"/>
      <c r="M388" s="272"/>
      <c r="N388" s="273"/>
      <c r="O388" s="273"/>
      <c r="P388" s="273"/>
      <c r="Q388" s="273"/>
      <c r="R388" s="273"/>
      <c r="S388" s="273"/>
      <c r="T388" s="27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75" t="s">
        <v>436</v>
      </c>
      <c r="AU388" s="275" t="s">
        <v>86</v>
      </c>
      <c r="AV388" s="13" t="s">
        <v>86</v>
      </c>
      <c r="AW388" s="13" t="s">
        <v>32</v>
      </c>
      <c r="AX388" s="13" t="s">
        <v>76</v>
      </c>
      <c r="AY388" s="275" t="s">
        <v>213</v>
      </c>
    </row>
    <row r="389" s="14" customFormat="1">
      <c r="A389" s="14"/>
      <c r="B389" s="276"/>
      <c r="C389" s="277"/>
      <c r="D389" s="257" t="s">
        <v>436</v>
      </c>
      <c r="E389" s="278" t="s">
        <v>1</v>
      </c>
      <c r="F389" s="279" t="s">
        <v>453</v>
      </c>
      <c r="G389" s="277"/>
      <c r="H389" s="280">
        <v>474.60000000000002</v>
      </c>
      <c r="I389" s="281"/>
      <c r="J389" s="277"/>
      <c r="K389" s="277"/>
      <c r="L389" s="282"/>
      <c r="M389" s="283"/>
      <c r="N389" s="284"/>
      <c r="O389" s="284"/>
      <c r="P389" s="284"/>
      <c r="Q389" s="284"/>
      <c r="R389" s="284"/>
      <c r="S389" s="284"/>
      <c r="T389" s="28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86" t="s">
        <v>436</v>
      </c>
      <c r="AU389" s="286" t="s">
        <v>86</v>
      </c>
      <c r="AV389" s="14" t="s">
        <v>229</v>
      </c>
      <c r="AW389" s="14" t="s">
        <v>32</v>
      </c>
      <c r="AX389" s="14" t="s">
        <v>84</v>
      </c>
      <c r="AY389" s="286" t="s">
        <v>213</v>
      </c>
    </row>
    <row r="390" s="2" customFormat="1" ht="16.5" customHeight="1">
      <c r="A390" s="39"/>
      <c r="B390" s="40"/>
      <c r="C390" s="244" t="s">
        <v>953</v>
      </c>
      <c r="D390" s="244" t="s">
        <v>216</v>
      </c>
      <c r="E390" s="245" t="s">
        <v>2523</v>
      </c>
      <c r="F390" s="246" t="s">
        <v>2524</v>
      </c>
      <c r="G390" s="247" t="s">
        <v>393</v>
      </c>
      <c r="H390" s="248">
        <v>237.30000000000001</v>
      </c>
      <c r="I390" s="249"/>
      <c r="J390" s="250">
        <f>ROUND(I390*H390,2)</f>
        <v>0</v>
      </c>
      <c r="K390" s="246" t="s">
        <v>394</v>
      </c>
      <c r="L390" s="45"/>
      <c r="M390" s="251" t="s">
        <v>1</v>
      </c>
      <c r="N390" s="252" t="s">
        <v>41</v>
      </c>
      <c r="O390" s="92"/>
      <c r="P390" s="253">
        <f>O390*H390</f>
        <v>0</v>
      </c>
      <c r="Q390" s="253">
        <v>0</v>
      </c>
      <c r="R390" s="253">
        <f>Q390*H390</f>
        <v>0</v>
      </c>
      <c r="S390" s="253">
        <v>0</v>
      </c>
      <c r="T390" s="25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55" t="s">
        <v>229</v>
      </c>
      <c r="AT390" s="255" t="s">
        <v>216</v>
      </c>
      <c r="AU390" s="255" t="s">
        <v>86</v>
      </c>
      <c r="AY390" s="18" t="s">
        <v>213</v>
      </c>
      <c r="BE390" s="256">
        <f>IF(N390="základní",J390,0)</f>
        <v>0</v>
      </c>
      <c r="BF390" s="256">
        <f>IF(N390="snížená",J390,0)</f>
        <v>0</v>
      </c>
      <c r="BG390" s="256">
        <f>IF(N390="zákl. přenesená",J390,0)</f>
        <v>0</v>
      </c>
      <c r="BH390" s="256">
        <f>IF(N390="sníž. přenesená",J390,0)</f>
        <v>0</v>
      </c>
      <c r="BI390" s="256">
        <f>IF(N390="nulová",J390,0)</f>
        <v>0</v>
      </c>
      <c r="BJ390" s="18" t="s">
        <v>84</v>
      </c>
      <c r="BK390" s="256">
        <f>ROUND(I390*H390,2)</f>
        <v>0</v>
      </c>
      <c r="BL390" s="18" t="s">
        <v>229</v>
      </c>
      <c r="BM390" s="255" t="s">
        <v>2525</v>
      </c>
    </row>
    <row r="391" s="15" customFormat="1">
      <c r="A391" s="15"/>
      <c r="B391" s="300"/>
      <c r="C391" s="301"/>
      <c r="D391" s="257" t="s">
        <v>436</v>
      </c>
      <c r="E391" s="302" t="s">
        <v>1</v>
      </c>
      <c r="F391" s="303" t="s">
        <v>2526</v>
      </c>
      <c r="G391" s="301"/>
      <c r="H391" s="302" t="s">
        <v>1</v>
      </c>
      <c r="I391" s="304"/>
      <c r="J391" s="301"/>
      <c r="K391" s="301"/>
      <c r="L391" s="305"/>
      <c r="M391" s="306"/>
      <c r="N391" s="307"/>
      <c r="O391" s="307"/>
      <c r="P391" s="307"/>
      <c r="Q391" s="307"/>
      <c r="R391" s="307"/>
      <c r="S391" s="307"/>
      <c r="T391" s="308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309" t="s">
        <v>436</v>
      </c>
      <c r="AU391" s="309" t="s">
        <v>86</v>
      </c>
      <c r="AV391" s="15" t="s">
        <v>84</v>
      </c>
      <c r="AW391" s="15" t="s">
        <v>32</v>
      </c>
      <c r="AX391" s="15" t="s">
        <v>76</v>
      </c>
      <c r="AY391" s="309" t="s">
        <v>213</v>
      </c>
    </row>
    <row r="392" s="13" customFormat="1">
      <c r="A392" s="13"/>
      <c r="B392" s="265"/>
      <c r="C392" s="266"/>
      <c r="D392" s="257" t="s">
        <v>436</v>
      </c>
      <c r="E392" s="267" t="s">
        <v>1</v>
      </c>
      <c r="F392" s="268" t="s">
        <v>2527</v>
      </c>
      <c r="G392" s="266"/>
      <c r="H392" s="269">
        <v>237.30000000000001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5" t="s">
        <v>436</v>
      </c>
      <c r="AU392" s="275" t="s">
        <v>86</v>
      </c>
      <c r="AV392" s="13" t="s">
        <v>86</v>
      </c>
      <c r="AW392" s="13" t="s">
        <v>32</v>
      </c>
      <c r="AX392" s="13" t="s">
        <v>76</v>
      </c>
      <c r="AY392" s="275" t="s">
        <v>213</v>
      </c>
    </row>
    <row r="393" s="14" customFormat="1">
      <c r="A393" s="14"/>
      <c r="B393" s="276"/>
      <c r="C393" s="277"/>
      <c r="D393" s="257" t="s">
        <v>436</v>
      </c>
      <c r="E393" s="278" t="s">
        <v>1</v>
      </c>
      <c r="F393" s="279" t="s">
        <v>453</v>
      </c>
      <c r="G393" s="277"/>
      <c r="H393" s="280">
        <v>237.30000000000001</v>
      </c>
      <c r="I393" s="281"/>
      <c r="J393" s="277"/>
      <c r="K393" s="277"/>
      <c r="L393" s="282"/>
      <c r="M393" s="283"/>
      <c r="N393" s="284"/>
      <c r="O393" s="284"/>
      <c r="P393" s="284"/>
      <c r="Q393" s="284"/>
      <c r="R393" s="284"/>
      <c r="S393" s="284"/>
      <c r="T393" s="28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86" t="s">
        <v>436</v>
      </c>
      <c r="AU393" s="286" t="s">
        <v>86</v>
      </c>
      <c r="AV393" s="14" t="s">
        <v>229</v>
      </c>
      <c r="AW393" s="14" t="s">
        <v>32</v>
      </c>
      <c r="AX393" s="14" t="s">
        <v>84</v>
      </c>
      <c r="AY393" s="286" t="s">
        <v>213</v>
      </c>
    </row>
    <row r="394" s="12" customFormat="1" ht="22.8" customHeight="1">
      <c r="A394" s="12"/>
      <c r="B394" s="228"/>
      <c r="C394" s="229"/>
      <c r="D394" s="230" t="s">
        <v>75</v>
      </c>
      <c r="E394" s="242" t="s">
        <v>248</v>
      </c>
      <c r="F394" s="242" t="s">
        <v>579</v>
      </c>
      <c r="G394" s="229"/>
      <c r="H394" s="229"/>
      <c r="I394" s="232"/>
      <c r="J394" s="243">
        <f>BK394</f>
        <v>0</v>
      </c>
      <c r="K394" s="229"/>
      <c r="L394" s="234"/>
      <c r="M394" s="235"/>
      <c r="N394" s="236"/>
      <c r="O394" s="236"/>
      <c r="P394" s="237">
        <f>SUM(P395:P422)</f>
        <v>0</v>
      </c>
      <c r="Q394" s="236"/>
      <c r="R394" s="237">
        <f>SUM(R395:R422)</f>
        <v>59.545319899999988</v>
      </c>
      <c r="S394" s="236"/>
      <c r="T394" s="238">
        <f>SUM(T395:T422)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39" t="s">
        <v>84</v>
      </c>
      <c r="AT394" s="240" t="s">
        <v>75</v>
      </c>
      <c r="AU394" s="240" t="s">
        <v>84</v>
      </c>
      <c r="AY394" s="239" t="s">
        <v>213</v>
      </c>
      <c r="BK394" s="241">
        <f>SUM(BK395:BK422)</f>
        <v>0</v>
      </c>
    </row>
    <row r="395" s="2" customFormat="1" ht="21.75" customHeight="1">
      <c r="A395" s="39"/>
      <c r="B395" s="40"/>
      <c r="C395" s="244" t="s">
        <v>1568</v>
      </c>
      <c r="D395" s="244" t="s">
        <v>216</v>
      </c>
      <c r="E395" s="245" t="s">
        <v>2528</v>
      </c>
      <c r="F395" s="246" t="s">
        <v>2529</v>
      </c>
      <c r="G395" s="247" t="s">
        <v>471</v>
      </c>
      <c r="H395" s="248">
        <v>95.099999999999994</v>
      </c>
      <c r="I395" s="249"/>
      <c r="J395" s="250">
        <f>ROUND(I395*H395,2)</f>
        <v>0</v>
      </c>
      <c r="K395" s="246" t="s">
        <v>1</v>
      </c>
      <c r="L395" s="45"/>
      <c r="M395" s="251" t="s">
        <v>1</v>
      </c>
      <c r="N395" s="252" t="s">
        <v>41</v>
      </c>
      <c r="O395" s="92"/>
      <c r="P395" s="253">
        <f>O395*H395</f>
        <v>0</v>
      </c>
      <c r="Q395" s="253">
        <v>0.61346999999999996</v>
      </c>
      <c r="R395" s="253">
        <f>Q395*H395</f>
        <v>58.340996999999994</v>
      </c>
      <c r="S395" s="253">
        <v>0</v>
      </c>
      <c r="T395" s="25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5" t="s">
        <v>229</v>
      </c>
      <c r="AT395" s="255" t="s">
        <v>216</v>
      </c>
      <c r="AU395" s="255" t="s">
        <v>86</v>
      </c>
      <c r="AY395" s="18" t="s">
        <v>213</v>
      </c>
      <c r="BE395" s="256">
        <f>IF(N395="základní",J395,0)</f>
        <v>0</v>
      </c>
      <c r="BF395" s="256">
        <f>IF(N395="snížená",J395,0)</f>
        <v>0</v>
      </c>
      <c r="BG395" s="256">
        <f>IF(N395="zákl. přenesená",J395,0)</f>
        <v>0</v>
      </c>
      <c r="BH395" s="256">
        <f>IF(N395="sníž. přenesená",J395,0)</f>
        <v>0</v>
      </c>
      <c r="BI395" s="256">
        <f>IF(N395="nulová",J395,0)</f>
        <v>0</v>
      </c>
      <c r="BJ395" s="18" t="s">
        <v>84</v>
      </c>
      <c r="BK395" s="256">
        <f>ROUND(I395*H395,2)</f>
        <v>0</v>
      </c>
      <c r="BL395" s="18" t="s">
        <v>229</v>
      </c>
      <c r="BM395" s="255" t="s">
        <v>2530</v>
      </c>
    </row>
    <row r="396" s="15" customFormat="1">
      <c r="A396" s="15"/>
      <c r="B396" s="300"/>
      <c r="C396" s="301"/>
      <c r="D396" s="257" t="s">
        <v>436</v>
      </c>
      <c r="E396" s="302" t="s">
        <v>1</v>
      </c>
      <c r="F396" s="303" t="s">
        <v>2531</v>
      </c>
      <c r="G396" s="301"/>
      <c r="H396" s="302" t="s">
        <v>1</v>
      </c>
      <c r="I396" s="304"/>
      <c r="J396" s="301"/>
      <c r="K396" s="301"/>
      <c r="L396" s="305"/>
      <c r="M396" s="306"/>
      <c r="N396" s="307"/>
      <c r="O396" s="307"/>
      <c r="P396" s="307"/>
      <c r="Q396" s="307"/>
      <c r="R396" s="307"/>
      <c r="S396" s="307"/>
      <c r="T396" s="30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309" t="s">
        <v>436</v>
      </c>
      <c r="AU396" s="309" t="s">
        <v>86</v>
      </c>
      <c r="AV396" s="15" t="s">
        <v>84</v>
      </c>
      <c r="AW396" s="15" t="s">
        <v>32</v>
      </c>
      <c r="AX396" s="15" t="s">
        <v>76</v>
      </c>
      <c r="AY396" s="309" t="s">
        <v>213</v>
      </c>
    </row>
    <row r="397" s="13" customFormat="1">
      <c r="A397" s="13"/>
      <c r="B397" s="265"/>
      <c r="C397" s="266"/>
      <c r="D397" s="257" t="s">
        <v>436</v>
      </c>
      <c r="E397" s="267" t="s">
        <v>1</v>
      </c>
      <c r="F397" s="268" t="s">
        <v>2532</v>
      </c>
      <c r="G397" s="266"/>
      <c r="H397" s="269">
        <v>95.099999999999994</v>
      </c>
      <c r="I397" s="270"/>
      <c r="J397" s="266"/>
      <c r="K397" s="266"/>
      <c r="L397" s="271"/>
      <c r="M397" s="272"/>
      <c r="N397" s="273"/>
      <c r="O397" s="273"/>
      <c r="P397" s="273"/>
      <c r="Q397" s="273"/>
      <c r="R397" s="273"/>
      <c r="S397" s="273"/>
      <c r="T397" s="27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75" t="s">
        <v>436</v>
      </c>
      <c r="AU397" s="275" t="s">
        <v>86</v>
      </c>
      <c r="AV397" s="13" t="s">
        <v>86</v>
      </c>
      <c r="AW397" s="13" t="s">
        <v>32</v>
      </c>
      <c r="AX397" s="13" t="s">
        <v>76</v>
      </c>
      <c r="AY397" s="275" t="s">
        <v>213</v>
      </c>
    </row>
    <row r="398" s="14" customFormat="1">
      <c r="A398" s="14"/>
      <c r="B398" s="276"/>
      <c r="C398" s="277"/>
      <c r="D398" s="257" t="s">
        <v>436</v>
      </c>
      <c r="E398" s="278" t="s">
        <v>1</v>
      </c>
      <c r="F398" s="279" t="s">
        <v>453</v>
      </c>
      <c r="G398" s="277"/>
      <c r="H398" s="280">
        <v>95.099999999999994</v>
      </c>
      <c r="I398" s="281"/>
      <c r="J398" s="277"/>
      <c r="K398" s="277"/>
      <c r="L398" s="282"/>
      <c r="M398" s="283"/>
      <c r="N398" s="284"/>
      <c r="O398" s="284"/>
      <c r="P398" s="284"/>
      <c r="Q398" s="284"/>
      <c r="R398" s="284"/>
      <c r="S398" s="284"/>
      <c r="T398" s="28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86" t="s">
        <v>436</v>
      </c>
      <c r="AU398" s="286" t="s">
        <v>86</v>
      </c>
      <c r="AV398" s="14" t="s">
        <v>229</v>
      </c>
      <c r="AW398" s="14" t="s">
        <v>32</v>
      </c>
      <c r="AX398" s="14" t="s">
        <v>84</v>
      </c>
      <c r="AY398" s="286" t="s">
        <v>213</v>
      </c>
    </row>
    <row r="399" s="2" customFormat="1" ht="16.5" customHeight="1">
      <c r="A399" s="39"/>
      <c r="B399" s="40"/>
      <c r="C399" s="244" t="s">
        <v>1574</v>
      </c>
      <c r="D399" s="244" t="s">
        <v>216</v>
      </c>
      <c r="E399" s="245" t="s">
        <v>2533</v>
      </c>
      <c r="F399" s="246" t="s">
        <v>2534</v>
      </c>
      <c r="G399" s="247" t="s">
        <v>310</v>
      </c>
      <c r="H399" s="248">
        <v>4</v>
      </c>
      <c r="I399" s="249"/>
      <c r="J399" s="250">
        <f>ROUND(I399*H399,2)</f>
        <v>0</v>
      </c>
      <c r="K399" s="246" t="s">
        <v>394</v>
      </c>
      <c r="L399" s="45"/>
      <c r="M399" s="251" t="s">
        <v>1</v>
      </c>
      <c r="N399" s="252" t="s">
        <v>41</v>
      </c>
      <c r="O399" s="92"/>
      <c r="P399" s="253">
        <f>O399*H399</f>
        <v>0</v>
      </c>
      <c r="Q399" s="253">
        <v>0.085419999999999996</v>
      </c>
      <c r="R399" s="253">
        <f>Q399*H399</f>
        <v>0.34167999999999998</v>
      </c>
      <c r="S399" s="253">
        <v>0</v>
      </c>
      <c r="T399" s="254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55" t="s">
        <v>229</v>
      </c>
      <c r="AT399" s="255" t="s">
        <v>216</v>
      </c>
      <c r="AU399" s="255" t="s">
        <v>86</v>
      </c>
      <c r="AY399" s="18" t="s">
        <v>213</v>
      </c>
      <c r="BE399" s="256">
        <f>IF(N399="základní",J399,0)</f>
        <v>0</v>
      </c>
      <c r="BF399" s="256">
        <f>IF(N399="snížená",J399,0)</f>
        <v>0</v>
      </c>
      <c r="BG399" s="256">
        <f>IF(N399="zákl. přenesená",J399,0)</f>
        <v>0</v>
      </c>
      <c r="BH399" s="256">
        <f>IF(N399="sníž. přenesená",J399,0)</f>
        <v>0</v>
      </c>
      <c r="BI399" s="256">
        <f>IF(N399="nulová",J399,0)</f>
        <v>0</v>
      </c>
      <c r="BJ399" s="18" t="s">
        <v>84</v>
      </c>
      <c r="BK399" s="256">
        <f>ROUND(I399*H399,2)</f>
        <v>0</v>
      </c>
      <c r="BL399" s="18" t="s">
        <v>229</v>
      </c>
      <c r="BM399" s="255" t="s">
        <v>2535</v>
      </c>
    </row>
    <row r="400" s="15" customFormat="1">
      <c r="A400" s="15"/>
      <c r="B400" s="300"/>
      <c r="C400" s="301"/>
      <c r="D400" s="257" t="s">
        <v>436</v>
      </c>
      <c r="E400" s="302" t="s">
        <v>1</v>
      </c>
      <c r="F400" s="303" t="s">
        <v>2536</v>
      </c>
      <c r="G400" s="301"/>
      <c r="H400" s="302" t="s">
        <v>1</v>
      </c>
      <c r="I400" s="304"/>
      <c r="J400" s="301"/>
      <c r="K400" s="301"/>
      <c r="L400" s="305"/>
      <c r="M400" s="306"/>
      <c r="N400" s="307"/>
      <c r="O400" s="307"/>
      <c r="P400" s="307"/>
      <c r="Q400" s="307"/>
      <c r="R400" s="307"/>
      <c r="S400" s="307"/>
      <c r="T400" s="308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309" t="s">
        <v>436</v>
      </c>
      <c r="AU400" s="309" t="s">
        <v>86</v>
      </c>
      <c r="AV400" s="15" t="s">
        <v>84</v>
      </c>
      <c r="AW400" s="15" t="s">
        <v>32</v>
      </c>
      <c r="AX400" s="15" t="s">
        <v>76</v>
      </c>
      <c r="AY400" s="309" t="s">
        <v>213</v>
      </c>
    </row>
    <row r="401" s="13" customFormat="1">
      <c r="A401" s="13"/>
      <c r="B401" s="265"/>
      <c r="C401" s="266"/>
      <c r="D401" s="257" t="s">
        <v>436</v>
      </c>
      <c r="E401" s="267" t="s">
        <v>1</v>
      </c>
      <c r="F401" s="268" t="s">
        <v>2537</v>
      </c>
      <c r="G401" s="266"/>
      <c r="H401" s="269">
        <v>4</v>
      </c>
      <c r="I401" s="270"/>
      <c r="J401" s="266"/>
      <c r="K401" s="266"/>
      <c r="L401" s="271"/>
      <c r="M401" s="272"/>
      <c r="N401" s="273"/>
      <c r="O401" s="273"/>
      <c r="P401" s="273"/>
      <c r="Q401" s="273"/>
      <c r="R401" s="273"/>
      <c r="S401" s="273"/>
      <c r="T401" s="27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75" t="s">
        <v>436</v>
      </c>
      <c r="AU401" s="275" t="s">
        <v>86</v>
      </c>
      <c r="AV401" s="13" t="s">
        <v>86</v>
      </c>
      <c r="AW401" s="13" t="s">
        <v>32</v>
      </c>
      <c r="AX401" s="13" t="s">
        <v>76</v>
      </c>
      <c r="AY401" s="275" t="s">
        <v>213</v>
      </c>
    </row>
    <row r="402" s="14" customFormat="1">
      <c r="A402" s="14"/>
      <c r="B402" s="276"/>
      <c r="C402" s="277"/>
      <c r="D402" s="257" t="s">
        <v>436</v>
      </c>
      <c r="E402" s="278" t="s">
        <v>1</v>
      </c>
      <c r="F402" s="279" t="s">
        <v>453</v>
      </c>
      <c r="G402" s="277"/>
      <c r="H402" s="280">
        <v>4</v>
      </c>
      <c r="I402" s="281"/>
      <c r="J402" s="277"/>
      <c r="K402" s="277"/>
      <c r="L402" s="282"/>
      <c r="M402" s="283"/>
      <c r="N402" s="284"/>
      <c r="O402" s="284"/>
      <c r="P402" s="284"/>
      <c r="Q402" s="284"/>
      <c r="R402" s="284"/>
      <c r="S402" s="284"/>
      <c r="T402" s="28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6" t="s">
        <v>436</v>
      </c>
      <c r="AU402" s="286" t="s">
        <v>86</v>
      </c>
      <c r="AV402" s="14" t="s">
        <v>229</v>
      </c>
      <c r="AW402" s="14" t="s">
        <v>32</v>
      </c>
      <c r="AX402" s="14" t="s">
        <v>84</v>
      </c>
      <c r="AY402" s="286" t="s">
        <v>213</v>
      </c>
    </row>
    <row r="403" s="2" customFormat="1" ht="21.75" customHeight="1">
      <c r="A403" s="39"/>
      <c r="B403" s="40"/>
      <c r="C403" s="244" t="s">
        <v>1580</v>
      </c>
      <c r="D403" s="244" t="s">
        <v>216</v>
      </c>
      <c r="E403" s="245" t="s">
        <v>814</v>
      </c>
      <c r="F403" s="246" t="s">
        <v>815</v>
      </c>
      <c r="G403" s="247" t="s">
        <v>310</v>
      </c>
      <c r="H403" s="248">
        <v>4</v>
      </c>
      <c r="I403" s="249"/>
      <c r="J403" s="250">
        <f>ROUND(I403*H403,2)</f>
        <v>0</v>
      </c>
      <c r="K403" s="246" t="s">
        <v>1</v>
      </c>
      <c r="L403" s="45"/>
      <c r="M403" s="251" t="s">
        <v>1</v>
      </c>
      <c r="N403" s="252" t="s">
        <v>41</v>
      </c>
      <c r="O403" s="92"/>
      <c r="P403" s="253">
        <f>O403*H403</f>
        <v>0</v>
      </c>
      <c r="Q403" s="253">
        <v>0</v>
      </c>
      <c r="R403" s="253">
        <f>Q403*H403</f>
        <v>0</v>
      </c>
      <c r="S403" s="253">
        <v>0</v>
      </c>
      <c r="T403" s="254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55" t="s">
        <v>229</v>
      </c>
      <c r="AT403" s="255" t="s">
        <v>216</v>
      </c>
      <c r="AU403" s="255" t="s">
        <v>86</v>
      </c>
      <c r="AY403" s="18" t="s">
        <v>213</v>
      </c>
      <c r="BE403" s="256">
        <f>IF(N403="základní",J403,0)</f>
        <v>0</v>
      </c>
      <c r="BF403" s="256">
        <f>IF(N403="snížená",J403,0)</f>
        <v>0</v>
      </c>
      <c r="BG403" s="256">
        <f>IF(N403="zákl. přenesená",J403,0)</f>
        <v>0</v>
      </c>
      <c r="BH403" s="256">
        <f>IF(N403="sníž. přenesená",J403,0)</f>
        <v>0</v>
      </c>
      <c r="BI403" s="256">
        <f>IF(N403="nulová",J403,0)</f>
        <v>0</v>
      </c>
      <c r="BJ403" s="18" t="s">
        <v>84</v>
      </c>
      <c r="BK403" s="256">
        <f>ROUND(I403*H403,2)</f>
        <v>0</v>
      </c>
      <c r="BL403" s="18" t="s">
        <v>229</v>
      </c>
      <c r="BM403" s="255" t="s">
        <v>816</v>
      </c>
    </row>
    <row r="404" s="15" customFormat="1">
      <c r="A404" s="15"/>
      <c r="B404" s="300"/>
      <c r="C404" s="301"/>
      <c r="D404" s="257" t="s">
        <v>436</v>
      </c>
      <c r="E404" s="302" t="s">
        <v>1</v>
      </c>
      <c r="F404" s="303" t="s">
        <v>2538</v>
      </c>
      <c r="G404" s="301"/>
      <c r="H404" s="302" t="s">
        <v>1</v>
      </c>
      <c r="I404" s="304"/>
      <c r="J404" s="301"/>
      <c r="K404" s="301"/>
      <c r="L404" s="305"/>
      <c r="M404" s="306"/>
      <c r="N404" s="307"/>
      <c r="O404" s="307"/>
      <c r="P404" s="307"/>
      <c r="Q404" s="307"/>
      <c r="R404" s="307"/>
      <c r="S404" s="307"/>
      <c r="T404" s="308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309" t="s">
        <v>436</v>
      </c>
      <c r="AU404" s="309" t="s">
        <v>86</v>
      </c>
      <c r="AV404" s="15" t="s">
        <v>84</v>
      </c>
      <c r="AW404" s="15" t="s">
        <v>32</v>
      </c>
      <c r="AX404" s="15" t="s">
        <v>76</v>
      </c>
      <c r="AY404" s="309" t="s">
        <v>213</v>
      </c>
    </row>
    <row r="405" s="15" customFormat="1">
      <c r="A405" s="15"/>
      <c r="B405" s="300"/>
      <c r="C405" s="301"/>
      <c r="D405" s="257" t="s">
        <v>436</v>
      </c>
      <c r="E405" s="302" t="s">
        <v>1</v>
      </c>
      <c r="F405" s="303" t="s">
        <v>818</v>
      </c>
      <c r="G405" s="301"/>
      <c r="H405" s="302" t="s">
        <v>1</v>
      </c>
      <c r="I405" s="304"/>
      <c r="J405" s="301"/>
      <c r="K405" s="301"/>
      <c r="L405" s="305"/>
      <c r="M405" s="306"/>
      <c r="N405" s="307"/>
      <c r="O405" s="307"/>
      <c r="P405" s="307"/>
      <c r="Q405" s="307"/>
      <c r="R405" s="307"/>
      <c r="S405" s="307"/>
      <c r="T405" s="308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309" t="s">
        <v>436</v>
      </c>
      <c r="AU405" s="309" t="s">
        <v>86</v>
      </c>
      <c r="AV405" s="15" t="s">
        <v>84</v>
      </c>
      <c r="AW405" s="15" t="s">
        <v>32</v>
      </c>
      <c r="AX405" s="15" t="s">
        <v>76</v>
      </c>
      <c r="AY405" s="309" t="s">
        <v>213</v>
      </c>
    </row>
    <row r="406" s="13" customFormat="1">
      <c r="A406" s="13"/>
      <c r="B406" s="265"/>
      <c r="C406" s="266"/>
      <c r="D406" s="257" t="s">
        <v>436</v>
      </c>
      <c r="E406" s="267" t="s">
        <v>1</v>
      </c>
      <c r="F406" s="268" t="s">
        <v>229</v>
      </c>
      <c r="G406" s="266"/>
      <c r="H406" s="269">
        <v>4</v>
      </c>
      <c r="I406" s="270"/>
      <c r="J406" s="266"/>
      <c r="K406" s="266"/>
      <c r="L406" s="271"/>
      <c r="M406" s="272"/>
      <c r="N406" s="273"/>
      <c r="O406" s="273"/>
      <c r="P406" s="273"/>
      <c r="Q406" s="273"/>
      <c r="R406" s="273"/>
      <c r="S406" s="273"/>
      <c r="T406" s="27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75" t="s">
        <v>436</v>
      </c>
      <c r="AU406" s="275" t="s">
        <v>86</v>
      </c>
      <c r="AV406" s="13" t="s">
        <v>86</v>
      </c>
      <c r="AW406" s="13" t="s">
        <v>32</v>
      </c>
      <c r="AX406" s="13" t="s">
        <v>84</v>
      </c>
      <c r="AY406" s="275" t="s">
        <v>213</v>
      </c>
    </row>
    <row r="407" s="2" customFormat="1" ht="21.75" customHeight="1">
      <c r="A407" s="39"/>
      <c r="B407" s="40"/>
      <c r="C407" s="244" t="s">
        <v>1586</v>
      </c>
      <c r="D407" s="244" t="s">
        <v>216</v>
      </c>
      <c r="E407" s="245" t="s">
        <v>819</v>
      </c>
      <c r="F407" s="246" t="s">
        <v>820</v>
      </c>
      <c r="G407" s="247" t="s">
        <v>393</v>
      </c>
      <c r="H407" s="248">
        <v>768.89499999999998</v>
      </c>
      <c r="I407" s="249"/>
      <c r="J407" s="250">
        <f>ROUND(I407*H407,2)</f>
        <v>0</v>
      </c>
      <c r="K407" s="246" t="s">
        <v>394</v>
      </c>
      <c r="L407" s="45"/>
      <c r="M407" s="251" t="s">
        <v>1</v>
      </c>
      <c r="N407" s="252" t="s">
        <v>41</v>
      </c>
      <c r="O407" s="92"/>
      <c r="P407" s="253">
        <f>O407*H407</f>
        <v>0</v>
      </c>
      <c r="Q407" s="253">
        <v>0.0010200000000000001</v>
      </c>
      <c r="R407" s="253">
        <f>Q407*H407</f>
        <v>0.78427290000000005</v>
      </c>
      <c r="S407" s="253">
        <v>0</v>
      </c>
      <c r="T407" s="254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55" t="s">
        <v>229</v>
      </c>
      <c r="AT407" s="255" t="s">
        <v>216</v>
      </c>
      <c r="AU407" s="255" t="s">
        <v>86</v>
      </c>
      <c r="AY407" s="18" t="s">
        <v>213</v>
      </c>
      <c r="BE407" s="256">
        <f>IF(N407="základní",J407,0)</f>
        <v>0</v>
      </c>
      <c r="BF407" s="256">
        <f>IF(N407="snížená",J407,0)</f>
        <v>0</v>
      </c>
      <c r="BG407" s="256">
        <f>IF(N407="zákl. přenesená",J407,0)</f>
        <v>0</v>
      </c>
      <c r="BH407" s="256">
        <f>IF(N407="sníž. přenesená",J407,0)</f>
        <v>0</v>
      </c>
      <c r="BI407" s="256">
        <f>IF(N407="nulová",J407,0)</f>
        <v>0</v>
      </c>
      <c r="BJ407" s="18" t="s">
        <v>84</v>
      </c>
      <c r="BK407" s="256">
        <f>ROUND(I407*H407,2)</f>
        <v>0</v>
      </c>
      <c r="BL407" s="18" t="s">
        <v>229</v>
      </c>
      <c r="BM407" s="255" t="s">
        <v>821</v>
      </c>
    </row>
    <row r="408" s="15" customFormat="1">
      <c r="A408" s="15"/>
      <c r="B408" s="300"/>
      <c r="C408" s="301"/>
      <c r="D408" s="257" t="s">
        <v>436</v>
      </c>
      <c r="E408" s="302" t="s">
        <v>1</v>
      </c>
      <c r="F408" s="303" t="s">
        <v>2539</v>
      </c>
      <c r="G408" s="301"/>
      <c r="H408" s="302" t="s">
        <v>1</v>
      </c>
      <c r="I408" s="304"/>
      <c r="J408" s="301"/>
      <c r="K408" s="301"/>
      <c r="L408" s="305"/>
      <c r="M408" s="306"/>
      <c r="N408" s="307"/>
      <c r="O408" s="307"/>
      <c r="P408" s="307"/>
      <c r="Q408" s="307"/>
      <c r="R408" s="307"/>
      <c r="S408" s="307"/>
      <c r="T408" s="30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309" t="s">
        <v>436</v>
      </c>
      <c r="AU408" s="309" t="s">
        <v>86</v>
      </c>
      <c r="AV408" s="15" t="s">
        <v>84</v>
      </c>
      <c r="AW408" s="15" t="s">
        <v>32</v>
      </c>
      <c r="AX408" s="15" t="s">
        <v>76</v>
      </c>
      <c r="AY408" s="309" t="s">
        <v>213</v>
      </c>
    </row>
    <row r="409" s="13" customFormat="1">
      <c r="A409" s="13"/>
      <c r="B409" s="265"/>
      <c r="C409" s="266"/>
      <c r="D409" s="257" t="s">
        <v>436</v>
      </c>
      <c r="E409" s="267" t="s">
        <v>1</v>
      </c>
      <c r="F409" s="268" t="s">
        <v>2540</v>
      </c>
      <c r="G409" s="266"/>
      <c r="H409" s="269">
        <v>768.89499999999998</v>
      </c>
      <c r="I409" s="270"/>
      <c r="J409" s="266"/>
      <c r="K409" s="266"/>
      <c r="L409" s="271"/>
      <c r="M409" s="272"/>
      <c r="N409" s="273"/>
      <c r="O409" s="273"/>
      <c r="P409" s="273"/>
      <c r="Q409" s="273"/>
      <c r="R409" s="273"/>
      <c r="S409" s="273"/>
      <c r="T409" s="27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75" t="s">
        <v>436</v>
      </c>
      <c r="AU409" s="275" t="s">
        <v>86</v>
      </c>
      <c r="AV409" s="13" t="s">
        <v>86</v>
      </c>
      <c r="AW409" s="13" t="s">
        <v>32</v>
      </c>
      <c r="AX409" s="13" t="s">
        <v>76</v>
      </c>
      <c r="AY409" s="275" t="s">
        <v>213</v>
      </c>
    </row>
    <row r="410" s="14" customFormat="1">
      <c r="A410" s="14"/>
      <c r="B410" s="276"/>
      <c r="C410" s="277"/>
      <c r="D410" s="257" t="s">
        <v>436</v>
      </c>
      <c r="E410" s="278" t="s">
        <v>1</v>
      </c>
      <c r="F410" s="279" t="s">
        <v>453</v>
      </c>
      <c r="G410" s="277"/>
      <c r="H410" s="280">
        <v>768.89499999999998</v>
      </c>
      <c r="I410" s="281"/>
      <c r="J410" s="277"/>
      <c r="K410" s="277"/>
      <c r="L410" s="282"/>
      <c r="M410" s="283"/>
      <c r="N410" s="284"/>
      <c r="O410" s="284"/>
      <c r="P410" s="284"/>
      <c r="Q410" s="284"/>
      <c r="R410" s="284"/>
      <c r="S410" s="284"/>
      <c r="T410" s="28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86" t="s">
        <v>436</v>
      </c>
      <c r="AU410" s="286" t="s">
        <v>86</v>
      </c>
      <c r="AV410" s="14" t="s">
        <v>229</v>
      </c>
      <c r="AW410" s="14" t="s">
        <v>32</v>
      </c>
      <c r="AX410" s="14" t="s">
        <v>84</v>
      </c>
      <c r="AY410" s="286" t="s">
        <v>213</v>
      </c>
    </row>
    <row r="411" s="2" customFormat="1" ht="21.75" customHeight="1">
      <c r="A411" s="39"/>
      <c r="B411" s="40"/>
      <c r="C411" s="244" t="s">
        <v>1592</v>
      </c>
      <c r="D411" s="244" t="s">
        <v>216</v>
      </c>
      <c r="E411" s="245" t="s">
        <v>2541</v>
      </c>
      <c r="F411" s="246" t="s">
        <v>2542</v>
      </c>
      <c r="G411" s="247" t="s">
        <v>310</v>
      </c>
      <c r="H411" s="248">
        <v>1</v>
      </c>
      <c r="I411" s="249"/>
      <c r="J411" s="250">
        <f>ROUND(I411*H411,2)</f>
        <v>0</v>
      </c>
      <c r="K411" s="246" t="s">
        <v>394</v>
      </c>
      <c r="L411" s="45"/>
      <c r="M411" s="251" t="s">
        <v>1</v>
      </c>
      <c r="N411" s="252" t="s">
        <v>41</v>
      </c>
      <c r="O411" s="92"/>
      <c r="P411" s="253">
        <f>O411*H411</f>
        <v>0</v>
      </c>
      <c r="Q411" s="253">
        <v>0.0064900000000000001</v>
      </c>
      <c r="R411" s="253">
        <f>Q411*H411</f>
        <v>0.0064900000000000001</v>
      </c>
      <c r="S411" s="253">
        <v>0</v>
      </c>
      <c r="T411" s="254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55" t="s">
        <v>229</v>
      </c>
      <c r="AT411" s="255" t="s">
        <v>216</v>
      </c>
      <c r="AU411" s="255" t="s">
        <v>86</v>
      </c>
      <c r="AY411" s="18" t="s">
        <v>213</v>
      </c>
      <c r="BE411" s="256">
        <f>IF(N411="základní",J411,0)</f>
        <v>0</v>
      </c>
      <c r="BF411" s="256">
        <f>IF(N411="snížená",J411,0)</f>
        <v>0</v>
      </c>
      <c r="BG411" s="256">
        <f>IF(N411="zákl. přenesená",J411,0)</f>
        <v>0</v>
      </c>
      <c r="BH411" s="256">
        <f>IF(N411="sníž. přenesená",J411,0)</f>
        <v>0</v>
      </c>
      <c r="BI411" s="256">
        <f>IF(N411="nulová",J411,0)</f>
        <v>0</v>
      </c>
      <c r="BJ411" s="18" t="s">
        <v>84</v>
      </c>
      <c r="BK411" s="256">
        <f>ROUND(I411*H411,2)</f>
        <v>0</v>
      </c>
      <c r="BL411" s="18" t="s">
        <v>229</v>
      </c>
      <c r="BM411" s="255" t="s">
        <v>2543</v>
      </c>
    </row>
    <row r="412" s="13" customFormat="1">
      <c r="A412" s="13"/>
      <c r="B412" s="265"/>
      <c r="C412" s="266"/>
      <c r="D412" s="257" t="s">
        <v>436</v>
      </c>
      <c r="E412" s="267" t="s">
        <v>1</v>
      </c>
      <c r="F412" s="268" t="s">
        <v>2544</v>
      </c>
      <c r="G412" s="266"/>
      <c r="H412" s="269">
        <v>1</v>
      </c>
      <c r="I412" s="270"/>
      <c r="J412" s="266"/>
      <c r="K412" s="266"/>
      <c r="L412" s="271"/>
      <c r="M412" s="272"/>
      <c r="N412" s="273"/>
      <c r="O412" s="273"/>
      <c r="P412" s="273"/>
      <c r="Q412" s="273"/>
      <c r="R412" s="273"/>
      <c r="S412" s="273"/>
      <c r="T412" s="27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5" t="s">
        <v>436</v>
      </c>
      <c r="AU412" s="275" t="s">
        <v>86</v>
      </c>
      <c r="AV412" s="13" t="s">
        <v>86</v>
      </c>
      <c r="AW412" s="13" t="s">
        <v>32</v>
      </c>
      <c r="AX412" s="13" t="s">
        <v>76</v>
      </c>
      <c r="AY412" s="275" t="s">
        <v>213</v>
      </c>
    </row>
    <row r="413" s="14" customFormat="1">
      <c r="A413" s="14"/>
      <c r="B413" s="276"/>
      <c r="C413" s="277"/>
      <c r="D413" s="257" t="s">
        <v>436</v>
      </c>
      <c r="E413" s="278" t="s">
        <v>1</v>
      </c>
      <c r="F413" s="279" t="s">
        <v>453</v>
      </c>
      <c r="G413" s="277"/>
      <c r="H413" s="280">
        <v>1</v>
      </c>
      <c r="I413" s="281"/>
      <c r="J413" s="277"/>
      <c r="K413" s="277"/>
      <c r="L413" s="282"/>
      <c r="M413" s="283"/>
      <c r="N413" s="284"/>
      <c r="O413" s="284"/>
      <c r="P413" s="284"/>
      <c r="Q413" s="284"/>
      <c r="R413" s="284"/>
      <c r="S413" s="284"/>
      <c r="T413" s="28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6" t="s">
        <v>436</v>
      </c>
      <c r="AU413" s="286" t="s">
        <v>86</v>
      </c>
      <c r="AV413" s="14" t="s">
        <v>229</v>
      </c>
      <c r="AW413" s="14" t="s">
        <v>32</v>
      </c>
      <c r="AX413" s="14" t="s">
        <v>84</v>
      </c>
      <c r="AY413" s="286" t="s">
        <v>213</v>
      </c>
    </row>
    <row r="414" s="2" customFormat="1" ht="21.75" customHeight="1">
      <c r="A414" s="39"/>
      <c r="B414" s="40"/>
      <c r="C414" s="244" t="s">
        <v>1597</v>
      </c>
      <c r="D414" s="244" t="s">
        <v>216</v>
      </c>
      <c r="E414" s="245" t="s">
        <v>2545</v>
      </c>
      <c r="F414" s="246" t="s">
        <v>2546</v>
      </c>
      <c r="G414" s="247" t="s">
        <v>310</v>
      </c>
      <c r="H414" s="248">
        <v>1</v>
      </c>
      <c r="I414" s="249"/>
      <c r="J414" s="250">
        <f>ROUND(I414*H414,2)</f>
        <v>0</v>
      </c>
      <c r="K414" s="246" t="s">
        <v>394</v>
      </c>
      <c r="L414" s="45"/>
      <c r="M414" s="251" t="s">
        <v>1</v>
      </c>
      <c r="N414" s="252" t="s">
        <v>41</v>
      </c>
      <c r="O414" s="92"/>
      <c r="P414" s="253">
        <f>O414*H414</f>
        <v>0</v>
      </c>
      <c r="Q414" s="253">
        <v>0.0068799999999999998</v>
      </c>
      <c r="R414" s="253">
        <f>Q414*H414</f>
        <v>0.0068799999999999998</v>
      </c>
      <c r="S414" s="253">
        <v>0</v>
      </c>
      <c r="T414" s="254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55" t="s">
        <v>229</v>
      </c>
      <c r="AT414" s="255" t="s">
        <v>216</v>
      </c>
      <c r="AU414" s="255" t="s">
        <v>86</v>
      </c>
      <c r="AY414" s="18" t="s">
        <v>213</v>
      </c>
      <c r="BE414" s="256">
        <f>IF(N414="základní",J414,0)</f>
        <v>0</v>
      </c>
      <c r="BF414" s="256">
        <f>IF(N414="snížená",J414,0)</f>
        <v>0</v>
      </c>
      <c r="BG414" s="256">
        <f>IF(N414="zákl. přenesená",J414,0)</f>
        <v>0</v>
      </c>
      <c r="BH414" s="256">
        <f>IF(N414="sníž. přenesená",J414,0)</f>
        <v>0</v>
      </c>
      <c r="BI414" s="256">
        <f>IF(N414="nulová",J414,0)</f>
        <v>0</v>
      </c>
      <c r="BJ414" s="18" t="s">
        <v>84</v>
      </c>
      <c r="BK414" s="256">
        <f>ROUND(I414*H414,2)</f>
        <v>0</v>
      </c>
      <c r="BL414" s="18" t="s">
        <v>229</v>
      </c>
      <c r="BM414" s="255" t="s">
        <v>2547</v>
      </c>
    </row>
    <row r="415" s="13" customFormat="1">
      <c r="A415" s="13"/>
      <c r="B415" s="265"/>
      <c r="C415" s="266"/>
      <c r="D415" s="257" t="s">
        <v>436</v>
      </c>
      <c r="E415" s="267" t="s">
        <v>1</v>
      </c>
      <c r="F415" s="268" t="s">
        <v>2548</v>
      </c>
      <c r="G415" s="266"/>
      <c r="H415" s="269">
        <v>1</v>
      </c>
      <c r="I415" s="270"/>
      <c r="J415" s="266"/>
      <c r="K415" s="266"/>
      <c r="L415" s="271"/>
      <c r="M415" s="272"/>
      <c r="N415" s="273"/>
      <c r="O415" s="273"/>
      <c r="P415" s="273"/>
      <c r="Q415" s="273"/>
      <c r="R415" s="273"/>
      <c r="S415" s="273"/>
      <c r="T415" s="27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75" t="s">
        <v>436</v>
      </c>
      <c r="AU415" s="275" t="s">
        <v>86</v>
      </c>
      <c r="AV415" s="13" t="s">
        <v>86</v>
      </c>
      <c r="AW415" s="13" t="s">
        <v>32</v>
      </c>
      <c r="AX415" s="13" t="s">
        <v>76</v>
      </c>
      <c r="AY415" s="275" t="s">
        <v>213</v>
      </c>
    </row>
    <row r="416" s="14" customFormat="1">
      <c r="A416" s="14"/>
      <c r="B416" s="276"/>
      <c r="C416" s="277"/>
      <c r="D416" s="257" t="s">
        <v>436</v>
      </c>
      <c r="E416" s="278" t="s">
        <v>1</v>
      </c>
      <c r="F416" s="279" t="s">
        <v>453</v>
      </c>
      <c r="G416" s="277"/>
      <c r="H416" s="280">
        <v>1</v>
      </c>
      <c r="I416" s="281"/>
      <c r="J416" s="277"/>
      <c r="K416" s="277"/>
      <c r="L416" s="282"/>
      <c r="M416" s="283"/>
      <c r="N416" s="284"/>
      <c r="O416" s="284"/>
      <c r="P416" s="284"/>
      <c r="Q416" s="284"/>
      <c r="R416" s="284"/>
      <c r="S416" s="284"/>
      <c r="T416" s="28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86" t="s">
        <v>436</v>
      </c>
      <c r="AU416" s="286" t="s">
        <v>86</v>
      </c>
      <c r="AV416" s="14" t="s">
        <v>229</v>
      </c>
      <c r="AW416" s="14" t="s">
        <v>32</v>
      </c>
      <c r="AX416" s="14" t="s">
        <v>84</v>
      </c>
      <c r="AY416" s="286" t="s">
        <v>213</v>
      </c>
    </row>
    <row r="417" s="2" customFormat="1" ht="21.75" customHeight="1">
      <c r="A417" s="39"/>
      <c r="B417" s="40"/>
      <c r="C417" s="287" t="s">
        <v>1602</v>
      </c>
      <c r="D417" s="287" t="s">
        <v>488</v>
      </c>
      <c r="E417" s="288" t="s">
        <v>2549</v>
      </c>
      <c r="F417" s="289" t="s">
        <v>2550</v>
      </c>
      <c r="G417" s="290" t="s">
        <v>310</v>
      </c>
      <c r="H417" s="291">
        <v>1</v>
      </c>
      <c r="I417" s="292"/>
      <c r="J417" s="293">
        <f>ROUND(I417*H417,2)</f>
        <v>0</v>
      </c>
      <c r="K417" s="289" t="s">
        <v>394</v>
      </c>
      <c r="L417" s="294"/>
      <c r="M417" s="295" t="s">
        <v>1</v>
      </c>
      <c r="N417" s="296" t="s">
        <v>41</v>
      </c>
      <c r="O417" s="92"/>
      <c r="P417" s="253">
        <f>O417*H417</f>
        <v>0</v>
      </c>
      <c r="Q417" s="253">
        <v>0.065000000000000002</v>
      </c>
      <c r="R417" s="253">
        <f>Q417*H417</f>
        <v>0.065000000000000002</v>
      </c>
      <c r="S417" s="253">
        <v>0</v>
      </c>
      <c r="T417" s="25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55" t="s">
        <v>420</v>
      </c>
      <c r="AT417" s="255" t="s">
        <v>488</v>
      </c>
      <c r="AU417" s="255" t="s">
        <v>86</v>
      </c>
      <c r="AY417" s="18" t="s">
        <v>213</v>
      </c>
      <c r="BE417" s="256">
        <f>IF(N417="základní",J417,0)</f>
        <v>0</v>
      </c>
      <c r="BF417" s="256">
        <f>IF(N417="snížená",J417,0)</f>
        <v>0</v>
      </c>
      <c r="BG417" s="256">
        <f>IF(N417="zákl. přenesená",J417,0)</f>
        <v>0</v>
      </c>
      <c r="BH417" s="256">
        <f>IF(N417="sníž. přenesená",J417,0)</f>
        <v>0</v>
      </c>
      <c r="BI417" s="256">
        <f>IF(N417="nulová",J417,0)</f>
        <v>0</v>
      </c>
      <c r="BJ417" s="18" t="s">
        <v>84</v>
      </c>
      <c r="BK417" s="256">
        <f>ROUND(I417*H417,2)</f>
        <v>0</v>
      </c>
      <c r="BL417" s="18" t="s">
        <v>229</v>
      </c>
      <c r="BM417" s="255" t="s">
        <v>2551</v>
      </c>
    </row>
    <row r="418" s="13" customFormat="1">
      <c r="A418" s="13"/>
      <c r="B418" s="265"/>
      <c r="C418" s="266"/>
      <c r="D418" s="257" t="s">
        <v>436</v>
      </c>
      <c r="E418" s="267" t="s">
        <v>1</v>
      </c>
      <c r="F418" s="268" t="s">
        <v>2552</v>
      </c>
      <c r="G418" s="266"/>
      <c r="H418" s="269">
        <v>1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75" t="s">
        <v>436</v>
      </c>
      <c r="AU418" s="275" t="s">
        <v>86</v>
      </c>
      <c r="AV418" s="13" t="s">
        <v>86</v>
      </c>
      <c r="AW418" s="13" t="s">
        <v>32</v>
      </c>
      <c r="AX418" s="13" t="s">
        <v>76</v>
      </c>
      <c r="AY418" s="275" t="s">
        <v>213</v>
      </c>
    </row>
    <row r="419" s="14" customFormat="1">
      <c r="A419" s="14"/>
      <c r="B419" s="276"/>
      <c r="C419" s="277"/>
      <c r="D419" s="257" t="s">
        <v>436</v>
      </c>
      <c r="E419" s="278" t="s">
        <v>1</v>
      </c>
      <c r="F419" s="279" t="s">
        <v>453</v>
      </c>
      <c r="G419" s="277"/>
      <c r="H419" s="280">
        <v>1</v>
      </c>
      <c r="I419" s="281"/>
      <c r="J419" s="277"/>
      <c r="K419" s="277"/>
      <c r="L419" s="282"/>
      <c r="M419" s="283"/>
      <c r="N419" s="284"/>
      <c r="O419" s="284"/>
      <c r="P419" s="284"/>
      <c r="Q419" s="284"/>
      <c r="R419" s="284"/>
      <c r="S419" s="284"/>
      <c r="T419" s="28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6" t="s">
        <v>436</v>
      </c>
      <c r="AU419" s="286" t="s">
        <v>86</v>
      </c>
      <c r="AV419" s="14" t="s">
        <v>229</v>
      </c>
      <c r="AW419" s="14" t="s">
        <v>32</v>
      </c>
      <c r="AX419" s="14" t="s">
        <v>84</v>
      </c>
      <c r="AY419" s="286" t="s">
        <v>213</v>
      </c>
    </row>
    <row r="420" s="2" customFormat="1" ht="21.75" customHeight="1">
      <c r="A420" s="39"/>
      <c r="B420" s="40"/>
      <c r="C420" s="244" t="s">
        <v>1723</v>
      </c>
      <c r="D420" s="244" t="s">
        <v>216</v>
      </c>
      <c r="E420" s="245" t="s">
        <v>2553</v>
      </c>
      <c r="F420" s="246" t="s">
        <v>2554</v>
      </c>
      <c r="G420" s="247" t="s">
        <v>393</v>
      </c>
      <c r="H420" s="248">
        <v>885.75</v>
      </c>
      <c r="I420" s="249"/>
      <c r="J420" s="250">
        <f>ROUND(I420*H420,2)</f>
        <v>0</v>
      </c>
      <c r="K420" s="246" t="s">
        <v>394</v>
      </c>
      <c r="L420" s="45"/>
      <c r="M420" s="251" t="s">
        <v>1</v>
      </c>
      <c r="N420" s="252" t="s">
        <v>41</v>
      </c>
      <c r="O420" s="92"/>
      <c r="P420" s="253">
        <f>O420*H420</f>
        <v>0</v>
      </c>
      <c r="Q420" s="253">
        <v>0</v>
      </c>
      <c r="R420" s="253">
        <f>Q420*H420</f>
        <v>0</v>
      </c>
      <c r="S420" s="253">
        <v>0</v>
      </c>
      <c r="T420" s="25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55" t="s">
        <v>229</v>
      </c>
      <c r="AT420" s="255" t="s">
        <v>216</v>
      </c>
      <c r="AU420" s="255" t="s">
        <v>86</v>
      </c>
      <c r="AY420" s="18" t="s">
        <v>213</v>
      </c>
      <c r="BE420" s="256">
        <f>IF(N420="základní",J420,0)</f>
        <v>0</v>
      </c>
      <c r="BF420" s="256">
        <f>IF(N420="snížená",J420,0)</f>
        <v>0</v>
      </c>
      <c r="BG420" s="256">
        <f>IF(N420="zákl. přenesená",J420,0)</f>
        <v>0</v>
      </c>
      <c r="BH420" s="256">
        <f>IF(N420="sníž. přenesená",J420,0)</f>
        <v>0</v>
      </c>
      <c r="BI420" s="256">
        <f>IF(N420="nulová",J420,0)</f>
        <v>0</v>
      </c>
      <c r="BJ420" s="18" t="s">
        <v>84</v>
      </c>
      <c r="BK420" s="256">
        <f>ROUND(I420*H420,2)</f>
        <v>0</v>
      </c>
      <c r="BL420" s="18" t="s">
        <v>229</v>
      </c>
      <c r="BM420" s="255" t="s">
        <v>2555</v>
      </c>
    </row>
    <row r="421" s="2" customFormat="1">
      <c r="A421" s="39"/>
      <c r="B421" s="40"/>
      <c r="C421" s="41"/>
      <c r="D421" s="257" t="s">
        <v>222</v>
      </c>
      <c r="E421" s="41"/>
      <c r="F421" s="258" t="s">
        <v>2556</v>
      </c>
      <c r="G421" s="41"/>
      <c r="H421" s="41"/>
      <c r="I421" s="155"/>
      <c r="J421" s="41"/>
      <c r="K421" s="41"/>
      <c r="L421" s="45"/>
      <c r="M421" s="259"/>
      <c r="N421" s="260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222</v>
      </c>
      <c r="AU421" s="18" t="s">
        <v>86</v>
      </c>
    </row>
    <row r="422" s="13" customFormat="1">
      <c r="A422" s="13"/>
      <c r="B422" s="265"/>
      <c r="C422" s="266"/>
      <c r="D422" s="257" t="s">
        <v>436</v>
      </c>
      <c r="E422" s="267" t="s">
        <v>1</v>
      </c>
      <c r="F422" s="268" t="s">
        <v>2557</v>
      </c>
      <c r="G422" s="266"/>
      <c r="H422" s="269">
        <v>885.75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5" t="s">
        <v>436</v>
      </c>
      <c r="AU422" s="275" t="s">
        <v>86</v>
      </c>
      <c r="AV422" s="13" t="s">
        <v>86</v>
      </c>
      <c r="AW422" s="13" t="s">
        <v>32</v>
      </c>
      <c r="AX422" s="13" t="s">
        <v>84</v>
      </c>
      <c r="AY422" s="275" t="s">
        <v>213</v>
      </c>
    </row>
    <row r="423" s="12" customFormat="1" ht="22.8" customHeight="1">
      <c r="A423" s="12"/>
      <c r="B423" s="228"/>
      <c r="C423" s="229"/>
      <c r="D423" s="230" t="s">
        <v>75</v>
      </c>
      <c r="E423" s="242" t="s">
        <v>646</v>
      </c>
      <c r="F423" s="242" t="s">
        <v>647</v>
      </c>
      <c r="G423" s="229"/>
      <c r="H423" s="229"/>
      <c r="I423" s="232"/>
      <c r="J423" s="243">
        <f>BK423</f>
        <v>0</v>
      </c>
      <c r="K423" s="229"/>
      <c r="L423" s="234"/>
      <c r="M423" s="235"/>
      <c r="N423" s="236"/>
      <c r="O423" s="236"/>
      <c r="P423" s="237">
        <f>SUM(P424:P435)</f>
        <v>0</v>
      </c>
      <c r="Q423" s="236"/>
      <c r="R423" s="237">
        <f>SUM(R424:R435)</f>
        <v>0</v>
      </c>
      <c r="S423" s="236"/>
      <c r="T423" s="238">
        <f>SUM(T424:T435)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39" t="s">
        <v>84</v>
      </c>
      <c r="AT423" s="240" t="s">
        <v>75</v>
      </c>
      <c r="AU423" s="240" t="s">
        <v>84</v>
      </c>
      <c r="AY423" s="239" t="s">
        <v>213</v>
      </c>
      <c r="BK423" s="241">
        <f>SUM(BK424:BK435)</f>
        <v>0</v>
      </c>
    </row>
    <row r="424" s="2" customFormat="1" ht="21.75" customHeight="1">
      <c r="A424" s="39"/>
      <c r="B424" s="40"/>
      <c r="C424" s="244" t="s">
        <v>1698</v>
      </c>
      <c r="D424" s="244" t="s">
        <v>216</v>
      </c>
      <c r="E424" s="245" t="s">
        <v>649</v>
      </c>
      <c r="F424" s="246" t="s">
        <v>650</v>
      </c>
      <c r="G424" s="247" t="s">
        <v>491</v>
      </c>
      <c r="H424" s="248">
        <v>1101.31</v>
      </c>
      <c r="I424" s="249"/>
      <c r="J424" s="250">
        <f>ROUND(I424*H424,2)</f>
        <v>0</v>
      </c>
      <c r="K424" s="246" t="s">
        <v>394</v>
      </c>
      <c r="L424" s="45"/>
      <c r="M424" s="251" t="s">
        <v>1</v>
      </c>
      <c r="N424" s="252" t="s">
        <v>41</v>
      </c>
      <c r="O424" s="92"/>
      <c r="P424" s="253">
        <f>O424*H424</f>
        <v>0</v>
      </c>
      <c r="Q424" s="253">
        <v>0</v>
      </c>
      <c r="R424" s="253">
        <f>Q424*H424</f>
        <v>0</v>
      </c>
      <c r="S424" s="253">
        <v>0</v>
      </c>
      <c r="T424" s="254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55" t="s">
        <v>229</v>
      </c>
      <c r="AT424" s="255" t="s">
        <v>216</v>
      </c>
      <c r="AU424" s="255" t="s">
        <v>86</v>
      </c>
      <c r="AY424" s="18" t="s">
        <v>213</v>
      </c>
      <c r="BE424" s="256">
        <f>IF(N424="základní",J424,0)</f>
        <v>0</v>
      </c>
      <c r="BF424" s="256">
        <f>IF(N424="snížená",J424,0)</f>
        <v>0</v>
      </c>
      <c r="BG424" s="256">
        <f>IF(N424="zákl. přenesená",J424,0)</f>
        <v>0</v>
      </c>
      <c r="BH424" s="256">
        <f>IF(N424="sníž. přenesená",J424,0)</f>
        <v>0</v>
      </c>
      <c r="BI424" s="256">
        <f>IF(N424="nulová",J424,0)</f>
        <v>0</v>
      </c>
      <c r="BJ424" s="18" t="s">
        <v>84</v>
      </c>
      <c r="BK424" s="256">
        <f>ROUND(I424*H424,2)</f>
        <v>0</v>
      </c>
      <c r="BL424" s="18" t="s">
        <v>229</v>
      </c>
      <c r="BM424" s="255" t="s">
        <v>2558</v>
      </c>
    </row>
    <row r="425" s="2" customFormat="1" ht="21.75" customHeight="1">
      <c r="A425" s="39"/>
      <c r="B425" s="40"/>
      <c r="C425" s="244" t="s">
        <v>1703</v>
      </c>
      <c r="D425" s="244" t="s">
        <v>216</v>
      </c>
      <c r="E425" s="245" t="s">
        <v>659</v>
      </c>
      <c r="F425" s="246" t="s">
        <v>660</v>
      </c>
      <c r="G425" s="247" t="s">
        <v>491</v>
      </c>
      <c r="H425" s="248">
        <v>18798.457999999999</v>
      </c>
      <c r="I425" s="249"/>
      <c r="J425" s="250">
        <f>ROUND(I425*H425,2)</f>
        <v>0</v>
      </c>
      <c r="K425" s="246" t="s">
        <v>394</v>
      </c>
      <c r="L425" s="45"/>
      <c r="M425" s="251" t="s">
        <v>1</v>
      </c>
      <c r="N425" s="252" t="s">
        <v>41</v>
      </c>
      <c r="O425" s="92"/>
      <c r="P425" s="253">
        <f>O425*H425</f>
        <v>0</v>
      </c>
      <c r="Q425" s="253">
        <v>0</v>
      </c>
      <c r="R425" s="253">
        <f>Q425*H425</f>
        <v>0</v>
      </c>
      <c r="S425" s="253">
        <v>0</v>
      </c>
      <c r="T425" s="254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55" t="s">
        <v>229</v>
      </c>
      <c r="AT425" s="255" t="s">
        <v>216</v>
      </c>
      <c r="AU425" s="255" t="s">
        <v>86</v>
      </c>
      <c r="AY425" s="18" t="s">
        <v>213</v>
      </c>
      <c r="BE425" s="256">
        <f>IF(N425="základní",J425,0)</f>
        <v>0</v>
      </c>
      <c r="BF425" s="256">
        <f>IF(N425="snížená",J425,0)</f>
        <v>0</v>
      </c>
      <c r="BG425" s="256">
        <f>IF(N425="zákl. přenesená",J425,0)</f>
        <v>0</v>
      </c>
      <c r="BH425" s="256">
        <f>IF(N425="sníž. přenesená",J425,0)</f>
        <v>0</v>
      </c>
      <c r="BI425" s="256">
        <f>IF(N425="nulová",J425,0)</f>
        <v>0</v>
      </c>
      <c r="BJ425" s="18" t="s">
        <v>84</v>
      </c>
      <c r="BK425" s="256">
        <f>ROUND(I425*H425,2)</f>
        <v>0</v>
      </c>
      <c r="BL425" s="18" t="s">
        <v>229</v>
      </c>
      <c r="BM425" s="255" t="s">
        <v>2559</v>
      </c>
    </row>
    <row r="426" s="2" customFormat="1">
      <c r="A426" s="39"/>
      <c r="B426" s="40"/>
      <c r="C426" s="41"/>
      <c r="D426" s="257" t="s">
        <v>222</v>
      </c>
      <c r="E426" s="41"/>
      <c r="F426" s="258" t="s">
        <v>2560</v>
      </c>
      <c r="G426" s="41"/>
      <c r="H426" s="41"/>
      <c r="I426" s="155"/>
      <c r="J426" s="41"/>
      <c r="K426" s="41"/>
      <c r="L426" s="45"/>
      <c r="M426" s="259"/>
      <c r="N426" s="260"/>
      <c r="O426" s="92"/>
      <c r="P426" s="92"/>
      <c r="Q426" s="92"/>
      <c r="R426" s="92"/>
      <c r="S426" s="92"/>
      <c r="T426" s="9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222</v>
      </c>
      <c r="AU426" s="18" t="s">
        <v>86</v>
      </c>
    </row>
    <row r="427" s="13" customFormat="1">
      <c r="A427" s="13"/>
      <c r="B427" s="265"/>
      <c r="C427" s="266"/>
      <c r="D427" s="257" t="s">
        <v>436</v>
      </c>
      <c r="E427" s="267" t="s">
        <v>1</v>
      </c>
      <c r="F427" s="268" t="s">
        <v>2561</v>
      </c>
      <c r="G427" s="266"/>
      <c r="H427" s="269">
        <v>2102.288</v>
      </c>
      <c r="I427" s="270"/>
      <c r="J427" s="266"/>
      <c r="K427" s="266"/>
      <c r="L427" s="271"/>
      <c r="M427" s="272"/>
      <c r="N427" s="273"/>
      <c r="O427" s="273"/>
      <c r="P427" s="273"/>
      <c r="Q427" s="273"/>
      <c r="R427" s="273"/>
      <c r="S427" s="273"/>
      <c r="T427" s="274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75" t="s">
        <v>436</v>
      </c>
      <c r="AU427" s="275" t="s">
        <v>86</v>
      </c>
      <c r="AV427" s="13" t="s">
        <v>86</v>
      </c>
      <c r="AW427" s="13" t="s">
        <v>32</v>
      </c>
      <c r="AX427" s="13" t="s">
        <v>76</v>
      </c>
      <c r="AY427" s="275" t="s">
        <v>213</v>
      </c>
    </row>
    <row r="428" s="13" customFormat="1">
      <c r="A428" s="13"/>
      <c r="B428" s="265"/>
      <c r="C428" s="266"/>
      <c r="D428" s="257" t="s">
        <v>436</v>
      </c>
      <c r="E428" s="267" t="s">
        <v>1</v>
      </c>
      <c r="F428" s="268" t="s">
        <v>2562</v>
      </c>
      <c r="G428" s="266"/>
      <c r="H428" s="269">
        <v>16696.169999999998</v>
      </c>
      <c r="I428" s="270"/>
      <c r="J428" s="266"/>
      <c r="K428" s="266"/>
      <c r="L428" s="271"/>
      <c r="M428" s="272"/>
      <c r="N428" s="273"/>
      <c r="O428" s="273"/>
      <c r="P428" s="273"/>
      <c r="Q428" s="273"/>
      <c r="R428" s="273"/>
      <c r="S428" s="273"/>
      <c r="T428" s="27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75" t="s">
        <v>436</v>
      </c>
      <c r="AU428" s="275" t="s">
        <v>86</v>
      </c>
      <c r="AV428" s="13" t="s">
        <v>86</v>
      </c>
      <c r="AW428" s="13" t="s">
        <v>32</v>
      </c>
      <c r="AX428" s="13" t="s">
        <v>76</v>
      </c>
      <c r="AY428" s="275" t="s">
        <v>213</v>
      </c>
    </row>
    <row r="429" s="14" customFormat="1">
      <c r="A429" s="14"/>
      <c r="B429" s="276"/>
      <c r="C429" s="277"/>
      <c r="D429" s="257" t="s">
        <v>436</v>
      </c>
      <c r="E429" s="278" t="s">
        <v>1</v>
      </c>
      <c r="F429" s="279" t="s">
        <v>453</v>
      </c>
      <c r="G429" s="277"/>
      <c r="H429" s="280">
        <v>18798.457999999999</v>
      </c>
      <c r="I429" s="281"/>
      <c r="J429" s="277"/>
      <c r="K429" s="277"/>
      <c r="L429" s="282"/>
      <c r="M429" s="283"/>
      <c r="N429" s="284"/>
      <c r="O429" s="284"/>
      <c r="P429" s="284"/>
      <c r="Q429" s="284"/>
      <c r="R429" s="284"/>
      <c r="S429" s="284"/>
      <c r="T429" s="285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86" t="s">
        <v>436</v>
      </c>
      <c r="AU429" s="286" t="s">
        <v>86</v>
      </c>
      <c r="AV429" s="14" t="s">
        <v>229</v>
      </c>
      <c r="AW429" s="14" t="s">
        <v>32</v>
      </c>
      <c r="AX429" s="14" t="s">
        <v>84</v>
      </c>
      <c r="AY429" s="286" t="s">
        <v>213</v>
      </c>
    </row>
    <row r="430" s="2" customFormat="1" ht="21.75" customHeight="1">
      <c r="A430" s="39"/>
      <c r="B430" s="40"/>
      <c r="C430" s="244" t="s">
        <v>1738</v>
      </c>
      <c r="D430" s="244" t="s">
        <v>216</v>
      </c>
      <c r="E430" s="245" t="s">
        <v>689</v>
      </c>
      <c r="F430" s="246" t="s">
        <v>2563</v>
      </c>
      <c r="G430" s="247" t="s">
        <v>491</v>
      </c>
      <c r="H430" s="248">
        <v>575.73800000000006</v>
      </c>
      <c r="I430" s="249"/>
      <c r="J430" s="250">
        <f>ROUND(I430*H430,2)</f>
        <v>0</v>
      </c>
      <c r="K430" s="246" t="s">
        <v>394</v>
      </c>
      <c r="L430" s="45"/>
      <c r="M430" s="251" t="s">
        <v>1</v>
      </c>
      <c r="N430" s="252" t="s">
        <v>41</v>
      </c>
      <c r="O430" s="92"/>
      <c r="P430" s="253">
        <f>O430*H430</f>
        <v>0</v>
      </c>
      <c r="Q430" s="253">
        <v>0</v>
      </c>
      <c r="R430" s="253">
        <f>Q430*H430</f>
        <v>0</v>
      </c>
      <c r="S430" s="253">
        <v>0</v>
      </c>
      <c r="T430" s="254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55" t="s">
        <v>229</v>
      </c>
      <c r="AT430" s="255" t="s">
        <v>216</v>
      </c>
      <c r="AU430" s="255" t="s">
        <v>86</v>
      </c>
      <c r="AY430" s="18" t="s">
        <v>213</v>
      </c>
      <c r="BE430" s="256">
        <f>IF(N430="základní",J430,0)</f>
        <v>0</v>
      </c>
      <c r="BF430" s="256">
        <f>IF(N430="snížená",J430,0)</f>
        <v>0</v>
      </c>
      <c r="BG430" s="256">
        <f>IF(N430="zákl. přenesená",J430,0)</f>
        <v>0</v>
      </c>
      <c r="BH430" s="256">
        <f>IF(N430="sníž. přenesená",J430,0)</f>
        <v>0</v>
      </c>
      <c r="BI430" s="256">
        <f>IF(N430="nulová",J430,0)</f>
        <v>0</v>
      </c>
      <c r="BJ430" s="18" t="s">
        <v>84</v>
      </c>
      <c r="BK430" s="256">
        <f>ROUND(I430*H430,2)</f>
        <v>0</v>
      </c>
      <c r="BL430" s="18" t="s">
        <v>229</v>
      </c>
      <c r="BM430" s="255" t="s">
        <v>2564</v>
      </c>
    </row>
    <row r="431" s="15" customFormat="1">
      <c r="A431" s="15"/>
      <c r="B431" s="300"/>
      <c r="C431" s="301"/>
      <c r="D431" s="257" t="s">
        <v>436</v>
      </c>
      <c r="E431" s="302" t="s">
        <v>1</v>
      </c>
      <c r="F431" s="303" t="s">
        <v>2565</v>
      </c>
      <c r="G431" s="301"/>
      <c r="H431" s="302" t="s">
        <v>1</v>
      </c>
      <c r="I431" s="304"/>
      <c r="J431" s="301"/>
      <c r="K431" s="301"/>
      <c r="L431" s="305"/>
      <c r="M431" s="306"/>
      <c r="N431" s="307"/>
      <c r="O431" s="307"/>
      <c r="P431" s="307"/>
      <c r="Q431" s="307"/>
      <c r="R431" s="307"/>
      <c r="S431" s="307"/>
      <c r="T431" s="308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309" t="s">
        <v>436</v>
      </c>
      <c r="AU431" s="309" t="s">
        <v>86</v>
      </c>
      <c r="AV431" s="15" t="s">
        <v>84</v>
      </c>
      <c r="AW431" s="15" t="s">
        <v>32</v>
      </c>
      <c r="AX431" s="15" t="s">
        <v>76</v>
      </c>
      <c r="AY431" s="309" t="s">
        <v>213</v>
      </c>
    </row>
    <row r="432" s="13" customFormat="1">
      <c r="A432" s="13"/>
      <c r="B432" s="265"/>
      <c r="C432" s="266"/>
      <c r="D432" s="257" t="s">
        <v>436</v>
      </c>
      <c r="E432" s="267" t="s">
        <v>1</v>
      </c>
      <c r="F432" s="268" t="s">
        <v>2566</v>
      </c>
      <c r="G432" s="266"/>
      <c r="H432" s="269">
        <v>575.73800000000006</v>
      </c>
      <c r="I432" s="270"/>
      <c r="J432" s="266"/>
      <c r="K432" s="266"/>
      <c r="L432" s="271"/>
      <c r="M432" s="272"/>
      <c r="N432" s="273"/>
      <c r="O432" s="273"/>
      <c r="P432" s="273"/>
      <c r="Q432" s="273"/>
      <c r="R432" s="273"/>
      <c r="S432" s="273"/>
      <c r="T432" s="274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75" t="s">
        <v>436</v>
      </c>
      <c r="AU432" s="275" t="s">
        <v>86</v>
      </c>
      <c r="AV432" s="13" t="s">
        <v>86</v>
      </c>
      <c r="AW432" s="13" t="s">
        <v>32</v>
      </c>
      <c r="AX432" s="13" t="s">
        <v>76</v>
      </c>
      <c r="AY432" s="275" t="s">
        <v>213</v>
      </c>
    </row>
    <row r="433" s="14" customFormat="1">
      <c r="A433" s="14"/>
      <c r="B433" s="276"/>
      <c r="C433" s="277"/>
      <c r="D433" s="257" t="s">
        <v>436</v>
      </c>
      <c r="E433" s="278" t="s">
        <v>1</v>
      </c>
      <c r="F433" s="279" t="s">
        <v>453</v>
      </c>
      <c r="G433" s="277"/>
      <c r="H433" s="280">
        <v>575.73800000000006</v>
      </c>
      <c r="I433" s="281"/>
      <c r="J433" s="277"/>
      <c r="K433" s="277"/>
      <c r="L433" s="282"/>
      <c r="M433" s="283"/>
      <c r="N433" s="284"/>
      <c r="O433" s="284"/>
      <c r="P433" s="284"/>
      <c r="Q433" s="284"/>
      <c r="R433" s="284"/>
      <c r="S433" s="284"/>
      <c r="T433" s="285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86" t="s">
        <v>436</v>
      </c>
      <c r="AU433" s="286" t="s">
        <v>86</v>
      </c>
      <c r="AV433" s="14" t="s">
        <v>229</v>
      </c>
      <c r="AW433" s="14" t="s">
        <v>32</v>
      </c>
      <c r="AX433" s="14" t="s">
        <v>84</v>
      </c>
      <c r="AY433" s="286" t="s">
        <v>213</v>
      </c>
    </row>
    <row r="434" s="2" customFormat="1" ht="16.5" customHeight="1">
      <c r="A434" s="39"/>
      <c r="B434" s="40"/>
      <c r="C434" s="244" t="s">
        <v>1729</v>
      </c>
      <c r="D434" s="244" t="s">
        <v>216</v>
      </c>
      <c r="E434" s="245" t="s">
        <v>696</v>
      </c>
      <c r="F434" s="246" t="s">
        <v>697</v>
      </c>
      <c r="G434" s="247" t="s">
        <v>491</v>
      </c>
      <c r="H434" s="248">
        <v>147.90000000000001</v>
      </c>
      <c r="I434" s="249"/>
      <c r="J434" s="250">
        <f>ROUND(I434*H434,2)</f>
        <v>0</v>
      </c>
      <c r="K434" s="246" t="s">
        <v>1</v>
      </c>
      <c r="L434" s="45"/>
      <c r="M434" s="251" t="s">
        <v>1</v>
      </c>
      <c r="N434" s="252" t="s">
        <v>41</v>
      </c>
      <c r="O434" s="92"/>
      <c r="P434" s="253">
        <f>O434*H434</f>
        <v>0</v>
      </c>
      <c r="Q434" s="253">
        <v>0</v>
      </c>
      <c r="R434" s="253">
        <f>Q434*H434</f>
        <v>0</v>
      </c>
      <c r="S434" s="253">
        <v>0</v>
      </c>
      <c r="T434" s="254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55" t="s">
        <v>229</v>
      </c>
      <c r="AT434" s="255" t="s">
        <v>216</v>
      </c>
      <c r="AU434" s="255" t="s">
        <v>86</v>
      </c>
      <c r="AY434" s="18" t="s">
        <v>213</v>
      </c>
      <c r="BE434" s="256">
        <f>IF(N434="základní",J434,0)</f>
        <v>0</v>
      </c>
      <c r="BF434" s="256">
        <f>IF(N434="snížená",J434,0)</f>
        <v>0</v>
      </c>
      <c r="BG434" s="256">
        <f>IF(N434="zákl. přenesená",J434,0)</f>
        <v>0</v>
      </c>
      <c r="BH434" s="256">
        <f>IF(N434="sníž. přenesená",J434,0)</f>
        <v>0</v>
      </c>
      <c r="BI434" s="256">
        <f>IF(N434="nulová",J434,0)</f>
        <v>0</v>
      </c>
      <c r="BJ434" s="18" t="s">
        <v>84</v>
      </c>
      <c r="BK434" s="256">
        <f>ROUND(I434*H434,2)</f>
        <v>0</v>
      </c>
      <c r="BL434" s="18" t="s">
        <v>229</v>
      </c>
      <c r="BM434" s="255" t="s">
        <v>2567</v>
      </c>
    </row>
    <row r="435" s="2" customFormat="1">
      <c r="A435" s="39"/>
      <c r="B435" s="40"/>
      <c r="C435" s="41"/>
      <c r="D435" s="257" t="s">
        <v>222</v>
      </c>
      <c r="E435" s="41"/>
      <c r="F435" s="258" t="s">
        <v>2568</v>
      </c>
      <c r="G435" s="41"/>
      <c r="H435" s="41"/>
      <c r="I435" s="155"/>
      <c r="J435" s="41"/>
      <c r="K435" s="41"/>
      <c r="L435" s="45"/>
      <c r="M435" s="259"/>
      <c r="N435" s="260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222</v>
      </c>
      <c r="AU435" s="18" t="s">
        <v>86</v>
      </c>
    </row>
    <row r="436" s="12" customFormat="1" ht="22.8" customHeight="1">
      <c r="A436" s="12"/>
      <c r="B436" s="228"/>
      <c r="C436" s="229"/>
      <c r="D436" s="230" t="s">
        <v>75</v>
      </c>
      <c r="E436" s="242" t="s">
        <v>1133</v>
      </c>
      <c r="F436" s="242" t="s">
        <v>1134</v>
      </c>
      <c r="G436" s="229"/>
      <c r="H436" s="229"/>
      <c r="I436" s="232"/>
      <c r="J436" s="243">
        <f>BK436</f>
        <v>0</v>
      </c>
      <c r="K436" s="229"/>
      <c r="L436" s="234"/>
      <c r="M436" s="235"/>
      <c r="N436" s="236"/>
      <c r="O436" s="236"/>
      <c r="P436" s="237">
        <f>P437</f>
        <v>0</v>
      </c>
      <c r="Q436" s="236"/>
      <c r="R436" s="237">
        <f>R437</f>
        <v>0</v>
      </c>
      <c r="S436" s="236"/>
      <c r="T436" s="238">
        <f>T437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39" t="s">
        <v>84</v>
      </c>
      <c r="AT436" s="240" t="s">
        <v>75</v>
      </c>
      <c r="AU436" s="240" t="s">
        <v>84</v>
      </c>
      <c r="AY436" s="239" t="s">
        <v>213</v>
      </c>
      <c r="BK436" s="241">
        <f>BK437</f>
        <v>0</v>
      </c>
    </row>
    <row r="437" s="2" customFormat="1" ht="21.75" customHeight="1">
      <c r="A437" s="39"/>
      <c r="B437" s="40"/>
      <c r="C437" s="244" t="s">
        <v>1608</v>
      </c>
      <c r="D437" s="244" t="s">
        <v>216</v>
      </c>
      <c r="E437" s="245" t="s">
        <v>2569</v>
      </c>
      <c r="F437" s="246" t="s">
        <v>2570</v>
      </c>
      <c r="G437" s="247" t="s">
        <v>491</v>
      </c>
      <c r="H437" s="248">
        <v>2689.5889999999999</v>
      </c>
      <c r="I437" s="249"/>
      <c r="J437" s="250">
        <f>ROUND(I437*H437,2)</f>
        <v>0</v>
      </c>
      <c r="K437" s="246" t="s">
        <v>394</v>
      </c>
      <c r="L437" s="45"/>
      <c r="M437" s="251" t="s">
        <v>1</v>
      </c>
      <c r="N437" s="252" t="s">
        <v>41</v>
      </c>
      <c r="O437" s="92"/>
      <c r="P437" s="253">
        <f>O437*H437</f>
        <v>0</v>
      </c>
      <c r="Q437" s="253">
        <v>0</v>
      </c>
      <c r="R437" s="253">
        <f>Q437*H437</f>
        <v>0</v>
      </c>
      <c r="S437" s="253">
        <v>0</v>
      </c>
      <c r="T437" s="254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55" t="s">
        <v>229</v>
      </c>
      <c r="AT437" s="255" t="s">
        <v>216</v>
      </c>
      <c r="AU437" s="255" t="s">
        <v>86</v>
      </c>
      <c r="AY437" s="18" t="s">
        <v>213</v>
      </c>
      <c r="BE437" s="256">
        <f>IF(N437="základní",J437,0)</f>
        <v>0</v>
      </c>
      <c r="BF437" s="256">
        <f>IF(N437="snížená",J437,0)</f>
        <v>0</v>
      </c>
      <c r="BG437" s="256">
        <f>IF(N437="zákl. přenesená",J437,0)</f>
        <v>0</v>
      </c>
      <c r="BH437" s="256">
        <f>IF(N437="sníž. přenesená",J437,0)</f>
        <v>0</v>
      </c>
      <c r="BI437" s="256">
        <f>IF(N437="nulová",J437,0)</f>
        <v>0</v>
      </c>
      <c r="BJ437" s="18" t="s">
        <v>84</v>
      </c>
      <c r="BK437" s="256">
        <f>ROUND(I437*H437,2)</f>
        <v>0</v>
      </c>
      <c r="BL437" s="18" t="s">
        <v>229</v>
      </c>
      <c r="BM437" s="255" t="s">
        <v>2571</v>
      </c>
    </row>
    <row r="438" s="12" customFormat="1" ht="25.92" customHeight="1">
      <c r="A438" s="12"/>
      <c r="B438" s="228"/>
      <c r="C438" s="229"/>
      <c r="D438" s="230" t="s">
        <v>75</v>
      </c>
      <c r="E438" s="231" t="s">
        <v>700</v>
      </c>
      <c r="F438" s="231" t="s">
        <v>941</v>
      </c>
      <c r="G438" s="229"/>
      <c r="H438" s="229"/>
      <c r="I438" s="232"/>
      <c r="J438" s="233">
        <f>BK438</f>
        <v>0</v>
      </c>
      <c r="K438" s="229"/>
      <c r="L438" s="234"/>
      <c r="M438" s="235"/>
      <c r="N438" s="236"/>
      <c r="O438" s="236"/>
      <c r="P438" s="237">
        <f>P439</f>
        <v>0</v>
      </c>
      <c r="Q438" s="236"/>
      <c r="R438" s="237">
        <f>R439</f>
        <v>0.9085368199999998</v>
      </c>
      <c r="S438" s="236"/>
      <c r="T438" s="238">
        <f>T439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39" t="s">
        <v>86</v>
      </c>
      <c r="AT438" s="240" t="s">
        <v>75</v>
      </c>
      <c r="AU438" s="240" t="s">
        <v>76</v>
      </c>
      <c r="AY438" s="239" t="s">
        <v>213</v>
      </c>
      <c r="BK438" s="241">
        <f>BK439</f>
        <v>0</v>
      </c>
    </row>
    <row r="439" s="12" customFormat="1" ht="22.8" customHeight="1">
      <c r="A439" s="12"/>
      <c r="B439" s="228"/>
      <c r="C439" s="229"/>
      <c r="D439" s="230" t="s">
        <v>75</v>
      </c>
      <c r="E439" s="242" t="s">
        <v>2025</v>
      </c>
      <c r="F439" s="242" t="s">
        <v>2026</v>
      </c>
      <c r="G439" s="229"/>
      <c r="H439" s="229"/>
      <c r="I439" s="232"/>
      <c r="J439" s="243">
        <f>BK439</f>
        <v>0</v>
      </c>
      <c r="K439" s="229"/>
      <c r="L439" s="234"/>
      <c r="M439" s="235"/>
      <c r="N439" s="236"/>
      <c r="O439" s="236"/>
      <c r="P439" s="237">
        <f>SUM(P440:P463)</f>
        <v>0</v>
      </c>
      <c r="Q439" s="236"/>
      <c r="R439" s="237">
        <f>SUM(R440:R463)</f>
        <v>0.9085368199999998</v>
      </c>
      <c r="S439" s="236"/>
      <c r="T439" s="238">
        <f>SUM(T440:T463)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39" t="s">
        <v>86</v>
      </c>
      <c r="AT439" s="240" t="s">
        <v>75</v>
      </c>
      <c r="AU439" s="240" t="s">
        <v>84</v>
      </c>
      <c r="AY439" s="239" t="s">
        <v>213</v>
      </c>
      <c r="BK439" s="241">
        <f>SUM(BK440:BK463)</f>
        <v>0</v>
      </c>
    </row>
    <row r="440" s="2" customFormat="1" ht="21.75" customHeight="1">
      <c r="A440" s="39"/>
      <c r="B440" s="40"/>
      <c r="C440" s="244" t="s">
        <v>1618</v>
      </c>
      <c r="D440" s="244" t="s">
        <v>216</v>
      </c>
      <c r="E440" s="245" t="s">
        <v>2572</v>
      </c>
      <c r="F440" s="246" t="s">
        <v>2573</v>
      </c>
      <c r="G440" s="247" t="s">
        <v>393</v>
      </c>
      <c r="H440" s="248">
        <v>10.124000000000001</v>
      </c>
      <c r="I440" s="249"/>
      <c r="J440" s="250">
        <f>ROUND(I440*H440,2)</f>
        <v>0</v>
      </c>
      <c r="K440" s="246" t="s">
        <v>394</v>
      </c>
      <c r="L440" s="45"/>
      <c r="M440" s="251" t="s">
        <v>1</v>
      </c>
      <c r="N440" s="252" t="s">
        <v>41</v>
      </c>
      <c r="O440" s="92"/>
      <c r="P440" s="253">
        <f>O440*H440</f>
        <v>0</v>
      </c>
      <c r="Q440" s="253">
        <v>0</v>
      </c>
      <c r="R440" s="253">
        <f>Q440*H440</f>
        <v>0</v>
      </c>
      <c r="S440" s="253">
        <v>0</v>
      </c>
      <c r="T440" s="254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55" t="s">
        <v>293</v>
      </c>
      <c r="AT440" s="255" t="s">
        <v>216</v>
      </c>
      <c r="AU440" s="255" t="s">
        <v>86</v>
      </c>
      <c r="AY440" s="18" t="s">
        <v>213</v>
      </c>
      <c r="BE440" s="256">
        <f>IF(N440="základní",J440,0)</f>
        <v>0</v>
      </c>
      <c r="BF440" s="256">
        <f>IF(N440="snížená",J440,0)</f>
        <v>0</v>
      </c>
      <c r="BG440" s="256">
        <f>IF(N440="zákl. přenesená",J440,0)</f>
        <v>0</v>
      </c>
      <c r="BH440" s="256">
        <f>IF(N440="sníž. přenesená",J440,0)</f>
        <v>0</v>
      </c>
      <c r="BI440" s="256">
        <f>IF(N440="nulová",J440,0)</f>
        <v>0</v>
      </c>
      <c r="BJ440" s="18" t="s">
        <v>84</v>
      </c>
      <c r="BK440" s="256">
        <f>ROUND(I440*H440,2)</f>
        <v>0</v>
      </c>
      <c r="BL440" s="18" t="s">
        <v>293</v>
      </c>
      <c r="BM440" s="255" t="s">
        <v>2574</v>
      </c>
    </row>
    <row r="441" s="15" customFormat="1">
      <c r="A441" s="15"/>
      <c r="B441" s="300"/>
      <c r="C441" s="301"/>
      <c r="D441" s="257" t="s">
        <v>436</v>
      </c>
      <c r="E441" s="302" t="s">
        <v>1</v>
      </c>
      <c r="F441" s="303" t="s">
        <v>2575</v>
      </c>
      <c r="G441" s="301"/>
      <c r="H441" s="302" t="s">
        <v>1</v>
      </c>
      <c r="I441" s="304"/>
      <c r="J441" s="301"/>
      <c r="K441" s="301"/>
      <c r="L441" s="305"/>
      <c r="M441" s="306"/>
      <c r="N441" s="307"/>
      <c r="O441" s="307"/>
      <c r="P441" s="307"/>
      <c r="Q441" s="307"/>
      <c r="R441" s="307"/>
      <c r="S441" s="307"/>
      <c r="T441" s="308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309" t="s">
        <v>436</v>
      </c>
      <c r="AU441" s="309" t="s">
        <v>86</v>
      </c>
      <c r="AV441" s="15" t="s">
        <v>84</v>
      </c>
      <c r="AW441" s="15" t="s">
        <v>32</v>
      </c>
      <c r="AX441" s="15" t="s">
        <v>76</v>
      </c>
      <c r="AY441" s="309" t="s">
        <v>213</v>
      </c>
    </row>
    <row r="442" s="13" customFormat="1">
      <c r="A442" s="13"/>
      <c r="B442" s="265"/>
      <c r="C442" s="266"/>
      <c r="D442" s="257" t="s">
        <v>436</v>
      </c>
      <c r="E442" s="267" t="s">
        <v>1</v>
      </c>
      <c r="F442" s="268" t="s">
        <v>2576</v>
      </c>
      <c r="G442" s="266"/>
      <c r="H442" s="269">
        <v>10.124000000000001</v>
      </c>
      <c r="I442" s="270"/>
      <c r="J442" s="266"/>
      <c r="K442" s="266"/>
      <c r="L442" s="271"/>
      <c r="M442" s="272"/>
      <c r="N442" s="273"/>
      <c r="O442" s="273"/>
      <c r="P442" s="273"/>
      <c r="Q442" s="273"/>
      <c r="R442" s="273"/>
      <c r="S442" s="273"/>
      <c r="T442" s="27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75" t="s">
        <v>436</v>
      </c>
      <c r="AU442" s="275" t="s">
        <v>86</v>
      </c>
      <c r="AV442" s="13" t="s">
        <v>86</v>
      </c>
      <c r="AW442" s="13" t="s">
        <v>32</v>
      </c>
      <c r="AX442" s="13" t="s">
        <v>76</v>
      </c>
      <c r="AY442" s="275" t="s">
        <v>213</v>
      </c>
    </row>
    <row r="443" s="14" customFormat="1">
      <c r="A443" s="14"/>
      <c r="B443" s="276"/>
      <c r="C443" s="277"/>
      <c r="D443" s="257" t="s">
        <v>436</v>
      </c>
      <c r="E443" s="278" t="s">
        <v>1</v>
      </c>
      <c r="F443" s="279" t="s">
        <v>453</v>
      </c>
      <c r="G443" s="277"/>
      <c r="H443" s="280">
        <v>10.124000000000001</v>
      </c>
      <c r="I443" s="281"/>
      <c r="J443" s="277"/>
      <c r="K443" s="277"/>
      <c r="L443" s="282"/>
      <c r="M443" s="283"/>
      <c r="N443" s="284"/>
      <c r="O443" s="284"/>
      <c r="P443" s="284"/>
      <c r="Q443" s="284"/>
      <c r="R443" s="284"/>
      <c r="S443" s="284"/>
      <c r="T443" s="28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86" t="s">
        <v>436</v>
      </c>
      <c r="AU443" s="286" t="s">
        <v>86</v>
      </c>
      <c r="AV443" s="14" t="s">
        <v>229</v>
      </c>
      <c r="AW443" s="14" t="s">
        <v>32</v>
      </c>
      <c r="AX443" s="14" t="s">
        <v>84</v>
      </c>
      <c r="AY443" s="286" t="s">
        <v>213</v>
      </c>
    </row>
    <row r="444" s="2" customFormat="1" ht="16.5" customHeight="1">
      <c r="A444" s="39"/>
      <c r="B444" s="40"/>
      <c r="C444" s="287" t="s">
        <v>1624</v>
      </c>
      <c r="D444" s="287" t="s">
        <v>488</v>
      </c>
      <c r="E444" s="288" t="s">
        <v>2577</v>
      </c>
      <c r="F444" s="289" t="s">
        <v>2578</v>
      </c>
      <c r="G444" s="290" t="s">
        <v>491</v>
      </c>
      <c r="H444" s="291">
        <v>0.0040000000000000001</v>
      </c>
      <c r="I444" s="292"/>
      <c r="J444" s="293">
        <f>ROUND(I444*H444,2)</f>
        <v>0</v>
      </c>
      <c r="K444" s="289" t="s">
        <v>1</v>
      </c>
      <c r="L444" s="294"/>
      <c r="M444" s="295" t="s">
        <v>1</v>
      </c>
      <c r="N444" s="296" t="s">
        <v>41</v>
      </c>
      <c r="O444" s="92"/>
      <c r="P444" s="253">
        <f>O444*H444</f>
        <v>0</v>
      </c>
      <c r="Q444" s="253">
        <v>1</v>
      </c>
      <c r="R444" s="253">
        <f>Q444*H444</f>
        <v>0.0040000000000000001</v>
      </c>
      <c r="S444" s="253">
        <v>0</v>
      </c>
      <c r="T444" s="254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55" t="s">
        <v>375</v>
      </c>
      <c r="AT444" s="255" t="s">
        <v>488</v>
      </c>
      <c r="AU444" s="255" t="s">
        <v>86</v>
      </c>
      <c r="AY444" s="18" t="s">
        <v>213</v>
      </c>
      <c r="BE444" s="256">
        <f>IF(N444="základní",J444,0)</f>
        <v>0</v>
      </c>
      <c r="BF444" s="256">
        <f>IF(N444="snížená",J444,0)</f>
        <v>0</v>
      </c>
      <c r="BG444" s="256">
        <f>IF(N444="zákl. přenesená",J444,0)</f>
        <v>0</v>
      </c>
      <c r="BH444" s="256">
        <f>IF(N444="sníž. přenesená",J444,0)</f>
        <v>0</v>
      </c>
      <c r="BI444" s="256">
        <f>IF(N444="nulová",J444,0)</f>
        <v>0</v>
      </c>
      <c r="BJ444" s="18" t="s">
        <v>84</v>
      </c>
      <c r="BK444" s="256">
        <f>ROUND(I444*H444,2)</f>
        <v>0</v>
      </c>
      <c r="BL444" s="18" t="s">
        <v>293</v>
      </c>
      <c r="BM444" s="255" t="s">
        <v>2579</v>
      </c>
    </row>
    <row r="445" s="13" customFormat="1">
      <c r="A445" s="13"/>
      <c r="B445" s="265"/>
      <c r="C445" s="266"/>
      <c r="D445" s="257" t="s">
        <v>436</v>
      </c>
      <c r="E445" s="267" t="s">
        <v>1</v>
      </c>
      <c r="F445" s="268" t="s">
        <v>2580</v>
      </c>
      <c r="G445" s="266"/>
      <c r="H445" s="269">
        <v>0.0040000000000000001</v>
      </c>
      <c r="I445" s="270"/>
      <c r="J445" s="266"/>
      <c r="K445" s="266"/>
      <c r="L445" s="271"/>
      <c r="M445" s="272"/>
      <c r="N445" s="273"/>
      <c r="O445" s="273"/>
      <c r="P445" s="273"/>
      <c r="Q445" s="273"/>
      <c r="R445" s="273"/>
      <c r="S445" s="273"/>
      <c r="T445" s="27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75" t="s">
        <v>436</v>
      </c>
      <c r="AU445" s="275" t="s">
        <v>86</v>
      </c>
      <c r="AV445" s="13" t="s">
        <v>86</v>
      </c>
      <c r="AW445" s="13" t="s">
        <v>32</v>
      </c>
      <c r="AX445" s="13" t="s">
        <v>76</v>
      </c>
      <c r="AY445" s="275" t="s">
        <v>213</v>
      </c>
    </row>
    <row r="446" s="14" customFormat="1">
      <c r="A446" s="14"/>
      <c r="B446" s="276"/>
      <c r="C446" s="277"/>
      <c r="D446" s="257" t="s">
        <v>436</v>
      </c>
      <c r="E446" s="278" t="s">
        <v>1</v>
      </c>
      <c r="F446" s="279" t="s">
        <v>453</v>
      </c>
      <c r="G446" s="277"/>
      <c r="H446" s="280">
        <v>0.0040000000000000001</v>
      </c>
      <c r="I446" s="281"/>
      <c r="J446" s="277"/>
      <c r="K446" s="277"/>
      <c r="L446" s="282"/>
      <c r="M446" s="283"/>
      <c r="N446" s="284"/>
      <c r="O446" s="284"/>
      <c r="P446" s="284"/>
      <c r="Q446" s="284"/>
      <c r="R446" s="284"/>
      <c r="S446" s="284"/>
      <c r="T446" s="285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86" t="s">
        <v>436</v>
      </c>
      <c r="AU446" s="286" t="s">
        <v>86</v>
      </c>
      <c r="AV446" s="14" t="s">
        <v>229</v>
      </c>
      <c r="AW446" s="14" t="s">
        <v>32</v>
      </c>
      <c r="AX446" s="14" t="s">
        <v>84</v>
      </c>
      <c r="AY446" s="286" t="s">
        <v>213</v>
      </c>
    </row>
    <row r="447" s="2" customFormat="1" ht="21.75" customHeight="1">
      <c r="A447" s="39"/>
      <c r="B447" s="40"/>
      <c r="C447" s="244" t="s">
        <v>1629</v>
      </c>
      <c r="D447" s="244" t="s">
        <v>216</v>
      </c>
      <c r="E447" s="245" t="s">
        <v>2581</v>
      </c>
      <c r="F447" s="246" t="s">
        <v>2582</v>
      </c>
      <c r="G447" s="247" t="s">
        <v>393</v>
      </c>
      <c r="H447" s="248">
        <v>4.3700000000000001</v>
      </c>
      <c r="I447" s="249"/>
      <c r="J447" s="250">
        <f>ROUND(I447*H447,2)</f>
        <v>0</v>
      </c>
      <c r="K447" s="246" t="s">
        <v>394</v>
      </c>
      <c r="L447" s="45"/>
      <c r="M447" s="251" t="s">
        <v>1</v>
      </c>
      <c r="N447" s="252" t="s">
        <v>41</v>
      </c>
      <c r="O447" s="92"/>
      <c r="P447" s="253">
        <f>O447*H447</f>
        <v>0</v>
      </c>
      <c r="Q447" s="253">
        <v>0.00040000000000000002</v>
      </c>
      <c r="R447" s="253">
        <f>Q447*H447</f>
        <v>0.0017480000000000002</v>
      </c>
      <c r="S447" s="253">
        <v>0</v>
      </c>
      <c r="T447" s="254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55" t="s">
        <v>293</v>
      </c>
      <c r="AT447" s="255" t="s">
        <v>216</v>
      </c>
      <c r="AU447" s="255" t="s">
        <v>86</v>
      </c>
      <c r="AY447" s="18" t="s">
        <v>213</v>
      </c>
      <c r="BE447" s="256">
        <f>IF(N447="základní",J447,0)</f>
        <v>0</v>
      </c>
      <c r="BF447" s="256">
        <f>IF(N447="snížená",J447,0)</f>
        <v>0</v>
      </c>
      <c r="BG447" s="256">
        <f>IF(N447="zákl. přenesená",J447,0)</f>
        <v>0</v>
      </c>
      <c r="BH447" s="256">
        <f>IF(N447="sníž. přenesená",J447,0)</f>
        <v>0</v>
      </c>
      <c r="BI447" s="256">
        <f>IF(N447="nulová",J447,0)</f>
        <v>0</v>
      </c>
      <c r="BJ447" s="18" t="s">
        <v>84</v>
      </c>
      <c r="BK447" s="256">
        <f>ROUND(I447*H447,2)</f>
        <v>0</v>
      </c>
      <c r="BL447" s="18" t="s">
        <v>293</v>
      </c>
      <c r="BM447" s="255" t="s">
        <v>2583</v>
      </c>
    </row>
    <row r="448" s="13" customFormat="1">
      <c r="A448" s="13"/>
      <c r="B448" s="265"/>
      <c r="C448" s="266"/>
      <c r="D448" s="257" t="s">
        <v>436</v>
      </c>
      <c r="E448" s="267" t="s">
        <v>1</v>
      </c>
      <c r="F448" s="268" t="s">
        <v>2584</v>
      </c>
      <c r="G448" s="266"/>
      <c r="H448" s="269">
        <v>4.3700000000000001</v>
      </c>
      <c r="I448" s="270"/>
      <c r="J448" s="266"/>
      <c r="K448" s="266"/>
      <c r="L448" s="271"/>
      <c r="M448" s="272"/>
      <c r="N448" s="273"/>
      <c r="O448" s="273"/>
      <c r="P448" s="273"/>
      <c r="Q448" s="273"/>
      <c r="R448" s="273"/>
      <c r="S448" s="273"/>
      <c r="T448" s="27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75" t="s">
        <v>436</v>
      </c>
      <c r="AU448" s="275" t="s">
        <v>86</v>
      </c>
      <c r="AV448" s="13" t="s">
        <v>86</v>
      </c>
      <c r="AW448" s="13" t="s">
        <v>32</v>
      </c>
      <c r="AX448" s="13" t="s">
        <v>76</v>
      </c>
      <c r="AY448" s="275" t="s">
        <v>213</v>
      </c>
    </row>
    <row r="449" s="14" customFormat="1">
      <c r="A449" s="14"/>
      <c r="B449" s="276"/>
      <c r="C449" s="277"/>
      <c r="D449" s="257" t="s">
        <v>436</v>
      </c>
      <c r="E449" s="278" t="s">
        <v>1</v>
      </c>
      <c r="F449" s="279" t="s">
        <v>453</v>
      </c>
      <c r="G449" s="277"/>
      <c r="H449" s="280">
        <v>4.3700000000000001</v>
      </c>
      <c r="I449" s="281"/>
      <c r="J449" s="277"/>
      <c r="K449" s="277"/>
      <c r="L449" s="282"/>
      <c r="M449" s="283"/>
      <c r="N449" s="284"/>
      <c r="O449" s="284"/>
      <c r="P449" s="284"/>
      <c r="Q449" s="284"/>
      <c r="R449" s="284"/>
      <c r="S449" s="284"/>
      <c r="T449" s="28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86" t="s">
        <v>436</v>
      </c>
      <c r="AU449" s="286" t="s">
        <v>86</v>
      </c>
      <c r="AV449" s="14" t="s">
        <v>229</v>
      </c>
      <c r="AW449" s="14" t="s">
        <v>32</v>
      </c>
      <c r="AX449" s="14" t="s">
        <v>84</v>
      </c>
      <c r="AY449" s="286" t="s">
        <v>213</v>
      </c>
    </row>
    <row r="450" s="2" customFormat="1" ht="21.75" customHeight="1">
      <c r="A450" s="39"/>
      <c r="B450" s="40"/>
      <c r="C450" s="244" t="s">
        <v>1633</v>
      </c>
      <c r="D450" s="244" t="s">
        <v>216</v>
      </c>
      <c r="E450" s="245" t="s">
        <v>2061</v>
      </c>
      <c r="F450" s="246" t="s">
        <v>2062</v>
      </c>
      <c r="G450" s="247" t="s">
        <v>393</v>
      </c>
      <c r="H450" s="248">
        <v>7.9390000000000001</v>
      </c>
      <c r="I450" s="249"/>
      <c r="J450" s="250">
        <f>ROUND(I450*H450,2)</f>
        <v>0</v>
      </c>
      <c r="K450" s="246" t="s">
        <v>394</v>
      </c>
      <c r="L450" s="45"/>
      <c r="M450" s="251" t="s">
        <v>1</v>
      </c>
      <c r="N450" s="252" t="s">
        <v>41</v>
      </c>
      <c r="O450" s="92"/>
      <c r="P450" s="253">
        <f>O450*H450</f>
        <v>0</v>
      </c>
      <c r="Q450" s="253">
        <v>0.00040000000000000002</v>
      </c>
      <c r="R450" s="253">
        <f>Q450*H450</f>
        <v>0.0031756000000000002</v>
      </c>
      <c r="S450" s="253">
        <v>0</v>
      </c>
      <c r="T450" s="254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55" t="s">
        <v>293</v>
      </c>
      <c r="AT450" s="255" t="s">
        <v>216</v>
      </c>
      <c r="AU450" s="255" t="s">
        <v>86</v>
      </c>
      <c r="AY450" s="18" t="s">
        <v>213</v>
      </c>
      <c r="BE450" s="256">
        <f>IF(N450="základní",J450,0)</f>
        <v>0</v>
      </c>
      <c r="BF450" s="256">
        <f>IF(N450="snížená",J450,0)</f>
        <v>0</v>
      </c>
      <c r="BG450" s="256">
        <f>IF(N450="zákl. přenesená",J450,0)</f>
        <v>0</v>
      </c>
      <c r="BH450" s="256">
        <f>IF(N450="sníž. přenesená",J450,0)</f>
        <v>0</v>
      </c>
      <c r="BI450" s="256">
        <f>IF(N450="nulová",J450,0)</f>
        <v>0</v>
      </c>
      <c r="BJ450" s="18" t="s">
        <v>84</v>
      </c>
      <c r="BK450" s="256">
        <f>ROUND(I450*H450,2)</f>
        <v>0</v>
      </c>
      <c r="BL450" s="18" t="s">
        <v>293</v>
      </c>
      <c r="BM450" s="255" t="s">
        <v>2585</v>
      </c>
    </row>
    <row r="451" s="13" customFormat="1">
      <c r="A451" s="13"/>
      <c r="B451" s="265"/>
      <c r="C451" s="266"/>
      <c r="D451" s="257" t="s">
        <v>436</v>
      </c>
      <c r="E451" s="267" t="s">
        <v>1</v>
      </c>
      <c r="F451" s="268" t="s">
        <v>2586</v>
      </c>
      <c r="G451" s="266"/>
      <c r="H451" s="269">
        <v>7.9390000000000001</v>
      </c>
      <c r="I451" s="270"/>
      <c r="J451" s="266"/>
      <c r="K451" s="266"/>
      <c r="L451" s="271"/>
      <c r="M451" s="272"/>
      <c r="N451" s="273"/>
      <c r="O451" s="273"/>
      <c r="P451" s="273"/>
      <c r="Q451" s="273"/>
      <c r="R451" s="273"/>
      <c r="S451" s="273"/>
      <c r="T451" s="27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75" t="s">
        <v>436</v>
      </c>
      <c r="AU451" s="275" t="s">
        <v>86</v>
      </c>
      <c r="AV451" s="13" t="s">
        <v>86</v>
      </c>
      <c r="AW451" s="13" t="s">
        <v>32</v>
      </c>
      <c r="AX451" s="13" t="s">
        <v>76</v>
      </c>
      <c r="AY451" s="275" t="s">
        <v>213</v>
      </c>
    </row>
    <row r="452" s="14" customFormat="1">
      <c r="A452" s="14"/>
      <c r="B452" s="276"/>
      <c r="C452" s="277"/>
      <c r="D452" s="257" t="s">
        <v>436</v>
      </c>
      <c r="E452" s="278" t="s">
        <v>1</v>
      </c>
      <c r="F452" s="279" t="s">
        <v>453</v>
      </c>
      <c r="G452" s="277"/>
      <c r="H452" s="280">
        <v>7.9390000000000001</v>
      </c>
      <c r="I452" s="281"/>
      <c r="J452" s="277"/>
      <c r="K452" s="277"/>
      <c r="L452" s="282"/>
      <c r="M452" s="283"/>
      <c r="N452" s="284"/>
      <c r="O452" s="284"/>
      <c r="P452" s="284"/>
      <c r="Q452" s="284"/>
      <c r="R452" s="284"/>
      <c r="S452" s="284"/>
      <c r="T452" s="285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86" t="s">
        <v>436</v>
      </c>
      <c r="AU452" s="286" t="s">
        <v>86</v>
      </c>
      <c r="AV452" s="14" t="s">
        <v>229</v>
      </c>
      <c r="AW452" s="14" t="s">
        <v>32</v>
      </c>
      <c r="AX452" s="14" t="s">
        <v>84</v>
      </c>
      <c r="AY452" s="286" t="s">
        <v>213</v>
      </c>
    </row>
    <row r="453" s="2" customFormat="1" ht="16.5" customHeight="1">
      <c r="A453" s="39"/>
      <c r="B453" s="40"/>
      <c r="C453" s="287" t="s">
        <v>1637</v>
      </c>
      <c r="D453" s="287" t="s">
        <v>488</v>
      </c>
      <c r="E453" s="288" t="s">
        <v>2587</v>
      </c>
      <c r="F453" s="289" t="s">
        <v>2588</v>
      </c>
      <c r="G453" s="290" t="s">
        <v>393</v>
      </c>
      <c r="H453" s="291">
        <v>2.1850000000000001</v>
      </c>
      <c r="I453" s="292"/>
      <c r="J453" s="293">
        <f>ROUND(I453*H453,2)</f>
        <v>0</v>
      </c>
      <c r="K453" s="289" t="s">
        <v>394</v>
      </c>
      <c r="L453" s="294"/>
      <c r="M453" s="295" t="s">
        <v>1</v>
      </c>
      <c r="N453" s="296" t="s">
        <v>41</v>
      </c>
      <c r="O453" s="92"/>
      <c r="P453" s="253">
        <f>O453*H453</f>
        <v>0</v>
      </c>
      <c r="Q453" s="253">
        <v>0.0041000000000000003</v>
      </c>
      <c r="R453" s="253">
        <f>Q453*H453</f>
        <v>0.0089585000000000012</v>
      </c>
      <c r="S453" s="253">
        <v>0</v>
      </c>
      <c r="T453" s="254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55" t="s">
        <v>375</v>
      </c>
      <c r="AT453" s="255" t="s">
        <v>488</v>
      </c>
      <c r="AU453" s="255" t="s">
        <v>86</v>
      </c>
      <c r="AY453" s="18" t="s">
        <v>213</v>
      </c>
      <c r="BE453" s="256">
        <f>IF(N453="základní",J453,0)</f>
        <v>0</v>
      </c>
      <c r="BF453" s="256">
        <f>IF(N453="snížená",J453,0)</f>
        <v>0</v>
      </c>
      <c r="BG453" s="256">
        <f>IF(N453="zákl. přenesená",J453,0)</f>
        <v>0</v>
      </c>
      <c r="BH453" s="256">
        <f>IF(N453="sníž. přenesená",J453,0)</f>
        <v>0</v>
      </c>
      <c r="BI453" s="256">
        <f>IF(N453="nulová",J453,0)</f>
        <v>0</v>
      </c>
      <c r="BJ453" s="18" t="s">
        <v>84</v>
      </c>
      <c r="BK453" s="256">
        <f>ROUND(I453*H453,2)</f>
        <v>0</v>
      </c>
      <c r="BL453" s="18" t="s">
        <v>293</v>
      </c>
      <c r="BM453" s="255" t="s">
        <v>2589</v>
      </c>
    </row>
    <row r="454" s="13" customFormat="1">
      <c r="A454" s="13"/>
      <c r="B454" s="265"/>
      <c r="C454" s="266"/>
      <c r="D454" s="257" t="s">
        <v>436</v>
      </c>
      <c r="E454" s="267" t="s">
        <v>1</v>
      </c>
      <c r="F454" s="268" t="s">
        <v>2590</v>
      </c>
      <c r="G454" s="266"/>
      <c r="H454" s="269">
        <v>2.1850000000000001</v>
      </c>
      <c r="I454" s="270"/>
      <c r="J454" s="266"/>
      <c r="K454" s="266"/>
      <c r="L454" s="271"/>
      <c r="M454" s="272"/>
      <c r="N454" s="273"/>
      <c r="O454" s="273"/>
      <c r="P454" s="273"/>
      <c r="Q454" s="273"/>
      <c r="R454" s="273"/>
      <c r="S454" s="273"/>
      <c r="T454" s="27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75" t="s">
        <v>436</v>
      </c>
      <c r="AU454" s="275" t="s">
        <v>86</v>
      </c>
      <c r="AV454" s="13" t="s">
        <v>86</v>
      </c>
      <c r="AW454" s="13" t="s">
        <v>32</v>
      </c>
      <c r="AX454" s="13" t="s">
        <v>84</v>
      </c>
      <c r="AY454" s="275" t="s">
        <v>213</v>
      </c>
    </row>
    <row r="455" s="2" customFormat="1" ht="16.5" customHeight="1">
      <c r="A455" s="39"/>
      <c r="B455" s="40"/>
      <c r="C455" s="287" t="s">
        <v>1644</v>
      </c>
      <c r="D455" s="287" t="s">
        <v>488</v>
      </c>
      <c r="E455" s="288" t="s">
        <v>2591</v>
      </c>
      <c r="F455" s="289" t="s">
        <v>2592</v>
      </c>
      <c r="G455" s="290" t="s">
        <v>393</v>
      </c>
      <c r="H455" s="291">
        <v>10.124000000000001</v>
      </c>
      <c r="I455" s="292"/>
      <c r="J455" s="293">
        <f>ROUND(I455*H455,2)</f>
        <v>0</v>
      </c>
      <c r="K455" s="289" t="s">
        <v>1</v>
      </c>
      <c r="L455" s="294"/>
      <c r="M455" s="295" t="s">
        <v>1</v>
      </c>
      <c r="N455" s="296" t="s">
        <v>41</v>
      </c>
      <c r="O455" s="92"/>
      <c r="P455" s="253">
        <f>O455*H455</f>
        <v>0</v>
      </c>
      <c r="Q455" s="253">
        <v>0.0038800000000000002</v>
      </c>
      <c r="R455" s="253">
        <f>Q455*H455</f>
        <v>0.039281120000000003</v>
      </c>
      <c r="S455" s="253">
        <v>0</v>
      </c>
      <c r="T455" s="254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55" t="s">
        <v>375</v>
      </c>
      <c r="AT455" s="255" t="s">
        <v>488</v>
      </c>
      <c r="AU455" s="255" t="s">
        <v>86</v>
      </c>
      <c r="AY455" s="18" t="s">
        <v>213</v>
      </c>
      <c r="BE455" s="256">
        <f>IF(N455="základní",J455,0)</f>
        <v>0</v>
      </c>
      <c r="BF455" s="256">
        <f>IF(N455="snížená",J455,0)</f>
        <v>0</v>
      </c>
      <c r="BG455" s="256">
        <f>IF(N455="zákl. přenesená",J455,0)</f>
        <v>0</v>
      </c>
      <c r="BH455" s="256">
        <f>IF(N455="sníž. přenesená",J455,0)</f>
        <v>0</v>
      </c>
      <c r="BI455" s="256">
        <f>IF(N455="nulová",J455,0)</f>
        <v>0</v>
      </c>
      <c r="BJ455" s="18" t="s">
        <v>84</v>
      </c>
      <c r="BK455" s="256">
        <f>ROUND(I455*H455,2)</f>
        <v>0</v>
      </c>
      <c r="BL455" s="18" t="s">
        <v>293</v>
      </c>
      <c r="BM455" s="255" t="s">
        <v>2593</v>
      </c>
    </row>
    <row r="456" s="13" customFormat="1">
      <c r="A456" s="13"/>
      <c r="B456" s="265"/>
      <c r="C456" s="266"/>
      <c r="D456" s="257" t="s">
        <v>436</v>
      </c>
      <c r="E456" s="267" t="s">
        <v>1</v>
      </c>
      <c r="F456" s="268" t="s">
        <v>2576</v>
      </c>
      <c r="G456" s="266"/>
      <c r="H456" s="269">
        <v>10.124000000000001</v>
      </c>
      <c r="I456" s="270"/>
      <c r="J456" s="266"/>
      <c r="K456" s="266"/>
      <c r="L456" s="271"/>
      <c r="M456" s="272"/>
      <c r="N456" s="273"/>
      <c r="O456" s="273"/>
      <c r="P456" s="273"/>
      <c r="Q456" s="273"/>
      <c r="R456" s="273"/>
      <c r="S456" s="273"/>
      <c r="T456" s="27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75" t="s">
        <v>436</v>
      </c>
      <c r="AU456" s="275" t="s">
        <v>86</v>
      </c>
      <c r="AV456" s="13" t="s">
        <v>86</v>
      </c>
      <c r="AW456" s="13" t="s">
        <v>32</v>
      </c>
      <c r="AX456" s="13" t="s">
        <v>76</v>
      </c>
      <c r="AY456" s="275" t="s">
        <v>213</v>
      </c>
    </row>
    <row r="457" s="14" customFormat="1">
      <c r="A457" s="14"/>
      <c r="B457" s="276"/>
      <c r="C457" s="277"/>
      <c r="D457" s="257" t="s">
        <v>436</v>
      </c>
      <c r="E457" s="278" t="s">
        <v>1</v>
      </c>
      <c r="F457" s="279" t="s">
        <v>453</v>
      </c>
      <c r="G457" s="277"/>
      <c r="H457" s="280">
        <v>10.124000000000001</v>
      </c>
      <c r="I457" s="281"/>
      <c r="J457" s="277"/>
      <c r="K457" s="277"/>
      <c r="L457" s="282"/>
      <c r="M457" s="283"/>
      <c r="N457" s="284"/>
      <c r="O457" s="284"/>
      <c r="P457" s="284"/>
      <c r="Q457" s="284"/>
      <c r="R457" s="284"/>
      <c r="S457" s="284"/>
      <c r="T457" s="28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86" t="s">
        <v>436</v>
      </c>
      <c r="AU457" s="286" t="s">
        <v>86</v>
      </c>
      <c r="AV457" s="14" t="s">
        <v>229</v>
      </c>
      <c r="AW457" s="14" t="s">
        <v>32</v>
      </c>
      <c r="AX457" s="14" t="s">
        <v>84</v>
      </c>
      <c r="AY457" s="286" t="s">
        <v>213</v>
      </c>
    </row>
    <row r="458" s="2" customFormat="1" ht="21.75" customHeight="1">
      <c r="A458" s="39"/>
      <c r="B458" s="40"/>
      <c r="C458" s="244" t="s">
        <v>1649</v>
      </c>
      <c r="D458" s="244" t="s">
        <v>216</v>
      </c>
      <c r="E458" s="245" t="s">
        <v>2594</v>
      </c>
      <c r="F458" s="246" t="s">
        <v>2595</v>
      </c>
      <c r="G458" s="247" t="s">
        <v>393</v>
      </c>
      <c r="H458" s="248">
        <v>760.15499999999997</v>
      </c>
      <c r="I458" s="249"/>
      <c r="J458" s="250">
        <f>ROUND(I458*H458,2)</f>
        <v>0</v>
      </c>
      <c r="K458" s="246" t="s">
        <v>394</v>
      </c>
      <c r="L458" s="45"/>
      <c r="M458" s="251" t="s">
        <v>1</v>
      </c>
      <c r="N458" s="252" t="s">
        <v>41</v>
      </c>
      <c r="O458" s="92"/>
      <c r="P458" s="253">
        <f>O458*H458</f>
        <v>0</v>
      </c>
      <c r="Q458" s="253">
        <v>0</v>
      </c>
      <c r="R458" s="253">
        <f>Q458*H458</f>
        <v>0</v>
      </c>
      <c r="S458" s="253">
        <v>0</v>
      </c>
      <c r="T458" s="254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55" t="s">
        <v>293</v>
      </c>
      <c r="AT458" s="255" t="s">
        <v>216</v>
      </c>
      <c r="AU458" s="255" t="s">
        <v>86</v>
      </c>
      <c r="AY458" s="18" t="s">
        <v>213</v>
      </c>
      <c r="BE458" s="256">
        <f>IF(N458="základní",J458,0)</f>
        <v>0</v>
      </c>
      <c r="BF458" s="256">
        <f>IF(N458="snížená",J458,0)</f>
        <v>0</v>
      </c>
      <c r="BG458" s="256">
        <f>IF(N458="zákl. přenesená",J458,0)</f>
        <v>0</v>
      </c>
      <c r="BH458" s="256">
        <f>IF(N458="sníž. přenesená",J458,0)</f>
        <v>0</v>
      </c>
      <c r="BI458" s="256">
        <f>IF(N458="nulová",J458,0)</f>
        <v>0</v>
      </c>
      <c r="BJ458" s="18" t="s">
        <v>84</v>
      </c>
      <c r="BK458" s="256">
        <f>ROUND(I458*H458,2)</f>
        <v>0</v>
      </c>
      <c r="BL458" s="18" t="s">
        <v>293</v>
      </c>
      <c r="BM458" s="255" t="s">
        <v>2596</v>
      </c>
    </row>
    <row r="459" s="13" customFormat="1">
      <c r="A459" s="13"/>
      <c r="B459" s="265"/>
      <c r="C459" s="266"/>
      <c r="D459" s="257" t="s">
        <v>436</v>
      </c>
      <c r="E459" s="267" t="s">
        <v>1</v>
      </c>
      <c r="F459" s="268" t="s">
        <v>2597</v>
      </c>
      <c r="G459" s="266"/>
      <c r="H459" s="269">
        <v>760.15499999999997</v>
      </c>
      <c r="I459" s="270"/>
      <c r="J459" s="266"/>
      <c r="K459" s="266"/>
      <c r="L459" s="271"/>
      <c r="M459" s="272"/>
      <c r="N459" s="273"/>
      <c r="O459" s="273"/>
      <c r="P459" s="273"/>
      <c r="Q459" s="273"/>
      <c r="R459" s="273"/>
      <c r="S459" s="273"/>
      <c r="T459" s="27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75" t="s">
        <v>436</v>
      </c>
      <c r="AU459" s="275" t="s">
        <v>86</v>
      </c>
      <c r="AV459" s="13" t="s">
        <v>86</v>
      </c>
      <c r="AW459" s="13" t="s">
        <v>32</v>
      </c>
      <c r="AX459" s="13" t="s">
        <v>76</v>
      </c>
      <c r="AY459" s="275" t="s">
        <v>213</v>
      </c>
    </row>
    <row r="460" s="14" customFormat="1">
      <c r="A460" s="14"/>
      <c r="B460" s="276"/>
      <c r="C460" s="277"/>
      <c r="D460" s="257" t="s">
        <v>436</v>
      </c>
      <c r="E460" s="278" t="s">
        <v>1</v>
      </c>
      <c r="F460" s="279" t="s">
        <v>453</v>
      </c>
      <c r="G460" s="277"/>
      <c r="H460" s="280">
        <v>760.15499999999997</v>
      </c>
      <c r="I460" s="281"/>
      <c r="J460" s="277"/>
      <c r="K460" s="277"/>
      <c r="L460" s="282"/>
      <c r="M460" s="283"/>
      <c r="N460" s="284"/>
      <c r="O460" s="284"/>
      <c r="P460" s="284"/>
      <c r="Q460" s="284"/>
      <c r="R460" s="284"/>
      <c r="S460" s="284"/>
      <c r="T460" s="28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86" t="s">
        <v>436</v>
      </c>
      <c r="AU460" s="286" t="s">
        <v>86</v>
      </c>
      <c r="AV460" s="14" t="s">
        <v>229</v>
      </c>
      <c r="AW460" s="14" t="s">
        <v>32</v>
      </c>
      <c r="AX460" s="14" t="s">
        <v>84</v>
      </c>
      <c r="AY460" s="286" t="s">
        <v>213</v>
      </c>
    </row>
    <row r="461" s="2" customFormat="1" ht="21.75" customHeight="1">
      <c r="A461" s="39"/>
      <c r="B461" s="40"/>
      <c r="C461" s="287" t="s">
        <v>1656</v>
      </c>
      <c r="D461" s="287" t="s">
        <v>488</v>
      </c>
      <c r="E461" s="288" t="s">
        <v>2598</v>
      </c>
      <c r="F461" s="289" t="s">
        <v>2599</v>
      </c>
      <c r="G461" s="290" t="s">
        <v>393</v>
      </c>
      <c r="H461" s="291">
        <v>760.15499999999997</v>
      </c>
      <c r="I461" s="292"/>
      <c r="J461" s="293">
        <f>ROUND(I461*H461,2)</f>
        <v>0</v>
      </c>
      <c r="K461" s="289" t="s">
        <v>394</v>
      </c>
      <c r="L461" s="294"/>
      <c r="M461" s="295" t="s">
        <v>1</v>
      </c>
      <c r="N461" s="296" t="s">
        <v>41</v>
      </c>
      <c r="O461" s="92"/>
      <c r="P461" s="253">
        <f>O461*H461</f>
        <v>0</v>
      </c>
      <c r="Q461" s="253">
        <v>0.0011199999999999999</v>
      </c>
      <c r="R461" s="253">
        <f>Q461*H461</f>
        <v>0.85137359999999984</v>
      </c>
      <c r="S461" s="253">
        <v>0</v>
      </c>
      <c r="T461" s="254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55" t="s">
        <v>375</v>
      </c>
      <c r="AT461" s="255" t="s">
        <v>488</v>
      </c>
      <c r="AU461" s="255" t="s">
        <v>86</v>
      </c>
      <c r="AY461" s="18" t="s">
        <v>213</v>
      </c>
      <c r="BE461" s="256">
        <f>IF(N461="základní",J461,0)</f>
        <v>0</v>
      </c>
      <c r="BF461" s="256">
        <f>IF(N461="snížená",J461,0)</f>
        <v>0</v>
      </c>
      <c r="BG461" s="256">
        <f>IF(N461="zákl. přenesená",J461,0)</f>
        <v>0</v>
      </c>
      <c r="BH461" s="256">
        <f>IF(N461="sníž. přenesená",J461,0)</f>
        <v>0</v>
      </c>
      <c r="BI461" s="256">
        <f>IF(N461="nulová",J461,0)</f>
        <v>0</v>
      </c>
      <c r="BJ461" s="18" t="s">
        <v>84</v>
      </c>
      <c r="BK461" s="256">
        <f>ROUND(I461*H461,2)</f>
        <v>0</v>
      </c>
      <c r="BL461" s="18" t="s">
        <v>293</v>
      </c>
      <c r="BM461" s="255" t="s">
        <v>2600</v>
      </c>
    </row>
    <row r="462" s="13" customFormat="1">
      <c r="A462" s="13"/>
      <c r="B462" s="265"/>
      <c r="C462" s="266"/>
      <c r="D462" s="257" t="s">
        <v>436</v>
      </c>
      <c r="E462" s="267" t="s">
        <v>1</v>
      </c>
      <c r="F462" s="268" t="s">
        <v>2601</v>
      </c>
      <c r="G462" s="266"/>
      <c r="H462" s="269">
        <v>760.15499999999997</v>
      </c>
      <c r="I462" s="270"/>
      <c r="J462" s="266"/>
      <c r="K462" s="266"/>
      <c r="L462" s="271"/>
      <c r="M462" s="272"/>
      <c r="N462" s="273"/>
      <c r="O462" s="273"/>
      <c r="P462" s="273"/>
      <c r="Q462" s="273"/>
      <c r="R462" s="273"/>
      <c r="S462" s="273"/>
      <c r="T462" s="274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75" t="s">
        <v>436</v>
      </c>
      <c r="AU462" s="275" t="s">
        <v>86</v>
      </c>
      <c r="AV462" s="13" t="s">
        <v>86</v>
      </c>
      <c r="AW462" s="13" t="s">
        <v>32</v>
      </c>
      <c r="AX462" s="13" t="s">
        <v>84</v>
      </c>
      <c r="AY462" s="275" t="s">
        <v>213</v>
      </c>
    </row>
    <row r="463" s="2" customFormat="1" ht="21.75" customHeight="1">
      <c r="A463" s="39"/>
      <c r="B463" s="40"/>
      <c r="C463" s="244" t="s">
        <v>1663</v>
      </c>
      <c r="D463" s="244" t="s">
        <v>216</v>
      </c>
      <c r="E463" s="245" t="s">
        <v>2602</v>
      </c>
      <c r="F463" s="246" t="s">
        <v>2603</v>
      </c>
      <c r="G463" s="247" t="s">
        <v>491</v>
      </c>
      <c r="H463" s="248">
        <v>0.90900000000000003</v>
      </c>
      <c r="I463" s="249"/>
      <c r="J463" s="250">
        <f>ROUND(I463*H463,2)</f>
        <v>0</v>
      </c>
      <c r="K463" s="246" t="s">
        <v>394</v>
      </c>
      <c r="L463" s="45"/>
      <c r="M463" s="314" t="s">
        <v>1</v>
      </c>
      <c r="N463" s="315" t="s">
        <v>41</v>
      </c>
      <c r="O463" s="263"/>
      <c r="P463" s="316">
        <f>O463*H463</f>
        <v>0</v>
      </c>
      <c r="Q463" s="316">
        <v>0</v>
      </c>
      <c r="R463" s="316">
        <f>Q463*H463</f>
        <v>0</v>
      </c>
      <c r="S463" s="316">
        <v>0</v>
      </c>
      <c r="T463" s="317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55" t="s">
        <v>293</v>
      </c>
      <c r="AT463" s="255" t="s">
        <v>216</v>
      </c>
      <c r="AU463" s="255" t="s">
        <v>86</v>
      </c>
      <c r="AY463" s="18" t="s">
        <v>213</v>
      </c>
      <c r="BE463" s="256">
        <f>IF(N463="základní",J463,0)</f>
        <v>0</v>
      </c>
      <c r="BF463" s="256">
        <f>IF(N463="snížená",J463,0)</f>
        <v>0</v>
      </c>
      <c r="BG463" s="256">
        <f>IF(N463="zákl. přenesená",J463,0)</f>
        <v>0</v>
      </c>
      <c r="BH463" s="256">
        <f>IF(N463="sníž. přenesená",J463,0)</f>
        <v>0</v>
      </c>
      <c r="BI463" s="256">
        <f>IF(N463="nulová",J463,0)</f>
        <v>0</v>
      </c>
      <c r="BJ463" s="18" t="s">
        <v>84</v>
      </c>
      <c r="BK463" s="256">
        <f>ROUND(I463*H463,2)</f>
        <v>0</v>
      </c>
      <c r="BL463" s="18" t="s">
        <v>293</v>
      </c>
      <c r="BM463" s="255" t="s">
        <v>2604</v>
      </c>
    </row>
    <row r="464" s="2" customFormat="1" ht="6.96" customHeight="1">
      <c r="A464" s="39"/>
      <c r="B464" s="67"/>
      <c r="C464" s="68"/>
      <c r="D464" s="68"/>
      <c r="E464" s="68"/>
      <c r="F464" s="68"/>
      <c r="G464" s="68"/>
      <c r="H464" s="68"/>
      <c r="I464" s="193"/>
      <c r="J464" s="68"/>
      <c r="K464" s="68"/>
      <c r="L464" s="45"/>
      <c r="M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</row>
  </sheetData>
  <sheetProtection sheet="1" autoFilter="0" formatColumns="0" formatRows="0" objects="1" scenarios="1" spinCount="100000" saltValue="o4VlDdbvrti7QgiDolVzvPLG+dQ4RIAf3O9X574oOGHJbFrEcmfpXfYV10drGRO4Y7Pi50IFnQGyfYOXkVqt4g==" hashValue="EZKn9MWMONK5M4Bkiy5KltlR1Li5ARcKTgpSWnmAid59j1laz/V3/9HwjU18rmsTmEbPkFCQ7+1R1K2ViFk62w==" algorithmName="SHA-512" password="CC35"/>
  <autoFilter ref="C126:K46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2605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ROUND((SUM(BE129:BE454)),  2)</f>
        <v>0</v>
      </c>
      <c r="G33" s="39"/>
      <c r="H33" s="39"/>
      <c r="I33" s="172">
        <v>0.20999999999999999</v>
      </c>
      <c r="J33" s="171">
        <f>ROUND(((SUM(BE129:BE454))*I33),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ROUND((SUM(BF129:BF454)),  2)</f>
        <v>0</v>
      </c>
      <c r="G34" s="39"/>
      <c r="H34" s="39"/>
      <c r="I34" s="172">
        <v>0.14999999999999999</v>
      </c>
      <c r="J34" s="171">
        <f>ROUND(((SUM(BF129:BF454))*I34),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ROUND((SUM(BG129:BG454)),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ROUND((SUM(BH129:BH454)),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ROUND((SUM(BI129:BI454)),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301 - Odvodnění parkoviště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J130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J131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383</v>
      </c>
      <c r="E99" s="212"/>
      <c r="F99" s="212"/>
      <c r="G99" s="212"/>
      <c r="H99" s="212"/>
      <c r="I99" s="213"/>
      <c r="J99" s="214">
        <f>J259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1139</v>
      </c>
      <c r="E100" s="212"/>
      <c r="F100" s="212"/>
      <c r="G100" s="212"/>
      <c r="H100" s="212"/>
      <c r="I100" s="213"/>
      <c r="J100" s="214">
        <f>J284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1256</v>
      </c>
      <c r="E101" s="212"/>
      <c r="F101" s="212"/>
      <c r="G101" s="212"/>
      <c r="H101" s="212"/>
      <c r="I101" s="213"/>
      <c r="J101" s="214">
        <f>J300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958</v>
      </c>
      <c r="E102" s="212"/>
      <c r="F102" s="212"/>
      <c r="G102" s="212"/>
      <c r="H102" s="212"/>
      <c r="I102" s="213"/>
      <c r="J102" s="214">
        <f>J318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866</v>
      </c>
      <c r="E103" s="212"/>
      <c r="F103" s="212"/>
      <c r="G103" s="212"/>
      <c r="H103" s="212"/>
      <c r="I103" s="213"/>
      <c r="J103" s="214">
        <f>J345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2606</v>
      </c>
      <c r="E104" s="212"/>
      <c r="F104" s="212"/>
      <c r="G104" s="212"/>
      <c r="H104" s="212"/>
      <c r="I104" s="213"/>
      <c r="J104" s="214">
        <f>J422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959</v>
      </c>
      <c r="E105" s="212"/>
      <c r="F105" s="212"/>
      <c r="G105" s="212"/>
      <c r="H105" s="212"/>
      <c r="I105" s="213"/>
      <c r="J105" s="214">
        <f>J445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3"/>
      <c r="C106" s="204"/>
      <c r="D106" s="205" t="s">
        <v>867</v>
      </c>
      <c r="E106" s="206"/>
      <c r="F106" s="206"/>
      <c r="G106" s="206"/>
      <c r="H106" s="206"/>
      <c r="I106" s="207"/>
      <c r="J106" s="208">
        <f>J447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0"/>
      <c r="C107" s="134"/>
      <c r="D107" s="211" t="s">
        <v>1258</v>
      </c>
      <c r="E107" s="212"/>
      <c r="F107" s="212"/>
      <c r="G107" s="212"/>
      <c r="H107" s="212"/>
      <c r="I107" s="213"/>
      <c r="J107" s="214">
        <f>J448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3"/>
      <c r="C108" s="204"/>
      <c r="D108" s="205" t="s">
        <v>869</v>
      </c>
      <c r="E108" s="206"/>
      <c r="F108" s="206"/>
      <c r="G108" s="206"/>
      <c r="H108" s="206"/>
      <c r="I108" s="207"/>
      <c r="J108" s="208">
        <f>J452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10"/>
      <c r="C109" s="134"/>
      <c r="D109" s="211" t="s">
        <v>1262</v>
      </c>
      <c r="E109" s="212"/>
      <c r="F109" s="212"/>
      <c r="G109" s="212"/>
      <c r="H109" s="212"/>
      <c r="I109" s="213"/>
      <c r="J109" s="214">
        <f>J453</f>
        <v>0</v>
      </c>
      <c r="K109" s="134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193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196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198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97" t="str">
        <f>E7</f>
        <v>Revitalizace centra města Kopřivnice - aktualizace 08.2020</v>
      </c>
      <c r="F119" s="33"/>
      <c r="G119" s="33"/>
      <c r="H119" s="33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185</v>
      </c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SO 301 - Odvodnění parkoviště</v>
      </c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 xml:space="preserve"> </v>
      </c>
      <c r="G123" s="41"/>
      <c r="H123" s="41"/>
      <c r="I123" s="157" t="s">
        <v>22</v>
      </c>
      <c r="J123" s="80" t="str">
        <f>IF(J12="","",J12)</f>
        <v>7. 8. 2020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5.65" customHeight="1">
      <c r="A125" s="39"/>
      <c r="B125" s="40"/>
      <c r="C125" s="33" t="s">
        <v>24</v>
      </c>
      <c r="D125" s="41"/>
      <c r="E125" s="41"/>
      <c r="F125" s="28" t="str">
        <f>E15</f>
        <v>Město Kopřivnice</v>
      </c>
      <c r="G125" s="41"/>
      <c r="H125" s="41"/>
      <c r="I125" s="157" t="s">
        <v>30</v>
      </c>
      <c r="J125" s="37" t="str">
        <f>E21</f>
        <v>Dopravoprojekt Ostrava a.s.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157" t="s">
        <v>33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15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6"/>
      <c r="B128" s="217"/>
      <c r="C128" s="218" t="s">
        <v>199</v>
      </c>
      <c r="D128" s="219" t="s">
        <v>61</v>
      </c>
      <c r="E128" s="219" t="s">
        <v>57</v>
      </c>
      <c r="F128" s="219" t="s">
        <v>58</v>
      </c>
      <c r="G128" s="219" t="s">
        <v>200</v>
      </c>
      <c r="H128" s="219" t="s">
        <v>201</v>
      </c>
      <c r="I128" s="220" t="s">
        <v>202</v>
      </c>
      <c r="J128" s="219" t="s">
        <v>190</v>
      </c>
      <c r="K128" s="221" t="s">
        <v>203</v>
      </c>
      <c r="L128" s="222"/>
      <c r="M128" s="101" t="s">
        <v>1</v>
      </c>
      <c r="N128" s="102" t="s">
        <v>40</v>
      </c>
      <c r="O128" s="102" t="s">
        <v>204</v>
      </c>
      <c r="P128" s="102" t="s">
        <v>205</v>
      </c>
      <c r="Q128" s="102" t="s">
        <v>206</v>
      </c>
      <c r="R128" s="102" t="s">
        <v>207</v>
      </c>
      <c r="S128" s="102" t="s">
        <v>208</v>
      </c>
      <c r="T128" s="103" t="s">
        <v>209</v>
      </c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</row>
    <row r="129" s="2" customFormat="1" ht="22.8" customHeight="1">
      <c r="A129" s="39"/>
      <c r="B129" s="40"/>
      <c r="C129" s="108" t="s">
        <v>210</v>
      </c>
      <c r="D129" s="41"/>
      <c r="E129" s="41"/>
      <c r="F129" s="41"/>
      <c r="G129" s="41"/>
      <c r="H129" s="41"/>
      <c r="I129" s="155"/>
      <c r="J129" s="223">
        <f>BK129</f>
        <v>0</v>
      </c>
      <c r="K129" s="41"/>
      <c r="L129" s="45"/>
      <c r="M129" s="104"/>
      <c r="N129" s="224"/>
      <c r="O129" s="105"/>
      <c r="P129" s="225">
        <f>P130+P447+P452</f>
        <v>0</v>
      </c>
      <c r="Q129" s="105"/>
      <c r="R129" s="225">
        <f>R130+R447+R452</f>
        <v>869.95200136999983</v>
      </c>
      <c r="S129" s="105"/>
      <c r="T129" s="226">
        <f>T130+T447+T452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192</v>
      </c>
      <c r="BK129" s="227">
        <f>BK130+BK447+BK452</f>
        <v>0</v>
      </c>
    </row>
    <row r="130" s="12" customFormat="1" ht="25.92" customHeight="1">
      <c r="A130" s="12"/>
      <c r="B130" s="228"/>
      <c r="C130" s="229"/>
      <c r="D130" s="230" t="s">
        <v>75</v>
      </c>
      <c r="E130" s="231" t="s">
        <v>388</v>
      </c>
      <c r="F130" s="231" t="s">
        <v>389</v>
      </c>
      <c r="G130" s="229"/>
      <c r="H130" s="229"/>
      <c r="I130" s="232"/>
      <c r="J130" s="233">
        <f>BK130</f>
        <v>0</v>
      </c>
      <c r="K130" s="229"/>
      <c r="L130" s="234"/>
      <c r="M130" s="235"/>
      <c r="N130" s="236"/>
      <c r="O130" s="236"/>
      <c r="P130" s="237">
        <f>P131+P259+P284+P300+P318+P345+P422+P445</f>
        <v>0</v>
      </c>
      <c r="Q130" s="236"/>
      <c r="R130" s="237">
        <f>R131+R259+R284+R300+R318+R345+R422+R445</f>
        <v>869.89100136999991</v>
      </c>
      <c r="S130" s="236"/>
      <c r="T130" s="238">
        <f>T131+T259+T284+T300+T318+T345+T422+T445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9" t="s">
        <v>84</v>
      </c>
      <c r="AT130" s="240" t="s">
        <v>75</v>
      </c>
      <c r="AU130" s="240" t="s">
        <v>76</v>
      </c>
      <c r="AY130" s="239" t="s">
        <v>213</v>
      </c>
      <c r="BK130" s="241">
        <f>BK131+BK259+BK284+BK300+BK318+BK345+BK422+BK445</f>
        <v>0</v>
      </c>
    </row>
    <row r="131" s="12" customFormat="1" ht="22.8" customHeight="1">
      <c r="A131" s="12"/>
      <c r="B131" s="228"/>
      <c r="C131" s="229"/>
      <c r="D131" s="230" t="s">
        <v>75</v>
      </c>
      <c r="E131" s="242" t="s">
        <v>84</v>
      </c>
      <c r="F131" s="242" t="s">
        <v>390</v>
      </c>
      <c r="G131" s="229"/>
      <c r="H131" s="229"/>
      <c r="I131" s="232"/>
      <c r="J131" s="243">
        <f>BK131</f>
        <v>0</v>
      </c>
      <c r="K131" s="229"/>
      <c r="L131" s="234"/>
      <c r="M131" s="235"/>
      <c r="N131" s="236"/>
      <c r="O131" s="236"/>
      <c r="P131" s="237">
        <f>SUM(P132:P258)</f>
        <v>0</v>
      </c>
      <c r="Q131" s="236"/>
      <c r="R131" s="237">
        <f>SUM(R132:R258)</f>
        <v>717.23763662999988</v>
      </c>
      <c r="S131" s="236"/>
      <c r="T131" s="238">
        <f>SUM(T132:T258)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84</v>
      </c>
      <c r="AT131" s="240" t="s">
        <v>75</v>
      </c>
      <c r="AU131" s="240" t="s">
        <v>84</v>
      </c>
      <c r="AY131" s="239" t="s">
        <v>213</v>
      </c>
      <c r="BK131" s="241">
        <f>SUM(BK132:BK258)</f>
        <v>0</v>
      </c>
    </row>
    <row r="132" s="2" customFormat="1" ht="21.75" customHeight="1">
      <c r="A132" s="39"/>
      <c r="B132" s="40"/>
      <c r="C132" s="244" t="s">
        <v>84</v>
      </c>
      <c r="D132" s="244" t="s">
        <v>216</v>
      </c>
      <c r="E132" s="245" t="s">
        <v>401</v>
      </c>
      <c r="F132" s="246" t="s">
        <v>402</v>
      </c>
      <c r="G132" s="247" t="s">
        <v>393</v>
      </c>
      <c r="H132" s="248">
        <v>2.976</v>
      </c>
      <c r="I132" s="249"/>
      <c r="J132" s="250">
        <f>ROUND(I132*H132,2)</f>
        <v>0</v>
      </c>
      <c r="K132" s="246" t="s">
        <v>394</v>
      </c>
      <c r="L132" s="45"/>
      <c r="M132" s="251" t="s">
        <v>1</v>
      </c>
      <c r="N132" s="252" t="s">
        <v>41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229</v>
      </c>
      <c r="AT132" s="255" t="s">
        <v>216</v>
      </c>
      <c r="AU132" s="255" t="s">
        <v>86</v>
      </c>
      <c r="AY132" s="18" t="s">
        <v>213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84</v>
      </c>
      <c r="BK132" s="256">
        <f>ROUND(I132*H132,2)</f>
        <v>0</v>
      </c>
      <c r="BL132" s="18" t="s">
        <v>229</v>
      </c>
      <c r="BM132" s="255" t="s">
        <v>2607</v>
      </c>
    </row>
    <row r="133" s="13" customFormat="1">
      <c r="A133" s="13"/>
      <c r="B133" s="265"/>
      <c r="C133" s="266"/>
      <c r="D133" s="257" t="s">
        <v>436</v>
      </c>
      <c r="E133" s="267" t="s">
        <v>1</v>
      </c>
      <c r="F133" s="268" t="s">
        <v>2608</v>
      </c>
      <c r="G133" s="266"/>
      <c r="H133" s="269">
        <v>2.976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5" t="s">
        <v>436</v>
      </c>
      <c r="AU133" s="275" t="s">
        <v>86</v>
      </c>
      <c r="AV133" s="13" t="s">
        <v>86</v>
      </c>
      <c r="AW133" s="13" t="s">
        <v>32</v>
      </c>
      <c r="AX133" s="13" t="s">
        <v>84</v>
      </c>
      <c r="AY133" s="275" t="s">
        <v>213</v>
      </c>
    </row>
    <row r="134" s="2" customFormat="1" ht="21.75" customHeight="1">
      <c r="A134" s="39"/>
      <c r="B134" s="40"/>
      <c r="C134" s="244" t="s">
        <v>86</v>
      </c>
      <c r="D134" s="244" t="s">
        <v>216</v>
      </c>
      <c r="E134" s="245" t="s">
        <v>883</v>
      </c>
      <c r="F134" s="246" t="s">
        <v>884</v>
      </c>
      <c r="G134" s="247" t="s">
        <v>885</v>
      </c>
      <c r="H134" s="248">
        <v>20</v>
      </c>
      <c r="I134" s="249"/>
      <c r="J134" s="250">
        <f>ROUND(I134*H134,2)</f>
        <v>0</v>
      </c>
      <c r="K134" s="246" t="s">
        <v>394</v>
      </c>
      <c r="L134" s="45"/>
      <c r="M134" s="251" t="s">
        <v>1</v>
      </c>
      <c r="N134" s="252" t="s">
        <v>41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229</v>
      </c>
      <c r="AT134" s="255" t="s">
        <v>216</v>
      </c>
      <c r="AU134" s="255" t="s">
        <v>86</v>
      </c>
      <c r="AY134" s="18" t="s">
        <v>213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84</v>
      </c>
      <c r="BK134" s="256">
        <f>ROUND(I134*H134,2)</f>
        <v>0</v>
      </c>
      <c r="BL134" s="18" t="s">
        <v>229</v>
      </c>
      <c r="BM134" s="255" t="s">
        <v>2609</v>
      </c>
    </row>
    <row r="135" s="13" customFormat="1">
      <c r="A135" s="13"/>
      <c r="B135" s="265"/>
      <c r="C135" s="266"/>
      <c r="D135" s="257" t="s">
        <v>436</v>
      </c>
      <c r="E135" s="267" t="s">
        <v>1</v>
      </c>
      <c r="F135" s="268" t="s">
        <v>322</v>
      </c>
      <c r="G135" s="266"/>
      <c r="H135" s="269">
        <v>20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5" t="s">
        <v>436</v>
      </c>
      <c r="AU135" s="275" t="s">
        <v>86</v>
      </c>
      <c r="AV135" s="13" t="s">
        <v>86</v>
      </c>
      <c r="AW135" s="13" t="s">
        <v>32</v>
      </c>
      <c r="AX135" s="13" t="s">
        <v>76</v>
      </c>
      <c r="AY135" s="275" t="s">
        <v>213</v>
      </c>
    </row>
    <row r="136" s="2" customFormat="1" ht="21.75" customHeight="1">
      <c r="A136" s="39"/>
      <c r="B136" s="40"/>
      <c r="C136" s="244" t="s">
        <v>224</v>
      </c>
      <c r="D136" s="244" t="s">
        <v>216</v>
      </c>
      <c r="E136" s="245" t="s">
        <v>1282</v>
      </c>
      <c r="F136" s="246" t="s">
        <v>1283</v>
      </c>
      <c r="G136" s="247" t="s">
        <v>399</v>
      </c>
      <c r="H136" s="248">
        <v>205.33799999999999</v>
      </c>
      <c r="I136" s="249"/>
      <c r="J136" s="250">
        <f>ROUND(I136*H136,2)</f>
        <v>0</v>
      </c>
      <c r="K136" s="246" t="s">
        <v>394</v>
      </c>
      <c r="L136" s="45"/>
      <c r="M136" s="251" t="s">
        <v>1</v>
      </c>
      <c r="N136" s="252" t="s">
        <v>41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229</v>
      </c>
      <c r="AT136" s="255" t="s">
        <v>216</v>
      </c>
      <c r="AU136" s="255" t="s">
        <v>86</v>
      </c>
      <c r="AY136" s="18" t="s">
        <v>213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84</v>
      </c>
      <c r="BK136" s="256">
        <f>ROUND(I136*H136,2)</f>
        <v>0</v>
      </c>
      <c r="BL136" s="18" t="s">
        <v>229</v>
      </c>
      <c r="BM136" s="255" t="s">
        <v>2610</v>
      </c>
    </row>
    <row r="137" s="15" customFormat="1">
      <c r="A137" s="15"/>
      <c r="B137" s="300"/>
      <c r="C137" s="301"/>
      <c r="D137" s="257" t="s">
        <v>436</v>
      </c>
      <c r="E137" s="302" t="s">
        <v>1</v>
      </c>
      <c r="F137" s="303" t="s">
        <v>2611</v>
      </c>
      <c r="G137" s="301"/>
      <c r="H137" s="302" t="s">
        <v>1</v>
      </c>
      <c r="I137" s="304"/>
      <c r="J137" s="301"/>
      <c r="K137" s="301"/>
      <c r="L137" s="305"/>
      <c r="M137" s="306"/>
      <c r="N137" s="307"/>
      <c r="O137" s="307"/>
      <c r="P137" s="307"/>
      <c r="Q137" s="307"/>
      <c r="R137" s="307"/>
      <c r="S137" s="307"/>
      <c r="T137" s="30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309" t="s">
        <v>436</v>
      </c>
      <c r="AU137" s="309" t="s">
        <v>86</v>
      </c>
      <c r="AV137" s="15" t="s">
        <v>84</v>
      </c>
      <c r="AW137" s="15" t="s">
        <v>32</v>
      </c>
      <c r="AX137" s="15" t="s">
        <v>76</v>
      </c>
      <c r="AY137" s="309" t="s">
        <v>213</v>
      </c>
    </row>
    <row r="138" s="13" customFormat="1">
      <c r="A138" s="13"/>
      <c r="B138" s="265"/>
      <c r="C138" s="266"/>
      <c r="D138" s="257" t="s">
        <v>436</v>
      </c>
      <c r="E138" s="267" t="s">
        <v>1</v>
      </c>
      <c r="F138" s="268" t="s">
        <v>2612</v>
      </c>
      <c r="G138" s="266"/>
      <c r="H138" s="269">
        <v>155.572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5" t="s">
        <v>436</v>
      </c>
      <c r="AU138" s="275" t="s">
        <v>86</v>
      </c>
      <c r="AV138" s="13" t="s">
        <v>86</v>
      </c>
      <c r="AW138" s="13" t="s">
        <v>32</v>
      </c>
      <c r="AX138" s="13" t="s">
        <v>76</v>
      </c>
      <c r="AY138" s="275" t="s">
        <v>213</v>
      </c>
    </row>
    <row r="139" s="15" customFormat="1">
      <c r="A139" s="15"/>
      <c r="B139" s="300"/>
      <c r="C139" s="301"/>
      <c r="D139" s="257" t="s">
        <v>436</v>
      </c>
      <c r="E139" s="302" t="s">
        <v>1</v>
      </c>
      <c r="F139" s="303" t="s">
        <v>2613</v>
      </c>
      <c r="G139" s="301"/>
      <c r="H139" s="302" t="s">
        <v>1</v>
      </c>
      <c r="I139" s="304"/>
      <c r="J139" s="301"/>
      <c r="K139" s="301"/>
      <c r="L139" s="305"/>
      <c r="M139" s="306"/>
      <c r="N139" s="307"/>
      <c r="O139" s="307"/>
      <c r="P139" s="307"/>
      <c r="Q139" s="307"/>
      <c r="R139" s="307"/>
      <c r="S139" s="307"/>
      <c r="T139" s="30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309" t="s">
        <v>436</v>
      </c>
      <c r="AU139" s="309" t="s">
        <v>86</v>
      </c>
      <c r="AV139" s="15" t="s">
        <v>84</v>
      </c>
      <c r="AW139" s="15" t="s">
        <v>32</v>
      </c>
      <c r="AX139" s="15" t="s">
        <v>76</v>
      </c>
      <c r="AY139" s="309" t="s">
        <v>213</v>
      </c>
    </row>
    <row r="140" s="13" customFormat="1">
      <c r="A140" s="13"/>
      <c r="B140" s="265"/>
      <c r="C140" s="266"/>
      <c r="D140" s="257" t="s">
        <v>436</v>
      </c>
      <c r="E140" s="267" t="s">
        <v>1</v>
      </c>
      <c r="F140" s="268" t="s">
        <v>2614</v>
      </c>
      <c r="G140" s="266"/>
      <c r="H140" s="269">
        <v>49.765999999999998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5" t="s">
        <v>436</v>
      </c>
      <c r="AU140" s="275" t="s">
        <v>86</v>
      </c>
      <c r="AV140" s="13" t="s">
        <v>86</v>
      </c>
      <c r="AW140" s="13" t="s">
        <v>32</v>
      </c>
      <c r="AX140" s="13" t="s">
        <v>76</v>
      </c>
      <c r="AY140" s="275" t="s">
        <v>213</v>
      </c>
    </row>
    <row r="141" s="14" customFormat="1">
      <c r="A141" s="14"/>
      <c r="B141" s="276"/>
      <c r="C141" s="277"/>
      <c r="D141" s="257" t="s">
        <v>436</v>
      </c>
      <c r="E141" s="278" t="s">
        <v>1</v>
      </c>
      <c r="F141" s="279" t="s">
        <v>453</v>
      </c>
      <c r="G141" s="277"/>
      <c r="H141" s="280">
        <v>205.33799999999999</v>
      </c>
      <c r="I141" s="281"/>
      <c r="J141" s="277"/>
      <c r="K141" s="277"/>
      <c r="L141" s="282"/>
      <c r="M141" s="283"/>
      <c r="N141" s="284"/>
      <c r="O141" s="284"/>
      <c r="P141" s="284"/>
      <c r="Q141" s="284"/>
      <c r="R141" s="284"/>
      <c r="S141" s="284"/>
      <c r="T141" s="28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6" t="s">
        <v>436</v>
      </c>
      <c r="AU141" s="286" t="s">
        <v>86</v>
      </c>
      <c r="AV141" s="14" t="s">
        <v>229</v>
      </c>
      <c r="AW141" s="14" t="s">
        <v>32</v>
      </c>
      <c r="AX141" s="14" t="s">
        <v>84</v>
      </c>
      <c r="AY141" s="286" t="s">
        <v>213</v>
      </c>
    </row>
    <row r="142" s="2" customFormat="1" ht="21.75" customHeight="1">
      <c r="A142" s="39"/>
      <c r="B142" s="40"/>
      <c r="C142" s="244" t="s">
        <v>229</v>
      </c>
      <c r="D142" s="244" t="s">
        <v>216</v>
      </c>
      <c r="E142" s="245" t="s">
        <v>2615</v>
      </c>
      <c r="F142" s="246" t="s">
        <v>2616</v>
      </c>
      <c r="G142" s="247" t="s">
        <v>399</v>
      </c>
      <c r="H142" s="248">
        <v>102.669</v>
      </c>
      <c r="I142" s="249"/>
      <c r="J142" s="250">
        <f>ROUND(I142*H142,2)</f>
        <v>0</v>
      </c>
      <c r="K142" s="246" t="s">
        <v>394</v>
      </c>
      <c r="L142" s="45"/>
      <c r="M142" s="251" t="s">
        <v>1</v>
      </c>
      <c r="N142" s="252" t="s">
        <v>41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229</v>
      </c>
      <c r="AT142" s="255" t="s">
        <v>216</v>
      </c>
      <c r="AU142" s="255" t="s">
        <v>86</v>
      </c>
      <c r="AY142" s="18" t="s">
        <v>213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84</v>
      </c>
      <c r="BK142" s="256">
        <f>ROUND(I142*H142,2)</f>
        <v>0</v>
      </c>
      <c r="BL142" s="18" t="s">
        <v>229</v>
      </c>
      <c r="BM142" s="255" t="s">
        <v>2617</v>
      </c>
    </row>
    <row r="143" s="15" customFormat="1">
      <c r="A143" s="15"/>
      <c r="B143" s="300"/>
      <c r="C143" s="301"/>
      <c r="D143" s="257" t="s">
        <v>436</v>
      </c>
      <c r="E143" s="302" t="s">
        <v>1</v>
      </c>
      <c r="F143" s="303" t="s">
        <v>2618</v>
      </c>
      <c r="G143" s="301"/>
      <c r="H143" s="302" t="s">
        <v>1</v>
      </c>
      <c r="I143" s="304"/>
      <c r="J143" s="301"/>
      <c r="K143" s="301"/>
      <c r="L143" s="305"/>
      <c r="M143" s="306"/>
      <c r="N143" s="307"/>
      <c r="O143" s="307"/>
      <c r="P143" s="307"/>
      <c r="Q143" s="307"/>
      <c r="R143" s="307"/>
      <c r="S143" s="307"/>
      <c r="T143" s="30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309" t="s">
        <v>436</v>
      </c>
      <c r="AU143" s="309" t="s">
        <v>86</v>
      </c>
      <c r="AV143" s="15" t="s">
        <v>84</v>
      </c>
      <c r="AW143" s="15" t="s">
        <v>32</v>
      </c>
      <c r="AX143" s="15" t="s">
        <v>76</v>
      </c>
      <c r="AY143" s="309" t="s">
        <v>213</v>
      </c>
    </row>
    <row r="144" s="13" customFormat="1">
      <c r="A144" s="13"/>
      <c r="B144" s="265"/>
      <c r="C144" s="266"/>
      <c r="D144" s="257" t="s">
        <v>436</v>
      </c>
      <c r="E144" s="267" t="s">
        <v>1</v>
      </c>
      <c r="F144" s="268" t="s">
        <v>2619</v>
      </c>
      <c r="G144" s="266"/>
      <c r="H144" s="269">
        <v>205.33799999999999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5" t="s">
        <v>436</v>
      </c>
      <c r="AU144" s="275" t="s">
        <v>86</v>
      </c>
      <c r="AV144" s="13" t="s">
        <v>86</v>
      </c>
      <c r="AW144" s="13" t="s">
        <v>32</v>
      </c>
      <c r="AX144" s="13" t="s">
        <v>76</v>
      </c>
      <c r="AY144" s="275" t="s">
        <v>213</v>
      </c>
    </row>
    <row r="145" s="14" customFormat="1">
      <c r="A145" s="14"/>
      <c r="B145" s="276"/>
      <c r="C145" s="277"/>
      <c r="D145" s="257" t="s">
        <v>436</v>
      </c>
      <c r="E145" s="278" t="s">
        <v>1</v>
      </c>
      <c r="F145" s="279" t="s">
        <v>453</v>
      </c>
      <c r="G145" s="277"/>
      <c r="H145" s="280">
        <v>205.33799999999999</v>
      </c>
      <c r="I145" s="281"/>
      <c r="J145" s="277"/>
      <c r="K145" s="277"/>
      <c r="L145" s="282"/>
      <c r="M145" s="283"/>
      <c r="N145" s="284"/>
      <c r="O145" s="284"/>
      <c r="P145" s="284"/>
      <c r="Q145" s="284"/>
      <c r="R145" s="284"/>
      <c r="S145" s="284"/>
      <c r="T145" s="28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6" t="s">
        <v>436</v>
      </c>
      <c r="AU145" s="286" t="s">
        <v>86</v>
      </c>
      <c r="AV145" s="14" t="s">
        <v>229</v>
      </c>
      <c r="AW145" s="14" t="s">
        <v>32</v>
      </c>
      <c r="AX145" s="14" t="s">
        <v>84</v>
      </c>
      <c r="AY145" s="286" t="s">
        <v>213</v>
      </c>
    </row>
    <row r="146" s="13" customFormat="1">
      <c r="A146" s="13"/>
      <c r="B146" s="265"/>
      <c r="C146" s="266"/>
      <c r="D146" s="257" t="s">
        <v>436</v>
      </c>
      <c r="E146" s="266"/>
      <c r="F146" s="268" t="s">
        <v>2620</v>
      </c>
      <c r="G146" s="266"/>
      <c r="H146" s="269">
        <v>102.669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5" t="s">
        <v>436</v>
      </c>
      <c r="AU146" s="275" t="s">
        <v>86</v>
      </c>
      <c r="AV146" s="13" t="s">
        <v>86</v>
      </c>
      <c r="AW146" s="13" t="s">
        <v>4</v>
      </c>
      <c r="AX146" s="13" t="s">
        <v>84</v>
      </c>
      <c r="AY146" s="275" t="s">
        <v>213</v>
      </c>
    </row>
    <row r="147" s="2" customFormat="1" ht="21.75" customHeight="1">
      <c r="A147" s="39"/>
      <c r="B147" s="40"/>
      <c r="C147" s="244" t="s">
        <v>212</v>
      </c>
      <c r="D147" s="244" t="s">
        <v>216</v>
      </c>
      <c r="E147" s="245" t="s">
        <v>496</v>
      </c>
      <c r="F147" s="246" t="s">
        <v>497</v>
      </c>
      <c r="G147" s="247" t="s">
        <v>399</v>
      </c>
      <c r="H147" s="248">
        <v>311.25200000000001</v>
      </c>
      <c r="I147" s="249"/>
      <c r="J147" s="250">
        <f>ROUND(I147*H147,2)</f>
        <v>0</v>
      </c>
      <c r="K147" s="246" t="s">
        <v>394</v>
      </c>
      <c r="L147" s="45"/>
      <c r="M147" s="251" t="s">
        <v>1</v>
      </c>
      <c r="N147" s="252" t="s">
        <v>41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229</v>
      </c>
      <c r="AT147" s="255" t="s">
        <v>216</v>
      </c>
      <c r="AU147" s="255" t="s">
        <v>86</v>
      </c>
      <c r="AY147" s="18" t="s">
        <v>213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84</v>
      </c>
      <c r="BK147" s="256">
        <f>ROUND(I147*H147,2)</f>
        <v>0</v>
      </c>
      <c r="BL147" s="18" t="s">
        <v>229</v>
      </c>
      <c r="BM147" s="255" t="s">
        <v>2621</v>
      </c>
    </row>
    <row r="148" s="15" customFormat="1">
      <c r="A148" s="15"/>
      <c r="B148" s="300"/>
      <c r="C148" s="301"/>
      <c r="D148" s="257" t="s">
        <v>436</v>
      </c>
      <c r="E148" s="302" t="s">
        <v>1</v>
      </c>
      <c r="F148" s="303" t="s">
        <v>2622</v>
      </c>
      <c r="G148" s="301"/>
      <c r="H148" s="302" t="s">
        <v>1</v>
      </c>
      <c r="I148" s="304"/>
      <c r="J148" s="301"/>
      <c r="K148" s="301"/>
      <c r="L148" s="305"/>
      <c r="M148" s="306"/>
      <c r="N148" s="307"/>
      <c r="O148" s="307"/>
      <c r="P148" s="307"/>
      <c r="Q148" s="307"/>
      <c r="R148" s="307"/>
      <c r="S148" s="307"/>
      <c r="T148" s="30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309" t="s">
        <v>436</v>
      </c>
      <c r="AU148" s="309" t="s">
        <v>86</v>
      </c>
      <c r="AV148" s="15" t="s">
        <v>84</v>
      </c>
      <c r="AW148" s="15" t="s">
        <v>32</v>
      </c>
      <c r="AX148" s="15" t="s">
        <v>76</v>
      </c>
      <c r="AY148" s="309" t="s">
        <v>213</v>
      </c>
    </row>
    <row r="149" s="15" customFormat="1">
      <c r="A149" s="15"/>
      <c r="B149" s="300"/>
      <c r="C149" s="301"/>
      <c r="D149" s="257" t="s">
        <v>436</v>
      </c>
      <c r="E149" s="302" t="s">
        <v>1</v>
      </c>
      <c r="F149" s="303" t="s">
        <v>2623</v>
      </c>
      <c r="G149" s="301"/>
      <c r="H149" s="302" t="s">
        <v>1</v>
      </c>
      <c r="I149" s="304"/>
      <c r="J149" s="301"/>
      <c r="K149" s="301"/>
      <c r="L149" s="305"/>
      <c r="M149" s="306"/>
      <c r="N149" s="307"/>
      <c r="O149" s="307"/>
      <c r="P149" s="307"/>
      <c r="Q149" s="307"/>
      <c r="R149" s="307"/>
      <c r="S149" s="307"/>
      <c r="T149" s="30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309" t="s">
        <v>436</v>
      </c>
      <c r="AU149" s="309" t="s">
        <v>86</v>
      </c>
      <c r="AV149" s="15" t="s">
        <v>84</v>
      </c>
      <c r="AW149" s="15" t="s">
        <v>32</v>
      </c>
      <c r="AX149" s="15" t="s">
        <v>76</v>
      </c>
      <c r="AY149" s="309" t="s">
        <v>213</v>
      </c>
    </row>
    <row r="150" s="13" customFormat="1">
      <c r="A150" s="13"/>
      <c r="B150" s="265"/>
      <c r="C150" s="266"/>
      <c r="D150" s="257" t="s">
        <v>436</v>
      </c>
      <c r="E150" s="267" t="s">
        <v>1</v>
      </c>
      <c r="F150" s="268" t="s">
        <v>2624</v>
      </c>
      <c r="G150" s="266"/>
      <c r="H150" s="269">
        <v>19.247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5" t="s">
        <v>436</v>
      </c>
      <c r="AU150" s="275" t="s">
        <v>86</v>
      </c>
      <c r="AV150" s="13" t="s">
        <v>86</v>
      </c>
      <c r="AW150" s="13" t="s">
        <v>32</v>
      </c>
      <c r="AX150" s="13" t="s">
        <v>76</v>
      </c>
      <c r="AY150" s="275" t="s">
        <v>213</v>
      </c>
    </row>
    <row r="151" s="15" customFormat="1">
      <c r="A151" s="15"/>
      <c r="B151" s="300"/>
      <c r="C151" s="301"/>
      <c r="D151" s="257" t="s">
        <v>436</v>
      </c>
      <c r="E151" s="302" t="s">
        <v>1</v>
      </c>
      <c r="F151" s="303" t="s">
        <v>2625</v>
      </c>
      <c r="G151" s="301"/>
      <c r="H151" s="302" t="s">
        <v>1</v>
      </c>
      <c r="I151" s="304"/>
      <c r="J151" s="301"/>
      <c r="K151" s="301"/>
      <c r="L151" s="305"/>
      <c r="M151" s="306"/>
      <c r="N151" s="307"/>
      <c r="O151" s="307"/>
      <c r="P151" s="307"/>
      <c r="Q151" s="307"/>
      <c r="R151" s="307"/>
      <c r="S151" s="307"/>
      <c r="T151" s="30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309" t="s">
        <v>436</v>
      </c>
      <c r="AU151" s="309" t="s">
        <v>86</v>
      </c>
      <c r="AV151" s="15" t="s">
        <v>84</v>
      </c>
      <c r="AW151" s="15" t="s">
        <v>32</v>
      </c>
      <c r="AX151" s="15" t="s">
        <v>76</v>
      </c>
      <c r="AY151" s="309" t="s">
        <v>213</v>
      </c>
    </row>
    <row r="152" s="13" customFormat="1">
      <c r="A152" s="13"/>
      <c r="B152" s="265"/>
      <c r="C152" s="266"/>
      <c r="D152" s="257" t="s">
        <v>436</v>
      </c>
      <c r="E152" s="267" t="s">
        <v>1</v>
      </c>
      <c r="F152" s="268" t="s">
        <v>2626</v>
      </c>
      <c r="G152" s="266"/>
      <c r="H152" s="269">
        <v>45.094000000000001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5" t="s">
        <v>436</v>
      </c>
      <c r="AU152" s="275" t="s">
        <v>86</v>
      </c>
      <c r="AV152" s="13" t="s">
        <v>86</v>
      </c>
      <c r="AW152" s="13" t="s">
        <v>32</v>
      </c>
      <c r="AX152" s="13" t="s">
        <v>76</v>
      </c>
      <c r="AY152" s="275" t="s">
        <v>213</v>
      </c>
    </row>
    <row r="153" s="15" customFormat="1">
      <c r="A153" s="15"/>
      <c r="B153" s="300"/>
      <c r="C153" s="301"/>
      <c r="D153" s="257" t="s">
        <v>436</v>
      </c>
      <c r="E153" s="302" t="s">
        <v>1</v>
      </c>
      <c r="F153" s="303" t="s">
        <v>2627</v>
      </c>
      <c r="G153" s="301"/>
      <c r="H153" s="302" t="s">
        <v>1</v>
      </c>
      <c r="I153" s="304"/>
      <c r="J153" s="301"/>
      <c r="K153" s="301"/>
      <c r="L153" s="305"/>
      <c r="M153" s="306"/>
      <c r="N153" s="307"/>
      <c r="O153" s="307"/>
      <c r="P153" s="307"/>
      <c r="Q153" s="307"/>
      <c r="R153" s="307"/>
      <c r="S153" s="307"/>
      <c r="T153" s="30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309" t="s">
        <v>436</v>
      </c>
      <c r="AU153" s="309" t="s">
        <v>86</v>
      </c>
      <c r="AV153" s="15" t="s">
        <v>84</v>
      </c>
      <c r="AW153" s="15" t="s">
        <v>32</v>
      </c>
      <c r="AX153" s="15" t="s">
        <v>76</v>
      </c>
      <c r="AY153" s="309" t="s">
        <v>213</v>
      </c>
    </row>
    <row r="154" s="13" customFormat="1">
      <c r="A154" s="13"/>
      <c r="B154" s="265"/>
      <c r="C154" s="266"/>
      <c r="D154" s="257" t="s">
        <v>436</v>
      </c>
      <c r="E154" s="267" t="s">
        <v>1</v>
      </c>
      <c r="F154" s="268" t="s">
        <v>2628</v>
      </c>
      <c r="G154" s="266"/>
      <c r="H154" s="269">
        <v>9.141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5" t="s">
        <v>436</v>
      </c>
      <c r="AU154" s="275" t="s">
        <v>86</v>
      </c>
      <c r="AV154" s="13" t="s">
        <v>86</v>
      </c>
      <c r="AW154" s="13" t="s">
        <v>32</v>
      </c>
      <c r="AX154" s="13" t="s">
        <v>76</v>
      </c>
      <c r="AY154" s="275" t="s">
        <v>213</v>
      </c>
    </row>
    <row r="155" s="16" customFormat="1">
      <c r="A155" s="16"/>
      <c r="B155" s="318"/>
      <c r="C155" s="319"/>
      <c r="D155" s="257" t="s">
        <v>436</v>
      </c>
      <c r="E155" s="320" t="s">
        <v>1</v>
      </c>
      <c r="F155" s="321" t="s">
        <v>2629</v>
      </c>
      <c r="G155" s="319"/>
      <c r="H155" s="322">
        <v>73.481999999999999</v>
      </c>
      <c r="I155" s="323"/>
      <c r="J155" s="319"/>
      <c r="K155" s="319"/>
      <c r="L155" s="324"/>
      <c r="M155" s="325"/>
      <c r="N155" s="326"/>
      <c r="O155" s="326"/>
      <c r="P155" s="326"/>
      <c r="Q155" s="326"/>
      <c r="R155" s="326"/>
      <c r="S155" s="326"/>
      <c r="T155" s="327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328" t="s">
        <v>436</v>
      </c>
      <c r="AU155" s="328" t="s">
        <v>86</v>
      </c>
      <c r="AV155" s="16" t="s">
        <v>224</v>
      </c>
      <c r="AW155" s="16" t="s">
        <v>32</v>
      </c>
      <c r="AX155" s="16" t="s">
        <v>76</v>
      </c>
      <c r="AY155" s="328" t="s">
        <v>213</v>
      </c>
    </row>
    <row r="156" s="15" customFormat="1">
      <c r="A156" s="15"/>
      <c r="B156" s="300"/>
      <c r="C156" s="301"/>
      <c r="D156" s="257" t="s">
        <v>436</v>
      </c>
      <c r="E156" s="302" t="s">
        <v>1</v>
      </c>
      <c r="F156" s="303" t="s">
        <v>2630</v>
      </c>
      <c r="G156" s="301"/>
      <c r="H156" s="302" t="s">
        <v>1</v>
      </c>
      <c r="I156" s="304"/>
      <c r="J156" s="301"/>
      <c r="K156" s="301"/>
      <c r="L156" s="305"/>
      <c r="M156" s="306"/>
      <c r="N156" s="307"/>
      <c r="O156" s="307"/>
      <c r="P156" s="307"/>
      <c r="Q156" s="307"/>
      <c r="R156" s="307"/>
      <c r="S156" s="307"/>
      <c r="T156" s="30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309" t="s">
        <v>436</v>
      </c>
      <c r="AU156" s="309" t="s">
        <v>86</v>
      </c>
      <c r="AV156" s="15" t="s">
        <v>84</v>
      </c>
      <c r="AW156" s="15" t="s">
        <v>32</v>
      </c>
      <c r="AX156" s="15" t="s">
        <v>76</v>
      </c>
      <c r="AY156" s="309" t="s">
        <v>213</v>
      </c>
    </row>
    <row r="157" s="15" customFormat="1">
      <c r="A157" s="15"/>
      <c r="B157" s="300"/>
      <c r="C157" s="301"/>
      <c r="D157" s="257" t="s">
        <v>436</v>
      </c>
      <c r="E157" s="302" t="s">
        <v>1</v>
      </c>
      <c r="F157" s="303" t="s">
        <v>2631</v>
      </c>
      <c r="G157" s="301"/>
      <c r="H157" s="302" t="s">
        <v>1</v>
      </c>
      <c r="I157" s="304"/>
      <c r="J157" s="301"/>
      <c r="K157" s="301"/>
      <c r="L157" s="305"/>
      <c r="M157" s="306"/>
      <c r="N157" s="307"/>
      <c r="O157" s="307"/>
      <c r="P157" s="307"/>
      <c r="Q157" s="307"/>
      <c r="R157" s="307"/>
      <c r="S157" s="307"/>
      <c r="T157" s="30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309" t="s">
        <v>436</v>
      </c>
      <c r="AU157" s="309" t="s">
        <v>86</v>
      </c>
      <c r="AV157" s="15" t="s">
        <v>84</v>
      </c>
      <c r="AW157" s="15" t="s">
        <v>32</v>
      </c>
      <c r="AX157" s="15" t="s">
        <v>76</v>
      </c>
      <c r="AY157" s="309" t="s">
        <v>213</v>
      </c>
    </row>
    <row r="158" s="15" customFormat="1">
      <c r="A158" s="15"/>
      <c r="B158" s="300"/>
      <c r="C158" s="301"/>
      <c r="D158" s="257" t="s">
        <v>436</v>
      </c>
      <c r="E158" s="302" t="s">
        <v>1</v>
      </c>
      <c r="F158" s="303" t="s">
        <v>2632</v>
      </c>
      <c r="G158" s="301"/>
      <c r="H158" s="302" t="s">
        <v>1</v>
      </c>
      <c r="I158" s="304"/>
      <c r="J158" s="301"/>
      <c r="K158" s="301"/>
      <c r="L158" s="305"/>
      <c r="M158" s="306"/>
      <c r="N158" s="307"/>
      <c r="O158" s="307"/>
      <c r="P158" s="307"/>
      <c r="Q158" s="307"/>
      <c r="R158" s="307"/>
      <c r="S158" s="307"/>
      <c r="T158" s="30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309" t="s">
        <v>436</v>
      </c>
      <c r="AU158" s="309" t="s">
        <v>86</v>
      </c>
      <c r="AV158" s="15" t="s">
        <v>84</v>
      </c>
      <c r="AW158" s="15" t="s">
        <v>32</v>
      </c>
      <c r="AX158" s="15" t="s">
        <v>76</v>
      </c>
      <c r="AY158" s="309" t="s">
        <v>213</v>
      </c>
    </row>
    <row r="159" s="13" customFormat="1">
      <c r="A159" s="13"/>
      <c r="B159" s="265"/>
      <c r="C159" s="266"/>
      <c r="D159" s="257" t="s">
        <v>436</v>
      </c>
      <c r="E159" s="267" t="s">
        <v>1</v>
      </c>
      <c r="F159" s="268" t="s">
        <v>683</v>
      </c>
      <c r="G159" s="266"/>
      <c r="H159" s="269">
        <v>58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5" t="s">
        <v>436</v>
      </c>
      <c r="AU159" s="275" t="s">
        <v>86</v>
      </c>
      <c r="AV159" s="13" t="s">
        <v>86</v>
      </c>
      <c r="AW159" s="13" t="s">
        <v>32</v>
      </c>
      <c r="AX159" s="13" t="s">
        <v>76</v>
      </c>
      <c r="AY159" s="275" t="s">
        <v>213</v>
      </c>
    </row>
    <row r="160" s="15" customFormat="1">
      <c r="A160" s="15"/>
      <c r="B160" s="300"/>
      <c r="C160" s="301"/>
      <c r="D160" s="257" t="s">
        <v>436</v>
      </c>
      <c r="E160" s="302" t="s">
        <v>1</v>
      </c>
      <c r="F160" s="303" t="s">
        <v>2633</v>
      </c>
      <c r="G160" s="301"/>
      <c r="H160" s="302" t="s">
        <v>1</v>
      </c>
      <c r="I160" s="304"/>
      <c r="J160" s="301"/>
      <c r="K160" s="301"/>
      <c r="L160" s="305"/>
      <c r="M160" s="306"/>
      <c r="N160" s="307"/>
      <c r="O160" s="307"/>
      <c r="P160" s="307"/>
      <c r="Q160" s="307"/>
      <c r="R160" s="307"/>
      <c r="S160" s="307"/>
      <c r="T160" s="30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309" t="s">
        <v>436</v>
      </c>
      <c r="AU160" s="309" t="s">
        <v>86</v>
      </c>
      <c r="AV160" s="15" t="s">
        <v>84</v>
      </c>
      <c r="AW160" s="15" t="s">
        <v>32</v>
      </c>
      <c r="AX160" s="15" t="s">
        <v>76</v>
      </c>
      <c r="AY160" s="309" t="s">
        <v>213</v>
      </c>
    </row>
    <row r="161" s="13" customFormat="1">
      <c r="A161" s="13"/>
      <c r="B161" s="265"/>
      <c r="C161" s="266"/>
      <c r="D161" s="257" t="s">
        <v>436</v>
      </c>
      <c r="E161" s="267" t="s">
        <v>1</v>
      </c>
      <c r="F161" s="268" t="s">
        <v>2634</v>
      </c>
      <c r="G161" s="266"/>
      <c r="H161" s="269">
        <v>96.719999999999999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5" t="s">
        <v>436</v>
      </c>
      <c r="AU161" s="275" t="s">
        <v>86</v>
      </c>
      <c r="AV161" s="13" t="s">
        <v>86</v>
      </c>
      <c r="AW161" s="13" t="s">
        <v>32</v>
      </c>
      <c r="AX161" s="13" t="s">
        <v>76</v>
      </c>
      <c r="AY161" s="275" t="s">
        <v>213</v>
      </c>
    </row>
    <row r="162" s="15" customFormat="1">
      <c r="A162" s="15"/>
      <c r="B162" s="300"/>
      <c r="C162" s="301"/>
      <c r="D162" s="257" t="s">
        <v>436</v>
      </c>
      <c r="E162" s="302" t="s">
        <v>1</v>
      </c>
      <c r="F162" s="303" t="s">
        <v>2635</v>
      </c>
      <c r="G162" s="301"/>
      <c r="H162" s="302" t="s">
        <v>1</v>
      </c>
      <c r="I162" s="304"/>
      <c r="J162" s="301"/>
      <c r="K162" s="301"/>
      <c r="L162" s="305"/>
      <c r="M162" s="306"/>
      <c r="N162" s="307"/>
      <c r="O162" s="307"/>
      <c r="P162" s="307"/>
      <c r="Q162" s="307"/>
      <c r="R162" s="307"/>
      <c r="S162" s="307"/>
      <c r="T162" s="30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309" t="s">
        <v>436</v>
      </c>
      <c r="AU162" s="309" t="s">
        <v>86</v>
      </c>
      <c r="AV162" s="15" t="s">
        <v>84</v>
      </c>
      <c r="AW162" s="15" t="s">
        <v>32</v>
      </c>
      <c r="AX162" s="15" t="s">
        <v>76</v>
      </c>
      <c r="AY162" s="309" t="s">
        <v>213</v>
      </c>
    </row>
    <row r="163" s="13" customFormat="1">
      <c r="A163" s="13"/>
      <c r="B163" s="265"/>
      <c r="C163" s="266"/>
      <c r="D163" s="257" t="s">
        <v>436</v>
      </c>
      <c r="E163" s="267" t="s">
        <v>1</v>
      </c>
      <c r="F163" s="268" t="s">
        <v>2636</v>
      </c>
      <c r="G163" s="266"/>
      <c r="H163" s="269">
        <v>51.210000000000001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5" t="s">
        <v>436</v>
      </c>
      <c r="AU163" s="275" t="s">
        <v>86</v>
      </c>
      <c r="AV163" s="13" t="s">
        <v>86</v>
      </c>
      <c r="AW163" s="13" t="s">
        <v>32</v>
      </c>
      <c r="AX163" s="13" t="s">
        <v>76</v>
      </c>
      <c r="AY163" s="275" t="s">
        <v>213</v>
      </c>
    </row>
    <row r="164" s="15" customFormat="1">
      <c r="A164" s="15"/>
      <c r="B164" s="300"/>
      <c r="C164" s="301"/>
      <c r="D164" s="257" t="s">
        <v>436</v>
      </c>
      <c r="E164" s="302" t="s">
        <v>1</v>
      </c>
      <c r="F164" s="303" t="s">
        <v>2637</v>
      </c>
      <c r="G164" s="301"/>
      <c r="H164" s="302" t="s">
        <v>1</v>
      </c>
      <c r="I164" s="304"/>
      <c r="J164" s="301"/>
      <c r="K164" s="301"/>
      <c r="L164" s="305"/>
      <c r="M164" s="306"/>
      <c r="N164" s="307"/>
      <c r="O164" s="307"/>
      <c r="P164" s="307"/>
      <c r="Q164" s="307"/>
      <c r="R164" s="307"/>
      <c r="S164" s="307"/>
      <c r="T164" s="30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309" t="s">
        <v>436</v>
      </c>
      <c r="AU164" s="309" t="s">
        <v>86</v>
      </c>
      <c r="AV164" s="15" t="s">
        <v>84</v>
      </c>
      <c r="AW164" s="15" t="s">
        <v>32</v>
      </c>
      <c r="AX164" s="15" t="s">
        <v>76</v>
      </c>
      <c r="AY164" s="309" t="s">
        <v>213</v>
      </c>
    </row>
    <row r="165" s="15" customFormat="1">
      <c r="A165" s="15"/>
      <c r="B165" s="300"/>
      <c r="C165" s="301"/>
      <c r="D165" s="257" t="s">
        <v>436</v>
      </c>
      <c r="E165" s="302" t="s">
        <v>1</v>
      </c>
      <c r="F165" s="303" t="s">
        <v>2638</v>
      </c>
      <c r="G165" s="301"/>
      <c r="H165" s="302" t="s">
        <v>1</v>
      </c>
      <c r="I165" s="304"/>
      <c r="J165" s="301"/>
      <c r="K165" s="301"/>
      <c r="L165" s="305"/>
      <c r="M165" s="306"/>
      <c r="N165" s="307"/>
      <c r="O165" s="307"/>
      <c r="P165" s="307"/>
      <c r="Q165" s="307"/>
      <c r="R165" s="307"/>
      <c r="S165" s="307"/>
      <c r="T165" s="30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309" t="s">
        <v>436</v>
      </c>
      <c r="AU165" s="309" t="s">
        <v>86</v>
      </c>
      <c r="AV165" s="15" t="s">
        <v>84</v>
      </c>
      <c r="AW165" s="15" t="s">
        <v>32</v>
      </c>
      <c r="AX165" s="15" t="s">
        <v>76</v>
      </c>
      <c r="AY165" s="309" t="s">
        <v>213</v>
      </c>
    </row>
    <row r="166" s="13" customFormat="1">
      <c r="A166" s="13"/>
      <c r="B166" s="265"/>
      <c r="C166" s="266"/>
      <c r="D166" s="257" t="s">
        <v>436</v>
      </c>
      <c r="E166" s="267" t="s">
        <v>1</v>
      </c>
      <c r="F166" s="268" t="s">
        <v>2639</v>
      </c>
      <c r="G166" s="266"/>
      <c r="H166" s="269">
        <v>9.3000000000000007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5" t="s">
        <v>436</v>
      </c>
      <c r="AU166" s="275" t="s">
        <v>86</v>
      </c>
      <c r="AV166" s="13" t="s">
        <v>86</v>
      </c>
      <c r="AW166" s="13" t="s">
        <v>32</v>
      </c>
      <c r="AX166" s="13" t="s">
        <v>76</v>
      </c>
      <c r="AY166" s="275" t="s">
        <v>213</v>
      </c>
    </row>
    <row r="167" s="15" customFormat="1">
      <c r="A167" s="15"/>
      <c r="B167" s="300"/>
      <c r="C167" s="301"/>
      <c r="D167" s="257" t="s">
        <v>436</v>
      </c>
      <c r="E167" s="302" t="s">
        <v>1</v>
      </c>
      <c r="F167" s="303" t="s">
        <v>2640</v>
      </c>
      <c r="G167" s="301"/>
      <c r="H167" s="302" t="s">
        <v>1</v>
      </c>
      <c r="I167" s="304"/>
      <c r="J167" s="301"/>
      <c r="K167" s="301"/>
      <c r="L167" s="305"/>
      <c r="M167" s="306"/>
      <c r="N167" s="307"/>
      <c r="O167" s="307"/>
      <c r="P167" s="307"/>
      <c r="Q167" s="307"/>
      <c r="R167" s="307"/>
      <c r="S167" s="307"/>
      <c r="T167" s="30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309" t="s">
        <v>436</v>
      </c>
      <c r="AU167" s="309" t="s">
        <v>86</v>
      </c>
      <c r="AV167" s="15" t="s">
        <v>84</v>
      </c>
      <c r="AW167" s="15" t="s">
        <v>32</v>
      </c>
      <c r="AX167" s="15" t="s">
        <v>76</v>
      </c>
      <c r="AY167" s="309" t="s">
        <v>213</v>
      </c>
    </row>
    <row r="168" s="13" customFormat="1">
      <c r="A168" s="13"/>
      <c r="B168" s="265"/>
      <c r="C168" s="266"/>
      <c r="D168" s="257" t="s">
        <v>436</v>
      </c>
      <c r="E168" s="267" t="s">
        <v>1</v>
      </c>
      <c r="F168" s="268" t="s">
        <v>2641</v>
      </c>
      <c r="G168" s="266"/>
      <c r="H168" s="269">
        <v>22.539999999999999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5" t="s">
        <v>436</v>
      </c>
      <c r="AU168" s="275" t="s">
        <v>86</v>
      </c>
      <c r="AV168" s="13" t="s">
        <v>86</v>
      </c>
      <c r="AW168" s="13" t="s">
        <v>32</v>
      </c>
      <c r="AX168" s="13" t="s">
        <v>76</v>
      </c>
      <c r="AY168" s="275" t="s">
        <v>213</v>
      </c>
    </row>
    <row r="169" s="14" customFormat="1">
      <c r="A169" s="14"/>
      <c r="B169" s="276"/>
      <c r="C169" s="277"/>
      <c r="D169" s="257" t="s">
        <v>436</v>
      </c>
      <c r="E169" s="278" t="s">
        <v>1</v>
      </c>
      <c r="F169" s="279" t="s">
        <v>453</v>
      </c>
      <c r="G169" s="277"/>
      <c r="H169" s="280">
        <v>311.25200000000001</v>
      </c>
      <c r="I169" s="281"/>
      <c r="J169" s="277"/>
      <c r="K169" s="277"/>
      <c r="L169" s="282"/>
      <c r="M169" s="283"/>
      <c r="N169" s="284"/>
      <c r="O169" s="284"/>
      <c r="P169" s="284"/>
      <c r="Q169" s="284"/>
      <c r="R169" s="284"/>
      <c r="S169" s="284"/>
      <c r="T169" s="28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6" t="s">
        <v>436</v>
      </c>
      <c r="AU169" s="286" t="s">
        <v>86</v>
      </c>
      <c r="AV169" s="14" t="s">
        <v>229</v>
      </c>
      <c r="AW169" s="14" t="s">
        <v>4</v>
      </c>
      <c r="AX169" s="14" t="s">
        <v>84</v>
      </c>
      <c r="AY169" s="286" t="s">
        <v>213</v>
      </c>
    </row>
    <row r="170" s="2" customFormat="1" ht="16.5" customHeight="1">
      <c r="A170" s="39"/>
      <c r="B170" s="40"/>
      <c r="C170" s="244" t="s">
        <v>238</v>
      </c>
      <c r="D170" s="244" t="s">
        <v>216</v>
      </c>
      <c r="E170" s="245" t="s">
        <v>2642</v>
      </c>
      <c r="F170" s="246" t="s">
        <v>2643</v>
      </c>
      <c r="G170" s="247" t="s">
        <v>393</v>
      </c>
      <c r="H170" s="248">
        <v>692.947</v>
      </c>
      <c r="I170" s="249"/>
      <c r="J170" s="250">
        <f>ROUND(I170*H170,2)</f>
        <v>0</v>
      </c>
      <c r="K170" s="246" t="s">
        <v>394</v>
      </c>
      <c r="L170" s="45"/>
      <c r="M170" s="251" t="s">
        <v>1</v>
      </c>
      <c r="N170" s="252" t="s">
        <v>41</v>
      </c>
      <c r="O170" s="92"/>
      <c r="P170" s="253">
        <f>O170*H170</f>
        <v>0</v>
      </c>
      <c r="Q170" s="253">
        <v>0.00084999999999999995</v>
      </c>
      <c r="R170" s="253">
        <f>Q170*H170</f>
        <v>0.58900494999999997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229</v>
      </c>
      <c r="AT170" s="255" t="s">
        <v>216</v>
      </c>
      <c r="AU170" s="255" t="s">
        <v>86</v>
      </c>
      <c r="AY170" s="18" t="s">
        <v>213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84</v>
      </c>
      <c r="BK170" s="256">
        <f>ROUND(I170*H170,2)</f>
        <v>0</v>
      </c>
      <c r="BL170" s="18" t="s">
        <v>229</v>
      </c>
      <c r="BM170" s="255" t="s">
        <v>2644</v>
      </c>
    </row>
    <row r="171" s="14" customFormat="1">
      <c r="A171" s="14"/>
      <c r="B171" s="276"/>
      <c r="C171" s="277"/>
      <c r="D171" s="257" t="s">
        <v>436</v>
      </c>
      <c r="E171" s="278" t="s">
        <v>1</v>
      </c>
      <c r="F171" s="279" t="s">
        <v>453</v>
      </c>
      <c r="G171" s="277"/>
      <c r="H171" s="280">
        <v>692.947</v>
      </c>
      <c r="I171" s="281"/>
      <c r="J171" s="277"/>
      <c r="K171" s="277"/>
      <c r="L171" s="282"/>
      <c r="M171" s="283"/>
      <c r="N171" s="284"/>
      <c r="O171" s="284"/>
      <c r="P171" s="284"/>
      <c r="Q171" s="284"/>
      <c r="R171" s="284"/>
      <c r="S171" s="284"/>
      <c r="T171" s="28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6" t="s">
        <v>436</v>
      </c>
      <c r="AU171" s="286" t="s">
        <v>86</v>
      </c>
      <c r="AV171" s="14" t="s">
        <v>229</v>
      </c>
      <c r="AW171" s="14" t="s">
        <v>32</v>
      </c>
      <c r="AX171" s="14" t="s">
        <v>76</v>
      </c>
      <c r="AY171" s="286" t="s">
        <v>213</v>
      </c>
    </row>
    <row r="172" s="2" customFormat="1" ht="21.75" customHeight="1">
      <c r="A172" s="39"/>
      <c r="B172" s="40"/>
      <c r="C172" s="244" t="s">
        <v>243</v>
      </c>
      <c r="D172" s="244" t="s">
        <v>216</v>
      </c>
      <c r="E172" s="245" t="s">
        <v>2645</v>
      </c>
      <c r="F172" s="246" t="s">
        <v>2646</v>
      </c>
      <c r="G172" s="247" t="s">
        <v>393</v>
      </c>
      <c r="H172" s="248">
        <v>692.947</v>
      </c>
      <c r="I172" s="249"/>
      <c r="J172" s="250">
        <f>ROUND(I172*H172,2)</f>
        <v>0</v>
      </c>
      <c r="K172" s="246" t="s">
        <v>394</v>
      </c>
      <c r="L172" s="45"/>
      <c r="M172" s="251" t="s">
        <v>1</v>
      </c>
      <c r="N172" s="252" t="s">
        <v>41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229</v>
      </c>
      <c r="AT172" s="255" t="s">
        <v>216</v>
      </c>
      <c r="AU172" s="255" t="s">
        <v>86</v>
      </c>
      <c r="AY172" s="18" t="s">
        <v>213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84</v>
      </c>
      <c r="BK172" s="256">
        <f>ROUND(I172*H172,2)</f>
        <v>0</v>
      </c>
      <c r="BL172" s="18" t="s">
        <v>229</v>
      </c>
      <c r="BM172" s="255" t="s">
        <v>2647</v>
      </c>
    </row>
    <row r="173" s="15" customFormat="1">
      <c r="A173" s="15"/>
      <c r="B173" s="300"/>
      <c r="C173" s="301"/>
      <c r="D173" s="257" t="s">
        <v>436</v>
      </c>
      <c r="E173" s="302" t="s">
        <v>1</v>
      </c>
      <c r="F173" s="303" t="s">
        <v>2648</v>
      </c>
      <c r="G173" s="301"/>
      <c r="H173" s="302" t="s">
        <v>1</v>
      </c>
      <c r="I173" s="304"/>
      <c r="J173" s="301"/>
      <c r="K173" s="301"/>
      <c r="L173" s="305"/>
      <c r="M173" s="306"/>
      <c r="N173" s="307"/>
      <c r="O173" s="307"/>
      <c r="P173" s="307"/>
      <c r="Q173" s="307"/>
      <c r="R173" s="307"/>
      <c r="S173" s="307"/>
      <c r="T173" s="30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309" t="s">
        <v>436</v>
      </c>
      <c r="AU173" s="309" t="s">
        <v>86</v>
      </c>
      <c r="AV173" s="15" t="s">
        <v>84</v>
      </c>
      <c r="AW173" s="15" t="s">
        <v>32</v>
      </c>
      <c r="AX173" s="15" t="s">
        <v>76</v>
      </c>
      <c r="AY173" s="309" t="s">
        <v>213</v>
      </c>
    </row>
    <row r="174" s="13" customFormat="1">
      <c r="A174" s="13"/>
      <c r="B174" s="265"/>
      <c r="C174" s="266"/>
      <c r="D174" s="257" t="s">
        <v>436</v>
      </c>
      <c r="E174" s="267" t="s">
        <v>1</v>
      </c>
      <c r="F174" s="268" t="s">
        <v>2649</v>
      </c>
      <c r="G174" s="266"/>
      <c r="H174" s="269">
        <v>692.947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5" t="s">
        <v>436</v>
      </c>
      <c r="AU174" s="275" t="s">
        <v>86</v>
      </c>
      <c r="AV174" s="13" t="s">
        <v>86</v>
      </c>
      <c r="AW174" s="13" t="s">
        <v>32</v>
      </c>
      <c r="AX174" s="13" t="s">
        <v>76</v>
      </c>
      <c r="AY174" s="275" t="s">
        <v>213</v>
      </c>
    </row>
    <row r="175" s="2" customFormat="1" ht="21.75" customHeight="1">
      <c r="A175" s="39"/>
      <c r="B175" s="40"/>
      <c r="C175" s="244" t="s">
        <v>420</v>
      </c>
      <c r="D175" s="244" t="s">
        <v>216</v>
      </c>
      <c r="E175" s="245" t="s">
        <v>2650</v>
      </c>
      <c r="F175" s="246" t="s">
        <v>2651</v>
      </c>
      <c r="G175" s="247" t="s">
        <v>393</v>
      </c>
      <c r="H175" s="248">
        <v>172.708</v>
      </c>
      <c r="I175" s="249"/>
      <c r="J175" s="250">
        <f>ROUND(I175*H175,2)</f>
        <v>0</v>
      </c>
      <c r="K175" s="246" t="s">
        <v>394</v>
      </c>
      <c r="L175" s="45"/>
      <c r="M175" s="251" t="s">
        <v>1</v>
      </c>
      <c r="N175" s="252" t="s">
        <v>41</v>
      </c>
      <c r="O175" s="92"/>
      <c r="P175" s="253">
        <f>O175*H175</f>
        <v>0</v>
      </c>
      <c r="Q175" s="253">
        <v>0.00496</v>
      </c>
      <c r="R175" s="253">
        <f>Q175*H175</f>
        <v>0.85663168000000001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229</v>
      </c>
      <c r="AT175" s="255" t="s">
        <v>216</v>
      </c>
      <c r="AU175" s="255" t="s">
        <v>86</v>
      </c>
      <c r="AY175" s="18" t="s">
        <v>213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84</v>
      </c>
      <c r="BK175" s="256">
        <f>ROUND(I175*H175,2)</f>
        <v>0</v>
      </c>
      <c r="BL175" s="18" t="s">
        <v>229</v>
      </c>
      <c r="BM175" s="255" t="s">
        <v>2652</v>
      </c>
    </row>
    <row r="176" s="15" customFormat="1">
      <c r="A176" s="15"/>
      <c r="B176" s="300"/>
      <c r="C176" s="301"/>
      <c r="D176" s="257" t="s">
        <v>436</v>
      </c>
      <c r="E176" s="302" t="s">
        <v>1</v>
      </c>
      <c r="F176" s="303" t="s">
        <v>2653</v>
      </c>
      <c r="G176" s="301"/>
      <c r="H176" s="302" t="s">
        <v>1</v>
      </c>
      <c r="I176" s="304"/>
      <c r="J176" s="301"/>
      <c r="K176" s="301"/>
      <c r="L176" s="305"/>
      <c r="M176" s="306"/>
      <c r="N176" s="307"/>
      <c r="O176" s="307"/>
      <c r="P176" s="307"/>
      <c r="Q176" s="307"/>
      <c r="R176" s="307"/>
      <c r="S176" s="307"/>
      <c r="T176" s="30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309" t="s">
        <v>436</v>
      </c>
      <c r="AU176" s="309" t="s">
        <v>86</v>
      </c>
      <c r="AV176" s="15" t="s">
        <v>84</v>
      </c>
      <c r="AW176" s="15" t="s">
        <v>32</v>
      </c>
      <c r="AX176" s="15" t="s">
        <v>76</v>
      </c>
      <c r="AY176" s="309" t="s">
        <v>213</v>
      </c>
    </row>
    <row r="177" s="13" customFormat="1">
      <c r="A177" s="13"/>
      <c r="B177" s="265"/>
      <c r="C177" s="266"/>
      <c r="D177" s="257" t="s">
        <v>436</v>
      </c>
      <c r="E177" s="267" t="s">
        <v>1</v>
      </c>
      <c r="F177" s="268" t="s">
        <v>2654</v>
      </c>
      <c r="G177" s="266"/>
      <c r="H177" s="269">
        <v>46.481999999999999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5" t="s">
        <v>436</v>
      </c>
      <c r="AU177" s="275" t="s">
        <v>86</v>
      </c>
      <c r="AV177" s="13" t="s">
        <v>86</v>
      </c>
      <c r="AW177" s="13" t="s">
        <v>32</v>
      </c>
      <c r="AX177" s="13" t="s">
        <v>76</v>
      </c>
      <c r="AY177" s="275" t="s">
        <v>213</v>
      </c>
    </row>
    <row r="178" s="15" customFormat="1">
      <c r="A178" s="15"/>
      <c r="B178" s="300"/>
      <c r="C178" s="301"/>
      <c r="D178" s="257" t="s">
        <v>436</v>
      </c>
      <c r="E178" s="302" t="s">
        <v>1</v>
      </c>
      <c r="F178" s="303" t="s">
        <v>2655</v>
      </c>
      <c r="G178" s="301"/>
      <c r="H178" s="302" t="s">
        <v>1</v>
      </c>
      <c r="I178" s="304"/>
      <c r="J178" s="301"/>
      <c r="K178" s="301"/>
      <c r="L178" s="305"/>
      <c r="M178" s="306"/>
      <c r="N178" s="307"/>
      <c r="O178" s="307"/>
      <c r="P178" s="307"/>
      <c r="Q178" s="307"/>
      <c r="R178" s="307"/>
      <c r="S178" s="307"/>
      <c r="T178" s="30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309" t="s">
        <v>436</v>
      </c>
      <c r="AU178" s="309" t="s">
        <v>86</v>
      </c>
      <c r="AV178" s="15" t="s">
        <v>84</v>
      </c>
      <c r="AW178" s="15" t="s">
        <v>32</v>
      </c>
      <c r="AX178" s="15" t="s">
        <v>76</v>
      </c>
      <c r="AY178" s="309" t="s">
        <v>213</v>
      </c>
    </row>
    <row r="179" s="13" customFormat="1">
      <c r="A179" s="13"/>
      <c r="B179" s="265"/>
      <c r="C179" s="266"/>
      <c r="D179" s="257" t="s">
        <v>436</v>
      </c>
      <c r="E179" s="267" t="s">
        <v>1</v>
      </c>
      <c r="F179" s="268" t="s">
        <v>2656</v>
      </c>
      <c r="G179" s="266"/>
      <c r="H179" s="269">
        <v>41.527999999999999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5" t="s">
        <v>436</v>
      </c>
      <c r="AU179" s="275" t="s">
        <v>86</v>
      </c>
      <c r="AV179" s="13" t="s">
        <v>86</v>
      </c>
      <c r="AW179" s="13" t="s">
        <v>32</v>
      </c>
      <c r="AX179" s="13" t="s">
        <v>76</v>
      </c>
      <c r="AY179" s="275" t="s">
        <v>213</v>
      </c>
    </row>
    <row r="180" s="15" customFormat="1">
      <c r="A180" s="15"/>
      <c r="B180" s="300"/>
      <c r="C180" s="301"/>
      <c r="D180" s="257" t="s">
        <v>436</v>
      </c>
      <c r="E180" s="302" t="s">
        <v>1</v>
      </c>
      <c r="F180" s="303" t="s">
        <v>2657</v>
      </c>
      <c r="G180" s="301"/>
      <c r="H180" s="302" t="s">
        <v>1</v>
      </c>
      <c r="I180" s="304"/>
      <c r="J180" s="301"/>
      <c r="K180" s="301"/>
      <c r="L180" s="305"/>
      <c r="M180" s="306"/>
      <c r="N180" s="307"/>
      <c r="O180" s="307"/>
      <c r="P180" s="307"/>
      <c r="Q180" s="307"/>
      <c r="R180" s="307"/>
      <c r="S180" s="307"/>
      <c r="T180" s="30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309" t="s">
        <v>436</v>
      </c>
      <c r="AU180" s="309" t="s">
        <v>86</v>
      </c>
      <c r="AV180" s="15" t="s">
        <v>84</v>
      </c>
      <c r="AW180" s="15" t="s">
        <v>32</v>
      </c>
      <c r="AX180" s="15" t="s">
        <v>76</v>
      </c>
      <c r="AY180" s="309" t="s">
        <v>213</v>
      </c>
    </row>
    <row r="181" s="13" customFormat="1">
      <c r="A181" s="13"/>
      <c r="B181" s="265"/>
      <c r="C181" s="266"/>
      <c r="D181" s="257" t="s">
        <v>436</v>
      </c>
      <c r="E181" s="267" t="s">
        <v>1</v>
      </c>
      <c r="F181" s="268" t="s">
        <v>2658</v>
      </c>
      <c r="G181" s="266"/>
      <c r="H181" s="269">
        <v>43.456000000000003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5" t="s">
        <v>436</v>
      </c>
      <c r="AU181" s="275" t="s">
        <v>86</v>
      </c>
      <c r="AV181" s="13" t="s">
        <v>86</v>
      </c>
      <c r="AW181" s="13" t="s">
        <v>32</v>
      </c>
      <c r="AX181" s="13" t="s">
        <v>76</v>
      </c>
      <c r="AY181" s="275" t="s">
        <v>213</v>
      </c>
    </row>
    <row r="182" s="15" customFormat="1">
      <c r="A182" s="15"/>
      <c r="B182" s="300"/>
      <c r="C182" s="301"/>
      <c r="D182" s="257" t="s">
        <v>436</v>
      </c>
      <c r="E182" s="302" t="s">
        <v>1</v>
      </c>
      <c r="F182" s="303" t="s">
        <v>2659</v>
      </c>
      <c r="G182" s="301"/>
      <c r="H182" s="302" t="s">
        <v>1</v>
      </c>
      <c r="I182" s="304"/>
      <c r="J182" s="301"/>
      <c r="K182" s="301"/>
      <c r="L182" s="305"/>
      <c r="M182" s="306"/>
      <c r="N182" s="307"/>
      <c r="O182" s="307"/>
      <c r="P182" s="307"/>
      <c r="Q182" s="307"/>
      <c r="R182" s="307"/>
      <c r="S182" s="307"/>
      <c r="T182" s="30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309" t="s">
        <v>436</v>
      </c>
      <c r="AU182" s="309" t="s">
        <v>86</v>
      </c>
      <c r="AV182" s="15" t="s">
        <v>84</v>
      </c>
      <c r="AW182" s="15" t="s">
        <v>32</v>
      </c>
      <c r="AX182" s="15" t="s">
        <v>76</v>
      </c>
      <c r="AY182" s="309" t="s">
        <v>213</v>
      </c>
    </row>
    <row r="183" s="13" customFormat="1">
      <c r="A183" s="13"/>
      <c r="B183" s="265"/>
      <c r="C183" s="266"/>
      <c r="D183" s="257" t="s">
        <v>436</v>
      </c>
      <c r="E183" s="267" t="s">
        <v>1</v>
      </c>
      <c r="F183" s="268" t="s">
        <v>2660</v>
      </c>
      <c r="G183" s="266"/>
      <c r="H183" s="269">
        <v>41.241999999999997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5" t="s">
        <v>436</v>
      </c>
      <c r="AU183" s="275" t="s">
        <v>86</v>
      </c>
      <c r="AV183" s="13" t="s">
        <v>86</v>
      </c>
      <c r="AW183" s="13" t="s">
        <v>32</v>
      </c>
      <c r="AX183" s="13" t="s">
        <v>76</v>
      </c>
      <c r="AY183" s="275" t="s">
        <v>213</v>
      </c>
    </row>
    <row r="184" s="14" customFormat="1">
      <c r="A184" s="14"/>
      <c r="B184" s="276"/>
      <c r="C184" s="277"/>
      <c r="D184" s="257" t="s">
        <v>436</v>
      </c>
      <c r="E184" s="278" t="s">
        <v>1</v>
      </c>
      <c r="F184" s="279" t="s">
        <v>453</v>
      </c>
      <c r="G184" s="277"/>
      <c r="H184" s="280">
        <v>172.708</v>
      </c>
      <c r="I184" s="281"/>
      <c r="J184" s="277"/>
      <c r="K184" s="277"/>
      <c r="L184" s="282"/>
      <c r="M184" s="283"/>
      <c r="N184" s="284"/>
      <c r="O184" s="284"/>
      <c r="P184" s="284"/>
      <c r="Q184" s="284"/>
      <c r="R184" s="284"/>
      <c r="S184" s="284"/>
      <c r="T184" s="28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6" t="s">
        <v>436</v>
      </c>
      <c r="AU184" s="286" t="s">
        <v>86</v>
      </c>
      <c r="AV184" s="14" t="s">
        <v>229</v>
      </c>
      <c r="AW184" s="14" t="s">
        <v>32</v>
      </c>
      <c r="AX184" s="14" t="s">
        <v>84</v>
      </c>
      <c r="AY184" s="286" t="s">
        <v>213</v>
      </c>
    </row>
    <row r="185" s="2" customFormat="1" ht="21.75" customHeight="1">
      <c r="A185" s="39"/>
      <c r="B185" s="40"/>
      <c r="C185" s="244" t="s">
        <v>248</v>
      </c>
      <c r="D185" s="244" t="s">
        <v>216</v>
      </c>
      <c r="E185" s="245" t="s">
        <v>1312</v>
      </c>
      <c r="F185" s="246" t="s">
        <v>1313</v>
      </c>
      <c r="G185" s="247" t="s">
        <v>399</v>
      </c>
      <c r="H185" s="248">
        <v>155.62600000000001</v>
      </c>
      <c r="I185" s="249"/>
      <c r="J185" s="250">
        <f>ROUND(I185*H185,2)</f>
        <v>0</v>
      </c>
      <c r="K185" s="246" t="s">
        <v>394</v>
      </c>
      <c r="L185" s="45"/>
      <c r="M185" s="251" t="s">
        <v>1</v>
      </c>
      <c r="N185" s="252" t="s">
        <v>41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229</v>
      </c>
      <c r="AT185" s="255" t="s">
        <v>216</v>
      </c>
      <c r="AU185" s="255" t="s">
        <v>86</v>
      </c>
      <c r="AY185" s="18" t="s">
        <v>213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84</v>
      </c>
      <c r="BK185" s="256">
        <f>ROUND(I185*H185,2)</f>
        <v>0</v>
      </c>
      <c r="BL185" s="18" t="s">
        <v>229</v>
      </c>
      <c r="BM185" s="255" t="s">
        <v>2661</v>
      </c>
    </row>
    <row r="186" s="13" customFormat="1">
      <c r="A186" s="13"/>
      <c r="B186" s="265"/>
      <c r="C186" s="266"/>
      <c r="D186" s="257" t="s">
        <v>436</v>
      </c>
      <c r="E186" s="267" t="s">
        <v>1</v>
      </c>
      <c r="F186" s="268" t="s">
        <v>2662</v>
      </c>
      <c r="G186" s="266"/>
      <c r="H186" s="269">
        <v>311.25200000000001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5" t="s">
        <v>436</v>
      </c>
      <c r="AU186" s="275" t="s">
        <v>86</v>
      </c>
      <c r="AV186" s="13" t="s">
        <v>86</v>
      </c>
      <c r="AW186" s="13" t="s">
        <v>32</v>
      </c>
      <c r="AX186" s="13" t="s">
        <v>76</v>
      </c>
      <c r="AY186" s="275" t="s">
        <v>213</v>
      </c>
    </row>
    <row r="187" s="13" customFormat="1">
      <c r="A187" s="13"/>
      <c r="B187" s="265"/>
      <c r="C187" s="266"/>
      <c r="D187" s="257" t="s">
        <v>436</v>
      </c>
      <c r="E187" s="266"/>
      <c r="F187" s="268" t="s">
        <v>2663</v>
      </c>
      <c r="G187" s="266"/>
      <c r="H187" s="269">
        <v>155.62600000000001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5" t="s">
        <v>436</v>
      </c>
      <c r="AU187" s="275" t="s">
        <v>86</v>
      </c>
      <c r="AV187" s="13" t="s">
        <v>86</v>
      </c>
      <c r="AW187" s="13" t="s">
        <v>4</v>
      </c>
      <c r="AX187" s="13" t="s">
        <v>84</v>
      </c>
      <c r="AY187" s="275" t="s">
        <v>213</v>
      </c>
    </row>
    <row r="188" s="2" customFormat="1" ht="21.75" customHeight="1">
      <c r="A188" s="39"/>
      <c r="B188" s="40"/>
      <c r="C188" s="244" t="s">
        <v>253</v>
      </c>
      <c r="D188" s="244" t="s">
        <v>216</v>
      </c>
      <c r="E188" s="245" t="s">
        <v>2664</v>
      </c>
      <c r="F188" s="246" t="s">
        <v>2665</v>
      </c>
      <c r="G188" s="247" t="s">
        <v>393</v>
      </c>
      <c r="H188" s="248">
        <v>172.69999999999999</v>
      </c>
      <c r="I188" s="249"/>
      <c r="J188" s="250">
        <f>ROUND(I188*H188,2)</f>
        <v>0</v>
      </c>
      <c r="K188" s="246" t="s">
        <v>394</v>
      </c>
      <c r="L188" s="45"/>
      <c r="M188" s="251" t="s">
        <v>1</v>
      </c>
      <c r="N188" s="252" t="s">
        <v>41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229</v>
      </c>
      <c r="AT188" s="255" t="s">
        <v>216</v>
      </c>
      <c r="AU188" s="255" t="s">
        <v>86</v>
      </c>
      <c r="AY188" s="18" t="s">
        <v>213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84</v>
      </c>
      <c r="BK188" s="256">
        <f>ROUND(I188*H188,2)</f>
        <v>0</v>
      </c>
      <c r="BL188" s="18" t="s">
        <v>229</v>
      </c>
      <c r="BM188" s="255" t="s">
        <v>2666</v>
      </c>
    </row>
    <row r="189" s="15" customFormat="1">
      <c r="A189" s="15"/>
      <c r="B189" s="300"/>
      <c r="C189" s="301"/>
      <c r="D189" s="257" t="s">
        <v>436</v>
      </c>
      <c r="E189" s="302" t="s">
        <v>1</v>
      </c>
      <c r="F189" s="303" t="s">
        <v>2667</v>
      </c>
      <c r="G189" s="301"/>
      <c r="H189" s="302" t="s">
        <v>1</v>
      </c>
      <c r="I189" s="304"/>
      <c r="J189" s="301"/>
      <c r="K189" s="301"/>
      <c r="L189" s="305"/>
      <c r="M189" s="306"/>
      <c r="N189" s="307"/>
      <c r="O189" s="307"/>
      <c r="P189" s="307"/>
      <c r="Q189" s="307"/>
      <c r="R189" s="307"/>
      <c r="S189" s="307"/>
      <c r="T189" s="30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309" t="s">
        <v>436</v>
      </c>
      <c r="AU189" s="309" t="s">
        <v>86</v>
      </c>
      <c r="AV189" s="15" t="s">
        <v>84</v>
      </c>
      <c r="AW189" s="15" t="s">
        <v>32</v>
      </c>
      <c r="AX189" s="15" t="s">
        <v>76</v>
      </c>
      <c r="AY189" s="309" t="s">
        <v>213</v>
      </c>
    </row>
    <row r="190" s="13" customFormat="1">
      <c r="A190" s="13"/>
      <c r="B190" s="265"/>
      <c r="C190" s="266"/>
      <c r="D190" s="257" t="s">
        <v>436</v>
      </c>
      <c r="E190" s="267" t="s">
        <v>1</v>
      </c>
      <c r="F190" s="268" t="s">
        <v>2668</v>
      </c>
      <c r="G190" s="266"/>
      <c r="H190" s="269">
        <v>172.69999999999999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5" t="s">
        <v>436</v>
      </c>
      <c r="AU190" s="275" t="s">
        <v>86</v>
      </c>
      <c r="AV190" s="13" t="s">
        <v>86</v>
      </c>
      <c r="AW190" s="13" t="s">
        <v>32</v>
      </c>
      <c r="AX190" s="13" t="s">
        <v>84</v>
      </c>
      <c r="AY190" s="275" t="s">
        <v>213</v>
      </c>
    </row>
    <row r="191" s="2" customFormat="1" ht="21.75" customHeight="1">
      <c r="A191" s="39"/>
      <c r="B191" s="40"/>
      <c r="C191" s="244" t="s">
        <v>257</v>
      </c>
      <c r="D191" s="244" t="s">
        <v>216</v>
      </c>
      <c r="E191" s="245" t="s">
        <v>1336</v>
      </c>
      <c r="F191" s="246" t="s">
        <v>1337</v>
      </c>
      <c r="G191" s="247" t="s">
        <v>399</v>
      </c>
      <c r="H191" s="248">
        <v>311.25200000000001</v>
      </c>
      <c r="I191" s="249"/>
      <c r="J191" s="250">
        <f>ROUND(I191*H191,2)</f>
        <v>0</v>
      </c>
      <c r="K191" s="246" t="s">
        <v>394</v>
      </c>
      <c r="L191" s="45"/>
      <c r="M191" s="251" t="s">
        <v>1</v>
      </c>
      <c r="N191" s="252" t="s">
        <v>41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229</v>
      </c>
      <c r="AT191" s="255" t="s">
        <v>216</v>
      </c>
      <c r="AU191" s="255" t="s">
        <v>86</v>
      </c>
      <c r="AY191" s="18" t="s">
        <v>213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84</v>
      </c>
      <c r="BK191" s="256">
        <f>ROUND(I191*H191,2)</f>
        <v>0</v>
      </c>
      <c r="BL191" s="18" t="s">
        <v>229</v>
      </c>
      <c r="BM191" s="255" t="s">
        <v>2669</v>
      </c>
    </row>
    <row r="192" s="13" customFormat="1">
      <c r="A192" s="13"/>
      <c r="B192" s="265"/>
      <c r="C192" s="266"/>
      <c r="D192" s="257" t="s">
        <v>436</v>
      </c>
      <c r="E192" s="267" t="s">
        <v>1</v>
      </c>
      <c r="F192" s="268" t="s">
        <v>2662</v>
      </c>
      <c r="G192" s="266"/>
      <c r="H192" s="269">
        <v>311.25200000000001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5" t="s">
        <v>436</v>
      </c>
      <c r="AU192" s="275" t="s">
        <v>86</v>
      </c>
      <c r="AV192" s="13" t="s">
        <v>86</v>
      </c>
      <c r="AW192" s="13" t="s">
        <v>32</v>
      </c>
      <c r="AX192" s="13" t="s">
        <v>76</v>
      </c>
      <c r="AY192" s="275" t="s">
        <v>213</v>
      </c>
    </row>
    <row r="193" s="2" customFormat="1" ht="21.75" customHeight="1">
      <c r="A193" s="39"/>
      <c r="B193" s="40"/>
      <c r="C193" s="244" t="s">
        <v>264</v>
      </c>
      <c r="D193" s="244" t="s">
        <v>216</v>
      </c>
      <c r="E193" s="245" t="s">
        <v>2670</v>
      </c>
      <c r="F193" s="246" t="s">
        <v>2671</v>
      </c>
      <c r="G193" s="247" t="s">
        <v>399</v>
      </c>
      <c r="H193" s="248">
        <v>205.33799999999999</v>
      </c>
      <c r="I193" s="249"/>
      <c r="J193" s="250">
        <f>ROUND(I193*H193,2)</f>
        <v>0</v>
      </c>
      <c r="K193" s="246" t="s">
        <v>394</v>
      </c>
      <c r="L193" s="45"/>
      <c r="M193" s="251" t="s">
        <v>1</v>
      </c>
      <c r="N193" s="252" t="s">
        <v>41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229</v>
      </c>
      <c r="AT193" s="255" t="s">
        <v>216</v>
      </c>
      <c r="AU193" s="255" t="s">
        <v>86</v>
      </c>
      <c r="AY193" s="18" t="s">
        <v>213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84</v>
      </c>
      <c r="BK193" s="256">
        <f>ROUND(I193*H193,2)</f>
        <v>0</v>
      </c>
      <c r="BL193" s="18" t="s">
        <v>229</v>
      </c>
      <c r="BM193" s="255" t="s">
        <v>2672</v>
      </c>
    </row>
    <row r="194" s="15" customFormat="1">
      <c r="A194" s="15"/>
      <c r="B194" s="300"/>
      <c r="C194" s="301"/>
      <c r="D194" s="257" t="s">
        <v>436</v>
      </c>
      <c r="E194" s="302" t="s">
        <v>1</v>
      </c>
      <c r="F194" s="303" t="s">
        <v>2673</v>
      </c>
      <c r="G194" s="301"/>
      <c r="H194" s="302" t="s">
        <v>1</v>
      </c>
      <c r="I194" s="304"/>
      <c r="J194" s="301"/>
      <c r="K194" s="301"/>
      <c r="L194" s="305"/>
      <c r="M194" s="306"/>
      <c r="N194" s="307"/>
      <c r="O194" s="307"/>
      <c r="P194" s="307"/>
      <c r="Q194" s="307"/>
      <c r="R194" s="307"/>
      <c r="S194" s="307"/>
      <c r="T194" s="30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309" t="s">
        <v>436</v>
      </c>
      <c r="AU194" s="309" t="s">
        <v>86</v>
      </c>
      <c r="AV194" s="15" t="s">
        <v>84</v>
      </c>
      <c r="AW194" s="15" t="s">
        <v>32</v>
      </c>
      <c r="AX194" s="15" t="s">
        <v>76</v>
      </c>
      <c r="AY194" s="309" t="s">
        <v>213</v>
      </c>
    </row>
    <row r="195" s="13" customFormat="1">
      <c r="A195" s="13"/>
      <c r="B195" s="265"/>
      <c r="C195" s="266"/>
      <c r="D195" s="257" t="s">
        <v>436</v>
      </c>
      <c r="E195" s="267" t="s">
        <v>1</v>
      </c>
      <c r="F195" s="268" t="s">
        <v>2619</v>
      </c>
      <c r="G195" s="266"/>
      <c r="H195" s="269">
        <v>205.33799999999999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5" t="s">
        <v>436</v>
      </c>
      <c r="AU195" s="275" t="s">
        <v>86</v>
      </c>
      <c r="AV195" s="13" t="s">
        <v>86</v>
      </c>
      <c r="AW195" s="13" t="s">
        <v>32</v>
      </c>
      <c r="AX195" s="13" t="s">
        <v>84</v>
      </c>
      <c r="AY195" s="275" t="s">
        <v>213</v>
      </c>
    </row>
    <row r="196" s="2" customFormat="1" ht="21.75" customHeight="1">
      <c r="A196" s="39"/>
      <c r="B196" s="40"/>
      <c r="C196" s="244" t="s">
        <v>1597</v>
      </c>
      <c r="D196" s="244" t="s">
        <v>216</v>
      </c>
      <c r="E196" s="245" t="s">
        <v>531</v>
      </c>
      <c r="F196" s="246" t="s">
        <v>532</v>
      </c>
      <c r="G196" s="247" t="s">
        <v>399</v>
      </c>
      <c r="H196" s="248">
        <v>516.59000000000003</v>
      </c>
      <c r="I196" s="249"/>
      <c r="J196" s="250">
        <f>ROUND(I196*H196,2)</f>
        <v>0</v>
      </c>
      <c r="K196" s="246" t="s">
        <v>394</v>
      </c>
      <c r="L196" s="45"/>
      <c r="M196" s="251" t="s">
        <v>1</v>
      </c>
      <c r="N196" s="252" t="s">
        <v>41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229</v>
      </c>
      <c r="AT196" s="255" t="s">
        <v>216</v>
      </c>
      <c r="AU196" s="255" t="s">
        <v>86</v>
      </c>
      <c r="AY196" s="18" t="s">
        <v>213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84</v>
      </c>
      <c r="BK196" s="256">
        <f>ROUND(I196*H196,2)</f>
        <v>0</v>
      </c>
      <c r="BL196" s="18" t="s">
        <v>229</v>
      </c>
      <c r="BM196" s="255" t="s">
        <v>2674</v>
      </c>
    </row>
    <row r="197" s="15" customFormat="1">
      <c r="A197" s="15"/>
      <c r="B197" s="300"/>
      <c r="C197" s="301"/>
      <c r="D197" s="257" t="s">
        <v>436</v>
      </c>
      <c r="E197" s="302" t="s">
        <v>1</v>
      </c>
      <c r="F197" s="303" t="s">
        <v>2675</v>
      </c>
      <c r="G197" s="301"/>
      <c r="H197" s="302" t="s">
        <v>1</v>
      </c>
      <c r="I197" s="304"/>
      <c r="J197" s="301"/>
      <c r="K197" s="301"/>
      <c r="L197" s="305"/>
      <c r="M197" s="306"/>
      <c r="N197" s="307"/>
      <c r="O197" s="307"/>
      <c r="P197" s="307"/>
      <c r="Q197" s="307"/>
      <c r="R197" s="307"/>
      <c r="S197" s="307"/>
      <c r="T197" s="30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309" t="s">
        <v>436</v>
      </c>
      <c r="AU197" s="309" t="s">
        <v>86</v>
      </c>
      <c r="AV197" s="15" t="s">
        <v>84</v>
      </c>
      <c r="AW197" s="15" t="s">
        <v>32</v>
      </c>
      <c r="AX197" s="15" t="s">
        <v>76</v>
      </c>
      <c r="AY197" s="309" t="s">
        <v>213</v>
      </c>
    </row>
    <row r="198" s="13" customFormat="1">
      <c r="A198" s="13"/>
      <c r="B198" s="265"/>
      <c r="C198" s="266"/>
      <c r="D198" s="257" t="s">
        <v>436</v>
      </c>
      <c r="E198" s="267" t="s">
        <v>1</v>
      </c>
      <c r="F198" s="268" t="s">
        <v>2676</v>
      </c>
      <c r="G198" s="266"/>
      <c r="H198" s="269">
        <v>516.59000000000003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5" t="s">
        <v>436</v>
      </c>
      <c r="AU198" s="275" t="s">
        <v>86</v>
      </c>
      <c r="AV198" s="13" t="s">
        <v>86</v>
      </c>
      <c r="AW198" s="13" t="s">
        <v>32</v>
      </c>
      <c r="AX198" s="13" t="s">
        <v>84</v>
      </c>
      <c r="AY198" s="275" t="s">
        <v>213</v>
      </c>
    </row>
    <row r="199" s="2" customFormat="1" ht="16.5" customHeight="1">
      <c r="A199" s="39"/>
      <c r="B199" s="40"/>
      <c r="C199" s="244" t="s">
        <v>8</v>
      </c>
      <c r="D199" s="244" t="s">
        <v>216</v>
      </c>
      <c r="E199" s="245" t="s">
        <v>2677</v>
      </c>
      <c r="F199" s="246" t="s">
        <v>2678</v>
      </c>
      <c r="G199" s="247" t="s">
        <v>399</v>
      </c>
      <c r="H199" s="248">
        <v>516.59000000000003</v>
      </c>
      <c r="I199" s="249"/>
      <c r="J199" s="250">
        <f>ROUND(I199*H199,2)</f>
        <v>0</v>
      </c>
      <c r="K199" s="246" t="s">
        <v>394</v>
      </c>
      <c r="L199" s="45"/>
      <c r="M199" s="251" t="s">
        <v>1</v>
      </c>
      <c r="N199" s="252" t="s">
        <v>41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229</v>
      </c>
      <c r="AT199" s="255" t="s">
        <v>216</v>
      </c>
      <c r="AU199" s="255" t="s">
        <v>86</v>
      </c>
      <c r="AY199" s="18" t="s">
        <v>213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84</v>
      </c>
      <c r="BK199" s="256">
        <f>ROUND(I199*H199,2)</f>
        <v>0</v>
      </c>
      <c r="BL199" s="18" t="s">
        <v>229</v>
      </c>
      <c r="BM199" s="255" t="s">
        <v>2679</v>
      </c>
    </row>
    <row r="200" s="13" customFormat="1">
      <c r="A200" s="13"/>
      <c r="B200" s="265"/>
      <c r="C200" s="266"/>
      <c r="D200" s="257" t="s">
        <v>436</v>
      </c>
      <c r="E200" s="267" t="s">
        <v>1</v>
      </c>
      <c r="F200" s="268" t="s">
        <v>2680</v>
      </c>
      <c r="G200" s="266"/>
      <c r="H200" s="269">
        <v>516.59000000000003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5" t="s">
        <v>436</v>
      </c>
      <c r="AU200" s="275" t="s">
        <v>86</v>
      </c>
      <c r="AV200" s="13" t="s">
        <v>86</v>
      </c>
      <c r="AW200" s="13" t="s">
        <v>32</v>
      </c>
      <c r="AX200" s="13" t="s">
        <v>76</v>
      </c>
      <c r="AY200" s="275" t="s">
        <v>213</v>
      </c>
    </row>
    <row r="201" s="2" customFormat="1" ht="16.5" customHeight="1">
      <c r="A201" s="39"/>
      <c r="B201" s="40"/>
      <c r="C201" s="244" t="s">
        <v>293</v>
      </c>
      <c r="D201" s="244" t="s">
        <v>216</v>
      </c>
      <c r="E201" s="245" t="s">
        <v>1004</v>
      </c>
      <c r="F201" s="246" t="s">
        <v>1005</v>
      </c>
      <c r="G201" s="247" t="s">
        <v>399</v>
      </c>
      <c r="H201" s="248">
        <v>502.13</v>
      </c>
      <c r="I201" s="249"/>
      <c r="J201" s="250">
        <f>ROUND(I201*H201,2)</f>
        <v>0</v>
      </c>
      <c r="K201" s="246" t="s">
        <v>394</v>
      </c>
      <c r="L201" s="45"/>
      <c r="M201" s="251" t="s">
        <v>1</v>
      </c>
      <c r="N201" s="252" t="s">
        <v>41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229</v>
      </c>
      <c r="AT201" s="255" t="s">
        <v>216</v>
      </c>
      <c r="AU201" s="255" t="s">
        <v>86</v>
      </c>
      <c r="AY201" s="18" t="s">
        <v>213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84</v>
      </c>
      <c r="BK201" s="256">
        <f>ROUND(I201*H201,2)</f>
        <v>0</v>
      </c>
      <c r="BL201" s="18" t="s">
        <v>229</v>
      </c>
      <c r="BM201" s="255" t="s">
        <v>2681</v>
      </c>
    </row>
    <row r="202" s="13" customFormat="1">
      <c r="A202" s="13"/>
      <c r="B202" s="265"/>
      <c r="C202" s="266"/>
      <c r="D202" s="257" t="s">
        <v>436</v>
      </c>
      <c r="E202" s="267" t="s">
        <v>1</v>
      </c>
      <c r="F202" s="268" t="s">
        <v>2682</v>
      </c>
      <c r="G202" s="266"/>
      <c r="H202" s="269">
        <v>502.13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5" t="s">
        <v>436</v>
      </c>
      <c r="AU202" s="275" t="s">
        <v>86</v>
      </c>
      <c r="AV202" s="13" t="s">
        <v>86</v>
      </c>
      <c r="AW202" s="13" t="s">
        <v>32</v>
      </c>
      <c r="AX202" s="13" t="s">
        <v>76</v>
      </c>
      <c r="AY202" s="275" t="s">
        <v>213</v>
      </c>
    </row>
    <row r="203" s="2" customFormat="1" ht="21.75" customHeight="1">
      <c r="A203" s="39"/>
      <c r="B203" s="40"/>
      <c r="C203" s="244" t="s">
        <v>302</v>
      </c>
      <c r="D203" s="244" t="s">
        <v>216</v>
      </c>
      <c r="E203" s="245" t="s">
        <v>1009</v>
      </c>
      <c r="F203" s="246" t="s">
        <v>1355</v>
      </c>
      <c r="G203" s="247" t="s">
        <v>491</v>
      </c>
      <c r="H203" s="248">
        <v>954.04700000000003</v>
      </c>
      <c r="I203" s="249"/>
      <c r="J203" s="250">
        <f>ROUND(I203*H203,2)</f>
        <v>0</v>
      </c>
      <c r="K203" s="246" t="s">
        <v>394</v>
      </c>
      <c r="L203" s="45"/>
      <c r="M203" s="251" t="s">
        <v>1</v>
      </c>
      <c r="N203" s="252" t="s">
        <v>41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229</v>
      </c>
      <c r="AT203" s="255" t="s">
        <v>216</v>
      </c>
      <c r="AU203" s="255" t="s">
        <v>86</v>
      </c>
      <c r="AY203" s="18" t="s">
        <v>213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84</v>
      </c>
      <c r="BK203" s="256">
        <f>ROUND(I203*H203,2)</f>
        <v>0</v>
      </c>
      <c r="BL203" s="18" t="s">
        <v>229</v>
      </c>
      <c r="BM203" s="255" t="s">
        <v>2683</v>
      </c>
    </row>
    <row r="204" s="2" customFormat="1">
      <c r="A204" s="39"/>
      <c r="B204" s="40"/>
      <c r="C204" s="41"/>
      <c r="D204" s="257" t="s">
        <v>222</v>
      </c>
      <c r="E204" s="41"/>
      <c r="F204" s="258" t="s">
        <v>692</v>
      </c>
      <c r="G204" s="41"/>
      <c r="H204" s="41"/>
      <c r="I204" s="155"/>
      <c r="J204" s="41"/>
      <c r="K204" s="41"/>
      <c r="L204" s="45"/>
      <c r="M204" s="259"/>
      <c r="N204" s="260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222</v>
      </c>
      <c r="AU204" s="18" t="s">
        <v>86</v>
      </c>
    </row>
    <row r="205" s="13" customFormat="1">
      <c r="A205" s="13"/>
      <c r="B205" s="265"/>
      <c r="C205" s="266"/>
      <c r="D205" s="257" t="s">
        <v>436</v>
      </c>
      <c r="E205" s="267" t="s">
        <v>1</v>
      </c>
      <c r="F205" s="268" t="s">
        <v>2684</v>
      </c>
      <c r="G205" s="266"/>
      <c r="H205" s="269">
        <v>954.04700000000003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5" t="s">
        <v>436</v>
      </c>
      <c r="AU205" s="275" t="s">
        <v>86</v>
      </c>
      <c r="AV205" s="13" t="s">
        <v>86</v>
      </c>
      <c r="AW205" s="13" t="s">
        <v>32</v>
      </c>
      <c r="AX205" s="13" t="s">
        <v>76</v>
      </c>
      <c r="AY205" s="275" t="s">
        <v>213</v>
      </c>
    </row>
    <row r="206" s="2" customFormat="1" ht="21.75" customHeight="1">
      <c r="A206" s="39"/>
      <c r="B206" s="40"/>
      <c r="C206" s="244" t="s">
        <v>307</v>
      </c>
      <c r="D206" s="244" t="s">
        <v>216</v>
      </c>
      <c r="E206" s="245" t="s">
        <v>903</v>
      </c>
      <c r="F206" s="246" t="s">
        <v>904</v>
      </c>
      <c r="G206" s="247" t="s">
        <v>399</v>
      </c>
      <c r="H206" s="248">
        <v>191.11600000000001</v>
      </c>
      <c r="I206" s="249"/>
      <c r="J206" s="250">
        <f>ROUND(I206*H206,2)</f>
        <v>0</v>
      </c>
      <c r="K206" s="246" t="s">
        <v>394</v>
      </c>
      <c r="L206" s="45"/>
      <c r="M206" s="251" t="s">
        <v>1</v>
      </c>
      <c r="N206" s="252" t="s">
        <v>41</v>
      </c>
      <c r="O206" s="92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229</v>
      </c>
      <c r="AT206" s="255" t="s">
        <v>216</v>
      </c>
      <c r="AU206" s="255" t="s">
        <v>86</v>
      </c>
      <c r="AY206" s="18" t="s">
        <v>213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84</v>
      </c>
      <c r="BK206" s="256">
        <f>ROUND(I206*H206,2)</f>
        <v>0</v>
      </c>
      <c r="BL206" s="18" t="s">
        <v>229</v>
      </c>
      <c r="BM206" s="255" t="s">
        <v>2685</v>
      </c>
    </row>
    <row r="207" s="15" customFormat="1">
      <c r="A207" s="15"/>
      <c r="B207" s="300"/>
      <c r="C207" s="301"/>
      <c r="D207" s="257" t="s">
        <v>436</v>
      </c>
      <c r="E207" s="302" t="s">
        <v>1</v>
      </c>
      <c r="F207" s="303" t="s">
        <v>2686</v>
      </c>
      <c r="G207" s="301"/>
      <c r="H207" s="302" t="s">
        <v>1</v>
      </c>
      <c r="I207" s="304"/>
      <c r="J207" s="301"/>
      <c r="K207" s="301"/>
      <c r="L207" s="305"/>
      <c r="M207" s="306"/>
      <c r="N207" s="307"/>
      <c r="O207" s="307"/>
      <c r="P207" s="307"/>
      <c r="Q207" s="307"/>
      <c r="R207" s="307"/>
      <c r="S207" s="307"/>
      <c r="T207" s="30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309" t="s">
        <v>436</v>
      </c>
      <c r="AU207" s="309" t="s">
        <v>86</v>
      </c>
      <c r="AV207" s="15" t="s">
        <v>84</v>
      </c>
      <c r="AW207" s="15" t="s">
        <v>32</v>
      </c>
      <c r="AX207" s="15" t="s">
        <v>76</v>
      </c>
      <c r="AY207" s="309" t="s">
        <v>213</v>
      </c>
    </row>
    <row r="208" s="15" customFormat="1">
      <c r="A208" s="15"/>
      <c r="B208" s="300"/>
      <c r="C208" s="301"/>
      <c r="D208" s="257" t="s">
        <v>436</v>
      </c>
      <c r="E208" s="302" t="s">
        <v>1</v>
      </c>
      <c r="F208" s="303" t="s">
        <v>2631</v>
      </c>
      <c r="G208" s="301"/>
      <c r="H208" s="302" t="s">
        <v>1</v>
      </c>
      <c r="I208" s="304"/>
      <c r="J208" s="301"/>
      <c r="K208" s="301"/>
      <c r="L208" s="305"/>
      <c r="M208" s="306"/>
      <c r="N208" s="307"/>
      <c r="O208" s="307"/>
      <c r="P208" s="307"/>
      <c r="Q208" s="307"/>
      <c r="R208" s="307"/>
      <c r="S208" s="307"/>
      <c r="T208" s="30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309" t="s">
        <v>436</v>
      </c>
      <c r="AU208" s="309" t="s">
        <v>86</v>
      </c>
      <c r="AV208" s="15" t="s">
        <v>84</v>
      </c>
      <c r="AW208" s="15" t="s">
        <v>32</v>
      </c>
      <c r="AX208" s="15" t="s">
        <v>76</v>
      </c>
      <c r="AY208" s="309" t="s">
        <v>213</v>
      </c>
    </row>
    <row r="209" s="15" customFormat="1">
      <c r="A209" s="15"/>
      <c r="B209" s="300"/>
      <c r="C209" s="301"/>
      <c r="D209" s="257" t="s">
        <v>436</v>
      </c>
      <c r="E209" s="302" t="s">
        <v>1</v>
      </c>
      <c r="F209" s="303" t="s">
        <v>2687</v>
      </c>
      <c r="G209" s="301"/>
      <c r="H209" s="302" t="s">
        <v>1</v>
      </c>
      <c r="I209" s="304"/>
      <c r="J209" s="301"/>
      <c r="K209" s="301"/>
      <c r="L209" s="305"/>
      <c r="M209" s="306"/>
      <c r="N209" s="307"/>
      <c r="O209" s="307"/>
      <c r="P209" s="307"/>
      <c r="Q209" s="307"/>
      <c r="R209" s="307"/>
      <c r="S209" s="307"/>
      <c r="T209" s="30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309" t="s">
        <v>436</v>
      </c>
      <c r="AU209" s="309" t="s">
        <v>86</v>
      </c>
      <c r="AV209" s="15" t="s">
        <v>84</v>
      </c>
      <c r="AW209" s="15" t="s">
        <v>32</v>
      </c>
      <c r="AX209" s="15" t="s">
        <v>76</v>
      </c>
      <c r="AY209" s="309" t="s">
        <v>213</v>
      </c>
    </row>
    <row r="210" s="13" customFormat="1">
      <c r="A210" s="13"/>
      <c r="B210" s="265"/>
      <c r="C210" s="266"/>
      <c r="D210" s="257" t="s">
        <v>436</v>
      </c>
      <c r="E210" s="267" t="s">
        <v>1</v>
      </c>
      <c r="F210" s="268" t="s">
        <v>2688</v>
      </c>
      <c r="G210" s="266"/>
      <c r="H210" s="269">
        <v>14.460000000000001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5" t="s">
        <v>436</v>
      </c>
      <c r="AU210" s="275" t="s">
        <v>86</v>
      </c>
      <c r="AV210" s="13" t="s">
        <v>86</v>
      </c>
      <c r="AW210" s="13" t="s">
        <v>32</v>
      </c>
      <c r="AX210" s="13" t="s">
        <v>76</v>
      </c>
      <c r="AY210" s="275" t="s">
        <v>213</v>
      </c>
    </row>
    <row r="211" s="15" customFormat="1">
      <c r="A211" s="15"/>
      <c r="B211" s="300"/>
      <c r="C211" s="301"/>
      <c r="D211" s="257" t="s">
        <v>436</v>
      </c>
      <c r="E211" s="302" t="s">
        <v>1</v>
      </c>
      <c r="F211" s="303" t="s">
        <v>2689</v>
      </c>
      <c r="G211" s="301"/>
      <c r="H211" s="302" t="s">
        <v>1</v>
      </c>
      <c r="I211" s="304"/>
      <c r="J211" s="301"/>
      <c r="K211" s="301"/>
      <c r="L211" s="305"/>
      <c r="M211" s="306"/>
      <c r="N211" s="307"/>
      <c r="O211" s="307"/>
      <c r="P211" s="307"/>
      <c r="Q211" s="307"/>
      <c r="R211" s="307"/>
      <c r="S211" s="307"/>
      <c r="T211" s="30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309" t="s">
        <v>436</v>
      </c>
      <c r="AU211" s="309" t="s">
        <v>86</v>
      </c>
      <c r="AV211" s="15" t="s">
        <v>84</v>
      </c>
      <c r="AW211" s="15" t="s">
        <v>32</v>
      </c>
      <c r="AX211" s="15" t="s">
        <v>76</v>
      </c>
      <c r="AY211" s="309" t="s">
        <v>213</v>
      </c>
    </row>
    <row r="212" s="15" customFormat="1">
      <c r="A212" s="15"/>
      <c r="B212" s="300"/>
      <c r="C212" s="301"/>
      <c r="D212" s="257" t="s">
        <v>436</v>
      </c>
      <c r="E212" s="302" t="s">
        <v>1</v>
      </c>
      <c r="F212" s="303" t="s">
        <v>2690</v>
      </c>
      <c r="G212" s="301"/>
      <c r="H212" s="302" t="s">
        <v>1</v>
      </c>
      <c r="I212" s="304"/>
      <c r="J212" s="301"/>
      <c r="K212" s="301"/>
      <c r="L212" s="305"/>
      <c r="M212" s="306"/>
      <c r="N212" s="307"/>
      <c r="O212" s="307"/>
      <c r="P212" s="307"/>
      <c r="Q212" s="307"/>
      <c r="R212" s="307"/>
      <c r="S212" s="307"/>
      <c r="T212" s="30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309" t="s">
        <v>436</v>
      </c>
      <c r="AU212" s="309" t="s">
        <v>86</v>
      </c>
      <c r="AV212" s="15" t="s">
        <v>84</v>
      </c>
      <c r="AW212" s="15" t="s">
        <v>32</v>
      </c>
      <c r="AX212" s="15" t="s">
        <v>76</v>
      </c>
      <c r="AY212" s="309" t="s">
        <v>213</v>
      </c>
    </row>
    <row r="213" s="15" customFormat="1">
      <c r="A213" s="15"/>
      <c r="B213" s="300"/>
      <c r="C213" s="301"/>
      <c r="D213" s="257" t="s">
        <v>436</v>
      </c>
      <c r="E213" s="302" t="s">
        <v>1</v>
      </c>
      <c r="F213" s="303" t="s">
        <v>2691</v>
      </c>
      <c r="G213" s="301"/>
      <c r="H213" s="302" t="s">
        <v>1</v>
      </c>
      <c r="I213" s="304"/>
      <c r="J213" s="301"/>
      <c r="K213" s="301"/>
      <c r="L213" s="305"/>
      <c r="M213" s="306"/>
      <c r="N213" s="307"/>
      <c r="O213" s="307"/>
      <c r="P213" s="307"/>
      <c r="Q213" s="307"/>
      <c r="R213" s="307"/>
      <c r="S213" s="307"/>
      <c r="T213" s="30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309" t="s">
        <v>436</v>
      </c>
      <c r="AU213" s="309" t="s">
        <v>86</v>
      </c>
      <c r="AV213" s="15" t="s">
        <v>84</v>
      </c>
      <c r="AW213" s="15" t="s">
        <v>32</v>
      </c>
      <c r="AX213" s="15" t="s">
        <v>76</v>
      </c>
      <c r="AY213" s="309" t="s">
        <v>213</v>
      </c>
    </row>
    <row r="214" s="13" customFormat="1">
      <c r="A214" s="13"/>
      <c r="B214" s="265"/>
      <c r="C214" s="266"/>
      <c r="D214" s="257" t="s">
        <v>436</v>
      </c>
      <c r="E214" s="267" t="s">
        <v>1</v>
      </c>
      <c r="F214" s="268" t="s">
        <v>2692</v>
      </c>
      <c r="G214" s="266"/>
      <c r="H214" s="269">
        <v>37.799999999999997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5" t="s">
        <v>436</v>
      </c>
      <c r="AU214" s="275" t="s">
        <v>86</v>
      </c>
      <c r="AV214" s="13" t="s">
        <v>86</v>
      </c>
      <c r="AW214" s="13" t="s">
        <v>32</v>
      </c>
      <c r="AX214" s="13" t="s">
        <v>76</v>
      </c>
      <c r="AY214" s="275" t="s">
        <v>213</v>
      </c>
    </row>
    <row r="215" s="15" customFormat="1">
      <c r="A215" s="15"/>
      <c r="B215" s="300"/>
      <c r="C215" s="301"/>
      <c r="D215" s="257" t="s">
        <v>436</v>
      </c>
      <c r="E215" s="302" t="s">
        <v>1</v>
      </c>
      <c r="F215" s="303" t="s">
        <v>2693</v>
      </c>
      <c r="G215" s="301"/>
      <c r="H215" s="302" t="s">
        <v>1</v>
      </c>
      <c r="I215" s="304"/>
      <c r="J215" s="301"/>
      <c r="K215" s="301"/>
      <c r="L215" s="305"/>
      <c r="M215" s="306"/>
      <c r="N215" s="307"/>
      <c r="O215" s="307"/>
      <c r="P215" s="307"/>
      <c r="Q215" s="307"/>
      <c r="R215" s="307"/>
      <c r="S215" s="307"/>
      <c r="T215" s="30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309" t="s">
        <v>436</v>
      </c>
      <c r="AU215" s="309" t="s">
        <v>86</v>
      </c>
      <c r="AV215" s="15" t="s">
        <v>84</v>
      </c>
      <c r="AW215" s="15" t="s">
        <v>32</v>
      </c>
      <c r="AX215" s="15" t="s">
        <v>76</v>
      </c>
      <c r="AY215" s="309" t="s">
        <v>213</v>
      </c>
    </row>
    <row r="216" s="13" customFormat="1">
      <c r="A216" s="13"/>
      <c r="B216" s="265"/>
      <c r="C216" s="266"/>
      <c r="D216" s="257" t="s">
        <v>436</v>
      </c>
      <c r="E216" s="267" t="s">
        <v>1</v>
      </c>
      <c r="F216" s="268" t="s">
        <v>2694</v>
      </c>
      <c r="G216" s="266"/>
      <c r="H216" s="269">
        <v>5.7000000000000002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5" t="s">
        <v>436</v>
      </c>
      <c r="AU216" s="275" t="s">
        <v>86</v>
      </c>
      <c r="AV216" s="13" t="s">
        <v>86</v>
      </c>
      <c r="AW216" s="13" t="s">
        <v>32</v>
      </c>
      <c r="AX216" s="13" t="s">
        <v>76</v>
      </c>
      <c r="AY216" s="275" t="s">
        <v>213</v>
      </c>
    </row>
    <row r="217" s="15" customFormat="1">
      <c r="A217" s="15"/>
      <c r="B217" s="300"/>
      <c r="C217" s="301"/>
      <c r="D217" s="257" t="s">
        <v>436</v>
      </c>
      <c r="E217" s="302" t="s">
        <v>1</v>
      </c>
      <c r="F217" s="303" t="s">
        <v>2631</v>
      </c>
      <c r="G217" s="301"/>
      <c r="H217" s="302" t="s">
        <v>1</v>
      </c>
      <c r="I217" s="304"/>
      <c r="J217" s="301"/>
      <c r="K217" s="301"/>
      <c r="L217" s="305"/>
      <c r="M217" s="306"/>
      <c r="N217" s="307"/>
      <c r="O217" s="307"/>
      <c r="P217" s="307"/>
      <c r="Q217" s="307"/>
      <c r="R217" s="307"/>
      <c r="S217" s="307"/>
      <c r="T217" s="308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309" t="s">
        <v>436</v>
      </c>
      <c r="AU217" s="309" t="s">
        <v>86</v>
      </c>
      <c r="AV217" s="15" t="s">
        <v>84</v>
      </c>
      <c r="AW217" s="15" t="s">
        <v>32</v>
      </c>
      <c r="AX217" s="15" t="s">
        <v>76</v>
      </c>
      <c r="AY217" s="309" t="s">
        <v>213</v>
      </c>
    </row>
    <row r="218" s="15" customFormat="1">
      <c r="A218" s="15"/>
      <c r="B218" s="300"/>
      <c r="C218" s="301"/>
      <c r="D218" s="257" t="s">
        <v>436</v>
      </c>
      <c r="E218" s="302" t="s">
        <v>1</v>
      </c>
      <c r="F218" s="303" t="s">
        <v>2695</v>
      </c>
      <c r="G218" s="301"/>
      <c r="H218" s="302" t="s">
        <v>1</v>
      </c>
      <c r="I218" s="304"/>
      <c r="J218" s="301"/>
      <c r="K218" s="301"/>
      <c r="L218" s="305"/>
      <c r="M218" s="306"/>
      <c r="N218" s="307"/>
      <c r="O218" s="307"/>
      <c r="P218" s="307"/>
      <c r="Q218" s="307"/>
      <c r="R218" s="307"/>
      <c r="S218" s="307"/>
      <c r="T218" s="30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09" t="s">
        <v>436</v>
      </c>
      <c r="AU218" s="309" t="s">
        <v>86</v>
      </c>
      <c r="AV218" s="15" t="s">
        <v>84</v>
      </c>
      <c r="AW218" s="15" t="s">
        <v>32</v>
      </c>
      <c r="AX218" s="15" t="s">
        <v>76</v>
      </c>
      <c r="AY218" s="309" t="s">
        <v>213</v>
      </c>
    </row>
    <row r="219" s="13" customFormat="1">
      <c r="A219" s="13"/>
      <c r="B219" s="265"/>
      <c r="C219" s="266"/>
      <c r="D219" s="257" t="s">
        <v>436</v>
      </c>
      <c r="E219" s="267" t="s">
        <v>1</v>
      </c>
      <c r="F219" s="268" t="s">
        <v>2696</v>
      </c>
      <c r="G219" s="266"/>
      <c r="H219" s="269">
        <v>26.100000000000001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5" t="s">
        <v>436</v>
      </c>
      <c r="AU219" s="275" t="s">
        <v>86</v>
      </c>
      <c r="AV219" s="13" t="s">
        <v>86</v>
      </c>
      <c r="AW219" s="13" t="s">
        <v>32</v>
      </c>
      <c r="AX219" s="13" t="s">
        <v>76</v>
      </c>
      <c r="AY219" s="275" t="s">
        <v>213</v>
      </c>
    </row>
    <row r="220" s="15" customFormat="1">
      <c r="A220" s="15"/>
      <c r="B220" s="300"/>
      <c r="C220" s="301"/>
      <c r="D220" s="257" t="s">
        <v>436</v>
      </c>
      <c r="E220" s="302" t="s">
        <v>1</v>
      </c>
      <c r="F220" s="303" t="s">
        <v>2697</v>
      </c>
      <c r="G220" s="301"/>
      <c r="H220" s="302" t="s">
        <v>1</v>
      </c>
      <c r="I220" s="304"/>
      <c r="J220" s="301"/>
      <c r="K220" s="301"/>
      <c r="L220" s="305"/>
      <c r="M220" s="306"/>
      <c r="N220" s="307"/>
      <c r="O220" s="307"/>
      <c r="P220" s="307"/>
      <c r="Q220" s="307"/>
      <c r="R220" s="307"/>
      <c r="S220" s="307"/>
      <c r="T220" s="30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309" t="s">
        <v>436</v>
      </c>
      <c r="AU220" s="309" t="s">
        <v>86</v>
      </c>
      <c r="AV220" s="15" t="s">
        <v>84</v>
      </c>
      <c r="AW220" s="15" t="s">
        <v>32</v>
      </c>
      <c r="AX220" s="15" t="s">
        <v>76</v>
      </c>
      <c r="AY220" s="309" t="s">
        <v>213</v>
      </c>
    </row>
    <row r="221" s="13" customFormat="1">
      <c r="A221" s="13"/>
      <c r="B221" s="265"/>
      <c r="C221" s="266"/>
      <c r="D221" s="257" t="s">
        <v>436</v>
      </c>
      <c r="E221" s="267" t="s">
        <v>1</v>
      </c>
      <c r="F221" s="268" t="s">
        <v>2698</v>
      </c>
      <c r="G221" s="266"/>
      <c r="H221" s="269">
        <v>41.939999999999998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5" t="s">
        <v>436</v>
      </c>
      <c r="AU221" s="275" t="s">
        <v>86</v>
      </c>
      <c r="AV221" s="13" t="s">
        <v>86</v>
      </c>
      <c r="AW221" s="13" t="s">
        <v>32</v>
      </c>
      <c r="AX221" s="13" t="s">
        <v>76</v>
      </c>
      <c r="AY221" s="275" t="s">
        <v>213</v>
      </c>
    </row>
    <row r="222" s="15" customFormat="1">
      <c r="A222" s="15"/>
      <c r="B222" s="300"/>
      <c r="C222" s="301"/>
      <c r="D222" s="257" t="s">
        <v>436</v>
      </c>
      <c r="E222" s="302" t="s">
        <v>1</v>
      </c>
      <c r="F222" s="303" t="s">
        <v>2699</v>
      </c>
      <c r="G222" s="301"/>
      <c r="H222" s="302" t="s">
        <v>1</v>
      </c>
      <c r="I222" s="304"/>
      <c r="J222" s="301"/>
      <c r="K222" s="301"/>
      <c r="L222" s="305"/>
      <c r="M222" s="306"/>
      <c r="N222" s="307"/>
      <c r="O222" s="307"/>
      <c r="P222" s="307"/>
      <c r="Q222" s="307"/>
      <c r="R222" s="307"/>
      <c r="S222" s="307"/>
      <c r="T222" s="30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309" t="s">
        <v>436</v>
      </c>
      <c r="AU222" s="309" t="s">
        <v>86</v>
      </c>
      <c r="AV222" s="15" t="s">
        <v>84</v>
      </c>
      <c r="AW222" s="15" t="s">
        <v>32</v>
      </c>
      <c r="AX222" s="15" t="s">
        <v>76</v>
      </c>
      <c r="AY222" s="309" t="s">
        <v>213</v>
      </c>
    </row>
    <row r="223" s="13" customFormat="1">
      <c r="A223" s="13"/>
      <c r="B223" s="265"/>
      <c r="C223" s="266"/>
      <c r="D223" s="257" t="s">
        <v>436</v>
      </c>
      <c r="E223" s="267" t="s">
        <v>1</v>
      </c>
      <c r="F223" s="268" t="s">
        <v>2700</v>
      </c>
      <c r="G223" s="266"/>
      <c r="H223" s="269">
        <v>6.6849999999999996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5" t="s">
        <v>436</v>
      </c>
      <c r="AU223" s="275" t="s">
        <v>86</v>
      </c>
      <c r="AV223" s="13" t="s">
        <v>86</v>
      </c>
      <c r="AW223" s="13" t="s">
        <v>32</v>
      </c>
      <c r="AX223" s="13" t="s">
        <v>76</v>
      </c>
      <c r="AY223" s="275" t="s">
        <v>213</v>
      </c>
    </row>
    <row r="224" s="15" customFormat="1">
      <c r="A224" s="15"/>
      <c r="B224" s="300"/>
      <c r="C224" s="301"/>
      <c r="D224" s="257" t="s">
        <v>436</v>
      </c>
      <c r="E224" s="302" t="s">
        <v>1</v>
      </c>
      <c r="F224" s="303" t="s">
        <v>2701</v>
      </c>
      <c r="G224" s="301"/>
      <c r="H224" s="302" t="s">
        <v>1</v>
      </c>
      <c r="I224" s="304"/>
      <c r="J224" s="301"/>
      <c r="K224" s="301"/>
      <c r="L224" s="305"/>
      <c r="M224" s="306"/>
      <c r="N224" s="307"/>
      <c r="O224" s="307"/>
      <c r="P224" s="307"/>
      <c r="Q224" s="307"/>
      <c r="R224" s="307"/>
      <c r="S224" s="307"/>
      <c r="T224" s="30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309" t="s">
        <v>436</v>
      </c>
      <c r="AU224" s="309" t="s">
        <v>86</v>
      </c>
      <c r="AV224" s="15" t="s">
        <v>84</v>
      </c>
      <c r="AW224" s="15" t="s">
        <v>32</v>
      </c>
      <c r="AX224" s="15" t="s">
        <v>76</v>
      </c>
      <c r="AY224" s="309" t="s">
        <v>213</v>
      </c>
    </row>
    <row r="225" s="15" customFormat="1">
      <c r="A225" s="15"/>
      <c r="B225" s="300"/>
      <c r="C225" s="301"/>
      <c r="D225" s="257" t="s">
        <v>436</v>
      </c>
      <c r="E225" s="302" t="s">
        <v>1</v>
      </c>
      <c r="F225" s="303" t="s">
        <v>2702</v>
      </c>
      <c r="G225" s="301"/>
      <c r="H225" s="302" t="s">
        <v>1</v>
      </c>
      <c r="I225" s="304"/>
      <c r="J225" s="301"/>
      <c r="K225" s="301"/>
      <c r="L225" s="305"/>
      <c r="M225" s="306"/>
      <c r="N225" s="307"/>
      <c r="O225" s="307"/>
      <c r="P225" s="307"/>
      <c r="Q225" s="307"/>
      <c r="R225" s="307"/>
      <c r="S225" s="307"/>
      <c r="T225" s="30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309" t="s">
        <v>436</v>
      </c>
      <c r="AU225" s="309" t="s">
        <v>86</v>
      </c>
      <c r="AV225" s="15" t="s">
        <v>84</v>
      </c>
      <c r="AW225" s="15" t="s">
        <v>32</v>
      </c>
      <c r="AX225" s="15" t="s">
        <v>76</v>
      </c>
      <c r="AY225" s="309" t="s">
        <v>213</v>
      </c>
    </row>
    <row r="226" s="13" customFormat="1">
      <c r="A226" s="13"/>
      <c r="B226" s="265"/>
      <c r="C226" s="266"/>
      <c r="D226" s="257" t="s">
        <v>436</v>
      </c>
      <c r="E226" s="267" t="s">
        <v>1</v>
      </c>
      <c r="F226" s="268" t="s">
        <v>2703</v>
      </c>
      <c r="G226" s="266"/>
      <c r="H226" s="269">
        <v>28.050000000000001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5" t="s">
        <v>436</v>
      </c>
      <c r="AU226" s="275" t="s">
        <v>86</v>
      </c>
      <c r="AV226" s="13" t="s">
        <v>86</v>
      </c>
      <c r="AW226" s="13" t="s">
        <v>32</v>
      </c>
      <c r="AX226" s="13" t="s">
        <v>76</v>
      </c>
      <c r="AY226" s="275" t="s">
        <v>213</v>
      </c>
    </row>
    <row r="227" s="15" customFormat="1">
      <c r="A227" s="15"/>
      <c r="B227" s="300"/>
      <c r="C227" s="301"/>
      <c r="D227" s="257" t="s">
        <v>436</v>
      </c>
      <c r="E227" s="302" t="s">
        <v>1</v>
      </c>
      <c r="F227" s="303" t="s">
        <v>2704</v>
      </c>
      <c r="G227" s="301"/>
      <c r="H227" s="302" t="s">
        <v>1</v>
      </c>
      <c r="I227" s="304"/>
      <c r="J227" s="301"/>
      <c r="K227" s="301"/>
      <c r="L227" s="305"/>
      <c r="M227" s="306"/>
      <c r="N227" s="307"/>
      <c r="O227" s="307"/>
      <c r="P227" s="307"/>
      <c r="Q227" s="307"/>
      <c r="R227" s="307"/>
      <c r="S227" s="307"/>
      <c r="T227" s="308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309" t="s">
        <v>436</v>
      </c>
      <c r="AU227" s="309" t="s">
        <v>86</v>
      </c>
      <c r="AV227" s="15" t="s">
        <v>84</v>
      </c>
      <c r="AW227" s="15" t="s">
        <v>32</v>
      </c>
      <c r="AX227" s="15" t="s">
        <v>76</v>
      </c>
      <c r="AY227" s="309" t="s">
        <v>213</v>
      </c>
    </row>
    <row r="228" s="13" customFormat="1">
      <c r="A228" s="13"/>
      <c r="B228" s="265"/>
      <c r="C228" s="266"/>
      <c r="D228" s="257" t="s">
        <v>436</v>
      </c>
      <c r="E228" s="267" t="s">
        <v>1</v>
      </c>
      <c r="F228" s="268" t="s">
        <v>2705</v>
      </c>
      <c r="G228" s="266"/>
      <c r="H228" s="269">
        <v>10.965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5" t="s">
        <v>436</v>
      </c>
      <c r="AU228" s="275" t="s">
        <v>86</v>
      </c>
      <c r="AV228" s="13" t="s">
        <v>86</v>
      </c>
      <c r="AW228" s="13" t="s">
        <v>32</v>
      </c>
      <c r="AX228" s="13" t="s">
        <v>76</v>
      </c>
      <c r="AY228" s="275" t="s">
        <v>213</v>
      </c>
    </row>
    <row r="229" s="15" customFormat="1">
      <c r="A229" s="15"/>
      <c r="B229" s="300"/>
      <c r="C229" s="301"/>
      <c r="D229" s="257" t="s">
        <v>436</v>
      </c>
      <c r="E229" s="302" t="s">
        <v>1</v>
      </c>
      <c r="F229" s="303" t="s">
        <v>2706</v>
      </c>
      <c r="G229" s="301"/>
      <c r="H229" s="302" t="s">
        <v>1</v>
      </c>
      <c r="I229" s="304"/>
      <c r="J229" s="301"/>
      <c r="K229" s="301"/>
      <c r="L229" s="305"/>
      <c r="M229" s="306"/>
      <c r="N229" s="307"/>
      <c r="O229" s="307"/>
      <c r="P229" s="307"/>
      <c r="Q229" s="307"/>
      <c r="R229" s="307"/>
      <c r="S229" s="307"/>
      <c r="T229" s="30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309" t="s">
        <v>436</v>
      </c>
      <c r="AU229" s="309" t="s">
        <v>86</v>
      </c>
      <c r="AV229" s="15" t="s">
        <v>84</v>
      </c>
      <c r="AW229" s="15" t="s">
        <v>32</v>
      </c>
      <c r="AX229" s="15" t="s">
        <v>76</v>
      </c>
      <c r="AY229" s="309" t="s">
        <v>213</v>
      </c>
    </row>
    <row r="230" s="13" customFormat="1">
      <c r="A230" s="13"/>
      <c r="B230" s="265"/>
      <c r="C230" s="266"/>
      <c r="D230" s="257" t="s">
        <v>436</v>
      </c>
      <c r="E230" s="267" t="s">
        <v>1</v>
      </c>
      <c r="F230" s="268" t="s">
        <v>2707</v>
      </c>
      <c r="G230" s="266"/>
      <c r="H230" s="269">
        <v>19.416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5" t="s">
        <v>436</v>
      </c>
      <c r="AU230" s="275" t="s">
        <v>86</v>
      </c>
      <c r="AV230" s="13" t="s">
        <v>86</v>
      </c>
      <c r="AW230" s="13" t="s">
        <v>32</v>
      </c>
      <c r="AX230" s="13" t="s">
        <v>76</v>
      </c>
      <c r="AY230" s="275" t="s">
        <v>213</v>
      </c>
    </row>
    <row r="231" s="2" customFormat="1" ht="16.5" customHeight="1">
      <c r="A231" s="39"/>
      <c r="B231" s="40"/>
      <c r="C231" s="287" t="s">
        <v>312</v>
      </c>
      <c r="D231" s="287" t="s">
        <v>488</v>
      </c>
      <c r="E231" s="288" t="s">
        <v>2708</v>
      </c>
      <c r="F231" s="289" t="s">
        <v>2709</v>
      </c>
      <c r="G231" s="290" t="s">
        <v>491</v>
      </c>
      <c r="H231" s="291">
        <v>713.03999999999996</v>
      </c>
      <c r="I231" s="292"/>
      <c r="J231" s="293">
        <f>ROUND(I231*H231,2)</f>
        <v>0</v>
      </c>
      <c r="K231" s="289" t="s">
        <v>394</v>
      </c>
      <c r="L231" s="294"/>
      <c r="M231" s="295" t="s">
        <v>1</v>
      </c>
      <c r="N231" s="296" t="s">
        <v>41</v>
      </c>
      <c r="O231" s="92"/>
      <c r="P231" s="253">
        <f>O231*H231</f>
        <v>0</v>
      </c>
      <c r="Q231" s="253">
        <v>1</v>
      </c>
      <c r="R231" s="253">
        <f>Q231*H231</f>
        <v>713.03999999999996</v>
      </c>
      <c r="S231" s="253">
        <v>0</v>
      </c>
      <c r="T231" s="25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5" t="s">
        <v>420</v>
      </c>
      <c r="AT231" s="255" t="s">
        <v>488</v>
      </c>
      <c r="AU231" s="255" t="s">
        <v>86</v>
      </c>
      <c r="AY231" s="18" t="s">
        <v>213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8" t="s">
        <v>84</v>
      </c>
      <c r="BK231" s="256">
        <f>ROUND(I231*H231,2)</f>
        <v>0</v>
      </c>
      <c r="BL231" s="18" t="s">
        <v>229</v>
      </c>
      <c r="BM231" s="255" t="s">
        <v>2710</v>
      </c>
    </row>
    <row r="232" s="13" customFormat="1">
      <c r="A232" s="13"/>
      <c r="B232" s="265"/>
      <c r="C232" s="266"/>
      <c r="D232" s="257" t="s">
        <v>436</v>
      </c>
      <c r="E232" s="267" t="s">
        <v>1</v>
      </c>
      <c r="F232" s="268" t="s">
        <v>2711</v>
      </c>
      <c r="G232" s="266"/>
      <c r="H232" s="269">
        <v>402.125</v>
      </c>
      <c r="I232" s="270"/>
      <c r="J232" s="266"/>
      <c r="K232" s="266"/>
      <c r="L232" s="271"/>
      <c r="M232" s="272"/>
      <c r="N232" s="273"/>
      <c r="O232" s="273"/>
      <c r="P232" s="273"/>
      <c r="Q232" s="273"/>
      <c r="R232" s="273"/>
      <c r="S232" s="273"/>
      <c r="T232" s="27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5" t="s">
        <v>436</v>
      </c>
      <c r="AU232" s="275" t="s">
        <v>86</v>
      </c>
      <c r="AV232" s="13" t="s">
        <v>86</v>
      </c>
      <c r="AW232" s="13" t="s">
        <v>32</v>
      </c>
      <c r="AX232" s="13" t="s">
        <v>76</v>
      </c>
      <c r="AY232" s="275" t="s">
        <v>213</v>
      </c>
    </row>
    <row r="233" s="13" customFormat="1">
      <c r="A233" s="13"/>
      <c r="B233" s="265"/>
      <c r="C233" s="266"/>
      <c r="D233" s="257" t="s">
        <v>436</v>
      </c>
      <c r="E233" s="267" t="s">
        <v>1</v>
      </c>
      <c r="F233" s="268" t="s">
        <v>2712</v>
      </c>
      <c r="G233" s="266"/>
      <c r="H233" s="269">
        <v>310.91500000000002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5" t="s">
        <v>436</v>
      </c>
      <c r="AU233" s="275" t="s">
        <v>86</v>
      </c>
      <c r="AV233" s="13" t="s">
        <v>86</v>
      </c>
      <c r="AW233" s="13" t="s">
        <v>32</v>
      </c>
      <c r="AX233" s="13" t="s">
        <v>76</v>
      </c>
      <c r="AY233" s="275" t="s">
        <v>213</v>
      </c>
    </row>
    <row r="234" s="2" customFormat="1" ht="16.5" customHeight="1">
      <c r="A234" s="39"/>
      <c r="B234" s="40"/>
      <c r="C234" s="287" t="s">
        <v>322</v>
      </c>
      <c r="D234" s="287" t="s">
        <v>488</v>
      </c>
      <c r="E234" s="288" t="s">
        <v>2713</v>
      </c>
      <c r="F234" s="289" t="s">
        <v>2714</v>
      </c>
      <c r="G234" s="290" t="s">
        <v>491</v>
      </c>
      <c r="H234" s="291">
        <v>2.7519999999999998</v>
      </c>
      <c r="I234" s="292"/>
      <c r="J234" s="293">
        <f>ROUND(I234*H234,2)</f>
        <v>0</v>
      </c>
      <c r="K234" s="289" t="s">
        <v>394</v>
      </c>
      <c r="L234" s="294"/>
      <c r="M234" s="295" t="s">
        <v>1</v>
      </c>
      <c r="N234" s="296" t="s">
        <v>41</v>
      </c>
      <c r="O234" s="92"/>
      <c r="P234" s="253">
        <f>O234*H234</f>
        <v>0</v>
      </c>
      <c r="Q234" s="253">
        <v>1</v>
      </c>
      <c r="R234" s="253">
        <f>Q234*H234</f>
        <v>2.7519999999999998</v>
      </c>
      <c r="S234" s="253">
        <v>0</v>
      </c>
      <c r="T234" s="25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5" t="s">
        <v>420</v>
      </c>
      <c r="AT234" s="255" t="s">
        <v>488</v>
      </c>
      <c r="AU234" s="255" t="s">
        <v>86</v>
      </c>
      <c r="AY234" s="18" t="s">
        <v>213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8" t="s">
        <v>84</v>
      </c>
      <c r="BK234" s="256">
        <f>ROUND(I234*H234,2)</f>
        <v>0</v>
      </c>
      <c r="BL234" s="18" t="s">
        <v>229</v>
      </c>
      <c r="BM234" s="255" t="s">
        <v>2715</v>
      </c>
    </row>
    <row r="235" s="15" customFormat="1">
      <c r="A235" s="15"/>
      <c r="B235" s="300"/>
      <c r="C235" s="301"/>
      <c r="D235" s="257" t="s">
        <v>436</v>
      </c>
      <c r="E235" s="302" t="s">
        <v>1</v>
      </c>
      <c r="F235" s="303" t="s">
        <v>2716</v>
      </c>
      <c r="G235" s="301"/>
      <c r="H235" s="302" t="s">
        <v>1</v>
      </c>
      <c r="I235" s="304"/>
      <c r="J235" s="301"/>
      <c r="K235" s="301"/>
      <c r="L235" s="305"/>
      <c r="M235" s="306"/>
      <c r="N235" s="307"/>
      <c r="O235" s="307"/>
      <c r="P235" s="307"/>
      <c r="Q235" s="307"/>
      <c r="R235" s="307"/>
      <c r="S235" s="307"/>
      <c r="T235" s="30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309" t="s">
        <v>436</v>
      </c>
      <c r="AU235" s="309" t="s">
        <v>86</v>
      </c>
      <c r="AV235" s="15" t="s">
        <v>84</v>
      </c>
      <c r="AW235" s="15" t="s">
        <v>32</v>
      </c>
      <c r="AX235" s="15" t="s">
        <v>76</v>
      </c>
      <c r="AY235" s="309" t="s">
        <v>213</v>
      </c>
    </row>
    <row r="236" s="13" customFormat="1">
      <c r="A236" s="13"/>
      <c r="B236" s="265"/>
      <c r="C236" s="266"/>
      <c r="D236" s="257" t="s">
        <v>436</v>
      </c>
      <c r="E236" s="267" t="s">
        <v>1</v>
      </c>
      <c r="F236" s="268" t="s">
        <v>2717</v>
      </c>
      <c r="G236" s="266"/>
      <c r="H236" s="269">
        <v>2.7519999999999998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5" t="s">
        <v>436</v>
      </c>
      <c r="AU236" s="275" t="s">
        <v>86</v>
      </c>
      <c r="AV236" s="13" t="s">
        <v>86</v>
      </c>
      <c r="AW236" s="13" t="s">
        <v>32</v>
      </c>
      <c r="AX236" s="13" t="s">
        <v>84</v>
      </c>
      <c r="AY236" s="275" t="s">
        <v>213</v>
      </c>
    </row>
    <row r="237" s="2" customFormat="1" ht="21.75" customHeight="1">
      <c r="A237" s="39"/>
      <c r="B237" s="40"/>
      <c r="C237" s="244" t="s">
        <v>1574</v>
      </c>
      <c r="D237" s="244" t="s">
        <v>216</v>
      </c>
      <c r="E237" s="245" t="s">
        <v>2718</v>
      </c>
      <c r="F237" s="246" t="s">
        <v>2719</v>
      </c>
      <c r="G237" s="247" t="s">
        <v>399</v>
      </c>
      <c r="H237" s="248">
        <v>90.751000000000005</v>
      </c>
      <c r="I237" s="249"/>
      <c r="J237" s="250">
        <f>ROUND(I237*H237,2)</f>
        <v>0</v>
      </c>
      <c r="K237" s="246" t="s">
        <v>394</v>
      </c>
      <c r="L237" s="45"/>
      <c r="M237" s="251" t="s">
        <v>1</v>
      </c>
      <c r="N237" s="252" t="s">
        <v>41</v>
      </c>
      <c r="O237" s="92"/>
      <c r="P237" s="253">
        <f>O237*H237</f>
        <v>0</v>
      </c>
      <c r="Q237" s="253">
        <v>0</v>
      </c>
      <c r="R237" s="253">
        <f>Q237*H237</f>
        <v>0</v>
      </c>
      <c r="S237" s="253">
        <v>0</v>
      </c>
      <c r="T237" s="25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5" t="s">
        <v>229</v>
      </c>
      <c r="AT237" s="255" t="s">
        <v>216</v>
      </c>
      <c r="AU237" s="255" t="s">
        <v>86</v>
      </c>
      <c r="AY237" s="18" t="s">
        <v>213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8" t="s">
        <v>84</v>
      </c>
      <c r="BK237" s="256">
        <f>ROUND(I237*H237,2)</f>
        <v>0</v>
      </c>
      <c r="BL237" s="18" t="s">
        <v>229</v>
      </c>
      <c r="BM237" s="255" t="s">
        <v>2720</v>
      </c>
    </row>
    <row r="238" s="15" customFormat="1">
      <c r="A238" s="15"/>
      <c r="B238" s="300"/>
      <c r="C238" s="301"/>
      <c r="D238" s="257" t="s">
        <v>436</v>
      </c>
      <c r="E238" s="302" t="s">
        <v>1</v>
      </c>
      <c r="F238" s="303" t="s">
        <v>2721</v>
      </c>
      <c r="G238" s="301"/>
      <c r="H238" s="302" t="s">
        <v>1</v>
      </c>
      <c r="I238" s="304"/>
      <c r="J238" s="301"/>
      <c r="K238" s="301"/>
      <c r="L238" s="305"/>
      <c r="M238" s="306"/>
      <c r="N238" s="307"/>
      <c r="O238" s="307"/>
      <c r="P238" s="307"/>
      <c r="Q238" s="307"/>
      <c r="R238" s="307"/>
      <c r="S238" s="307"/>
      <c r="T238" s="30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309" t="s">
        <v>436</v>
      </c>
      <c r="AU238" s="309" t="s">
        <v>86</v>
      </c>
      <c r="AV238" s="15" t="s">
        <v>84</v>
      </c>
      <c r="AW238" s="15" t="s">
        <v>32</v>
      </c>
      <c r="AX238" s="15" t="s">
        <v>76</v>
      </c>
      <c r="AY238" s="309" t="s">
        <v>213</v>
      </c>
    </row>
    <row r="239" s="15" customFormat="1">
      <c r="A239" s="15"/>
      <c r="B239" s="300"/>
      <c r="C239" s="301"/>
      <c r="D239" s="257" t="s">
        <v>436</v>
      </c>
      <c r="E239" s="302" t="s">
        <v>1</v>
      </c>
      <c r="F239" s="303" t="s">
        <v>2722</v>
      </c>
      <c r="G239" s="301"/>
      <c r="H239" s="302" t="s">
        <v>1</v>
      </c>
      <c r="I239" s="304"/>
      <c r="J239" s="301"/>
      <c r="K239" s="301"/>
      <c r="L239" s="305"/>
      <c r="M239" s="306"/>
      <c r="N239" s="307"/>
      <c r="O239" s="307"/>
      <c r="P239" s="307"/>
      <c r="Q239" s="307"/>
      <c r="R239" s="307"/>
      <c r="S239" s="307"/>
      <c r="T239" s="30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309" t="s">
        <v>436</v>
      </c>
      <c r="AU239" s="309" t="s">
        <v>86</v>
      </c>
      <c r="AV239" s="15" t="s">
        <v>84</v>
      </c>
      <c r="AW239" s="15" t="s">
        <v>32</v>
      </c>
      <c r="AX239" s="15" t="s">
        <v>76</v>
      </c>
      <c r="AY239" s="309" t="s">
        <v>213</v>
      </c>
    </row>
    <row r="240" s="13" customFormat="1">
      <c r="A240" s="13"/>
      <c r="B240" s="265"/>
      <c r="C240" s="266"/>
      <c r="D240" s="257" t="s">
        <v>436</v>
      </c>
      <c r="E240" s="267" t="s">
        <v>1</v>
      </c>
      <c r="F240" s="268" t="s">
        <v>2723</v>
      </c>
      <c r="G240" s="266"/>
      <c r="H240" s="269">
        <v>63.484999999999999</v>
      </c>
      <c r="I240" s="270"/>
      <c r="J240" s="266"/>
      <c r="K240" s="266"/>
      <c r="L240" s="271"/>
      <c r="M240" s="272"/>
      <c r="N240" s="273"/>
      <c r="O240" s="273"/>
      <c r="P240" s="273"/>
      <c r="Q240" s="273"/>
      <c r="R240" s="273"/>
      <c r="S240" s="273"/>
      <c r="T240" s="27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5" t="s">
        <v>436</v>
      </c>
      <c r="AU240" s="275" t="s">
        <v>86</v>
      </c>
      <c r="AV240" s="13" t="s">
        <v>86</v>
      </c>
      <c r="AW240" s="13" t="s">
        <v>32</v>
      </c>
      <c r="AX240" s="13" t="s">
        <v>76</v>
      </c>
      <c r="AY240" s="275" t="s">
        <v>213</v>
      </c>
    </row>
    <row r="241" s="15" customFormat="1">
      <c r="A241" s="15"/>
      <c r="B241" s="300"/>
      <c r="C241" s="301"/>
      <c r="D241" s="257" t="s">
        <v>436</v>
      </c>
      <c r="E241" s="302" t="s">
        <v>1</v>
      </c>
      <c r="F241" s="303" t="s">
        <v>2724</v>
      </c>
      <c r="G241" s="301"/>
      <c r="H241" s="302" t="s">
        <v>1</v>
      </c>
      <c r="I241" s="304"/>
      <c r="J241" s="301"/>
      <c r="K241" s="301"/>
      <c r="L241" s="305"/>
      <c r="M241" s="306"/>
      <c r="N241" s="307"/>
      <c r="O241" s="307"/>
      <c r="P241" s="307"/>
      <c r="Q241" s="307"/>
      <c r="R241" s="307"/>
      <c r="S241" s="307"/>
      <c r="T241" s="30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309" t="s">
        <v>436</v>
      </c>
      <c r="AU241" s="309" t="s">
        <v>86</v>
      </c>
      <c r="AV241" s="15" t="s">
        <v>84</v>
      </c>
      <c r="AW241" s="15" t="s">
        <v>32</v>
      </c>
      <c r="AX241" s="15" t="s">
        <v>76</v>
      </c>
      <c r="AY241" s="309" t="s">
        <v>213</v>
      </c>
    </row>
    <row r="242" s="13" customFormat="1">
      <c r="A242" s="13"/>
      <c r="B242" s="265"/>
      <c r="C242" s="266"/>
      <c r="D242" s="257" t="s">
        <v>436</v>
      </c>
      <c r="E242" s="267" t="s">
        <v>1</v>
      </c>
      <c r="F242" s="268" t="s">
        <v>2725</v>
      </c>
      <c r="G242" s="266"/>
      <c r="H242" s="269">
        <v>27.265999999999998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75" t="s">
        <v>436</v>
      </c>
      <c r="AU242" s="275" t="s">
        <v>86</v>
      </c>
      <c r="AV242" s="13" t="s">
        <v>86</v>
      </c>
      <c r="AW242" s="13" t="s">
        <v>32</v>
      </c>
      <c r="AX242" s="13" t="s">
        <v>76</v>
      </c>
      <c r="AY242" s="275" t="s">
        <v>213</v>
      </c>
    </row>
    <row r="243" s="14" customFormat="1">
      <c r="A243" s="14"/>
      <c r="B243" s="276"/>
      <c r="C243" s="277"/>
      <c r="D243" s="257" t="s">
        <v>436</v>
      </c>
      <c r="E243" s="278" t="s">
        <v>1</v>
      </c>
      <c r="F243" s="279" t="s">
        <v>453</v>
      </c>
      <c r="G243" s="277"/>
      <c r="H243" s="280">
        <v>90.751000000000005</v>
      </c>
      <c r="I243" s="281"/>
      <c r="J243" s="277"/>
      <c r="K243" s="277"/>
      <c r="L243" s="282"/>
      <c r="M243" s="283"/>
      <c r="N243" s="284"/>
      <c r="O243" s="284"/>
      <c r="P243" s="284"/>
      <c r="Q243" s="284"/>
      <c r="R243" s="284"/>
      <c r="S243" s="284"/>
      <c r="T243" s="28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6" t="s">
        <v>436</v>
      </c>
      <c r="AU243" s="286" t="s">
        <v>86</v>
      </c>
      <c r="AV243" s="14" t="s">
        <v>229</v>
      </c>
      <c r="AW243" s="14" t="s">
        <v>32</v>
      </c>
      <c r="AX243" s="14" t="s">
        <v>84</v>
      </c>
      <c r="AY243" s="286" t="s">
        <v>213</v>
      </c>
    </row>
    <row r="244" s="2" customFormat="1" ht="21.75" customHeight="1">
      <c r="A244" s="39"/>
      <c r="B244" s="40"/>
      <c r="C244" s="244" t="s">
        <v>333</v>
      </c>
      <c r="D244" s="244" t="s">
        <v>216</v>
      </c>
      <c r="E244" s="245" t="s">
        <v>2726</v>
      </c>
      <c r="F244" s="246" t="s">
        <v>2727</v>
      </c>
      <c r="G244" s="247" t="s">
        <v>393</v>
      </c>
      <c r="H244" s="248">
        <v>2.976</v>
      </c>
      <c r="I244" s="249"/>
      <c r="J244" s="250">
        <f>ROUND(I244*H244,2)</f>
        <v>0</v>
      </c>
      <c r="K244" s="246" t="s">
        <v>394</v>
      </c>
      <c r="L244" s="45"/>
      <c r="M244" s="251" t="s">
        <v>1</v>
      </c>
      <c r="N244" s="252" t="s">
        <v>41</v>
      </c>
      <c r="O244" s="92"/>
      <c r="P244" s="253">
        <f>O244*H244</f>
        <v>0</v>
      </c>
      <c r="Q244" s="253">
        <v>0</v>
      </c>
      <c r="R244" s="253">
        <f>Q244*H244</f>
        <v>0</v>
      </c>
      <c r="S244" s="253">
        <v>0</v>
      </c>
      <c r="T244" s="25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5" t="s">
        <v>229</v>
      </c>
      <c r="AT244" s="255" t="s">
        <v>216</v>
      </c>
      <c r="AU244" s="255" t="s">
        <v>86</v>
      </c>
      <c r="AY244" s="18" t="s">
        <v>213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8" t="s">
        <v>84</v>
      </c>
      <c r="BK244" s="256">
        <f>ROUND(I244*H244,2)</f>
        <v>0</v>
      </c>
      <c r="BL244" s="18" t="s">
        <v>229</v>
      </c>
      <c r="BM244" s="255" t="s">
        <v>2728</v>
      </c>
    </row>
    <row r="245" s="13" customFormat="1">
      <c r="A245" s="13"/>
      <c r="B245" s="265"/>
      <c r="C245" s="266"/>
      <c r="D245" s="257" t="s">
        <v>436</v>
      </c>
      <c r="E245" s="267" t="s">
        <v>1</v>
      </c>
      <c r="F245" s="268" t="s">
        <v>2608</v>
      </c>
      <c r="G245" s="266"/>
      <c r="H245" s="269">
        <v>2.976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5" t="s">
        <v>436</v>
      </c>
      <c r="AU245" s="275" t="s">
        <v>86</v>
      </c>
      <c r="AV245" s="13" t="s">
        <v>86</v>
      </c>
      <c r="AW245" s="13" t="s">
        <v>32</v>
      </c>
      <c r="AX245" s="13" t="s">
        <v>84</v>
      </c>
      <c r="AY245" s="275" t="s">
        <v>213</v>
      </c>
    </row>
    <row r="246" s="2" customFormat="1" ht="16.5" customHeight="1">
      <c r="A246" s="39"/>
      <c r="B246" s="40"/>
      <c r="C246" s="244" t="s">
        <v>338</v>
      </c>
      <c r="D246" s="244" t="s">
        <v>216</v>
      </c>
      <c r="E246" s="245" t="s">
        <v>1014</v>
      </c>
      <c r="F246" s="246" t="s">
        <v>1015</v>
      </c>
      <c r="G246" s="247" t="s">
        <v>393</v>
      </c>
      <c r="H246" s="248">
        <v>121.886</v>
      </c>
      <c r="I246" s="249"/>
      <c r="J246" s="250">
        <f>ROUND(I246*H246,2)</f>
        <v>0</v>
      </c>
      <c r="K246" s="246" t="s">
        <v>394</v>
      </c>
      <c r="L246" s="45"/>
      <c r="M246" s="251" t="s">
        <v>1</v>
      </c>
      <c r="N246" s="252" t="s">
        <v>41</v>
      </c>
      <c r="O246" s="92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229</v>
      </c>
      <c r="AT246" s="255" t="s">
        <v>216</v>
      </c>
      <c r="AU246" s="255" t="s">
        <v>86</v>
      </c>
      <c r="AY246" s="18" t="s">
        <v>213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84</v>
      </c>
      <c r="BK246" s="256">
        <f>ROUND(I246*H246,2)</f>
        <v>0</v>
      </c>
      <c r="BL246" s="18" t="s">
        <v>229</v>
      </c>
      <c r="BM246" s="255" t="s">
        <v>2729</v>
      </c>
    </row>
    <row r="247" s="15" customFormat="1">
      <c r="A247" s="15"/>
      <c r="B247" s="300"/>
      <c r="C247" s="301"/>
      <c r="D247" s="257" t="s">
        <v>436</v>
      </c>
      <c r="E247" s="302" t="s">
        <v>1</v>
      </c>
      <c r="F247" s="303" t="s">
        <v>2730</v>
      </c>
      <c r="G247" s="301"/>
      <c r="H247" s="302" t="s">
        <v>1</v>
      </c>
      <c r="I247" s="304"/>
      <c r="J247" s="301"/>
      <c r="K247" s="301"/>
      <c r="L247" s="305"/>
      <c r="M247" s="306"/>
      <c r="N247" s="307"/>
      <c r="O247" s="307"/>
      <c r="P247" s="307"/>
      <c r="Q247" s="307"/>
      <c r="R247" s="307"/>
      <c r="S247" s="307"/>
      <c r="T247" s="30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309" t="s">
        <v>436</v>
      </c>
      <c r="AU247" s="309" t="s">
        <v>86</v>
      </c>
      <c r="AV247" s="15" t="s">
        <v>84</v>
      </c>
      <c r="AW247" s="15" t="s">
        <v>32</v>
      </c>
      <c r="AX247" s="15" t="s">
        <v>76</v>
      </c>
      <c r="AY247" s="309" t="s">
        <v>213</v>
      </c>
    </row>
    <row r="248" s="15" customFormat="1">
      <c r="A248" s="15"/>
      <c r="B248" s="300"/>
      <c r="C248" s="301"/>
      <c r="D248" s="257" t="s">
        <v>436</v>
      </c>
      <c r="E248" s="302" t="s">
        <v>1</v>
      </c>
      <c r="F248" s="303" t="s">
        <v>2731</v>
      </c>
      <c r="G248" s="301"/>
      <c r="H248" s="302" t="s">
        <v>1</v>
      </c>
      <c r="I248" s="304"/>
      <c r="J248" s="301"/>
      <c r="K248" s="301"/>
      <c r="L248" s="305"/>
      <c r="M248" s="306"/>
      <c r="N248" s="307"/>
      <c r="O248" s="307"/>
      <c r="P248" s="307"/>
      <c r="Q248" s="307"/>
      <c r="R248" s="307"/>
      <c r="S248" s="307"/>
      <c r="T248" s="308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309" t="s">
        <v>436</v>
      </c>
      <c r="AU248" s="309" t="s">
        <v>86</v>
      </c>
      <c r="AV248" s="15" t="s">
        <v>84</v>
      </c>
      <c r="AW248" s="15" t="s">
        <v>32</v>
      </c>
      <c r="AX248" s="15" t="s">
        <v>76</v>
      </c>
      <c r="AY248" s="309" t="s">
        <v>213</v>
      </c>
    </row>
    <row r="249" s="13" customFormat="1">
      <c r="A249" s="13"/>
      <c r="B249" s="265"/>
      <c r="C249" s="266"/>
      <c r="D249" s="257" t="s">
        <v>436</v>
      </c>
      <c r="E249" s="267" t="s">
        <v>1</v>
      </c>
      <c r="F249" s="268" t="s">
        <v>2732</v>
      </c>
      <c r="G249" s="266"/>
      <c r="H249" s="269">
        <v>55.561999999999998</v>
      </c>
      <c r="I249" s="270"/>
      <c r="J249" s="266"/>
      <c r="K249" s="266"/>
      <c r="L249" s="271"/>
      <c r="M249" s="272"/>
      <c r="N249" s="273"/>
      <c r="O249" s="273"/>
      <c r="P249" s="273"/>
      <c r="Q249" s="273"/>
      <c r="R249" s="273"/>
      <c r="S249" s="273"/>
      <c r="T249" s="27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75" t="s">
        <v>436</v>
      </c>
      <c r="AU249" s="275" t="s">
        <v>86</v>
      </c>
      <c r="AV249" s="13" t="s">
        <v>86</v>
      </c>
      <c r="AW249" s="13" t="s">
        <v>32</v>
      </c>
      <c r="AX249" s="13" t="s">
        <v>76</v>
      </c>
      <c r="AY249" s="275" t="s">
        <v>213</v>
      </c>
    </row>
    <row r="250" s="15" customFormat="1">
      <c r="A250" s="15"/>
      <c r="B250" s="300"/>
      <c r="C250" s="301"/>
      <c r="D250" s="257" t="s">
        <v>436</v>
      </c>
      <c r="E250" s="302" t="s">
        <v>1</v>
      </c>
      <c r="F250" s="303" t="s">
        <v>2733</v>
      </c>
      <c r="G250" s="301"/>
      <c r="H250" s="302" t="s">
        <v>1</v>
      </c>
      <c r="I250" s="304"/>
      <c r="J250" s="301"/>
      <c r="K250" s="301"/>
      <c r="L250" s="305"/>
      <c r="M250" s="306"/>
      <c r="N250" s="307"/>
      <c r="O250" s="307"/>
      <c r="P250" s="307"/>
      <c r="Q250" s="307"/>
      <c r="R250" s="307"/>
      <c r="S250" s="307"/>
      <c r="T250" s="30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309" t="s">
        <v>436</v>
      </c>
      <c r="AU250" s="309" t="s">
        <v>86</v>
      </c>
      <c r="AV250" s="15" t="s">
        <v>84</v>
      </c>
      <c r="AW250" s="15" t="s">
        <v>32</v>
      </c>
      <c r="AX250" s="15" t="s">
        <v>76</v>
      </c>
      <c r="AY250" s="309" t="s">
        <v>213</v>
      </c>
    </row>
    <row r="251" s="13" customFormat="1">
      <c r="A251" s="13"/>
      <c r="B251" s="265"/>
      <c r="C251" s="266"/>
      <c r="D251" s="257" t="s">
        <v>436</v>
      </c>
      <c r="E251" s="267" t="s">
        <v>1</v>
      </c>
      <c r="F251" s="268" t="s">
        <v>2734</v>
      </c>
      <c r="G251" s="266"/>
      <c r="H251" s="269">
        <v>12.960000000000001</v>
      </c>
      <c r="I251" s="270"/>
      <c r="J251" s="266"/>
      <c r="K251" s="266"/>
      <c r="L251" s="271"/>
      <c r="M251" s="272"/>
      <c r="N251" s="273"/>
      <c r="O251" s="273"/>
      <c r="P251" s="273"/>
      <c r="Q251" s="273"/>
      <c r="R251" s="273"/>
      <c r="S251" s="273"/>
      <c r="T251" s="27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75" t="s">
        <v>436</v>
      </c>
      <c r="AU251" s="275" t="s">
        <v>86</v>
      </c>
      <c r="AV251" s="13" t="s">
        <v>86</v>
      </c>
      <c r="AW251" s="13" t="s">
        <v>32</v>
      </c>
      <c r="AX251" s="13" t="s">
        <v>76</v>
      </c>
      <c r="AY251" s="275" t="s">
        <v>213</v>
      </c>
    </row>
    <row r="252" s="15" customFormat="1">
      <c r="A252" s="15"/>
      <c r="B252" s="300"/>
      <c r="C252" s="301"/>
      <c r="D252" s="257" t="s">
        <v>436</v>
      </c>
      <c r="E252" s="302" t="s">
        <v>1</v>
      </c>
      <c r="F252" s="303" t="s">
        <v>2631</v>
      </c>
      <c r="G252" s="301"/>
      <c r="H252" s="302" t="s">
        <v>1</v>
      </c>
      <c r="I252" s="304"/>
      <c r="J252" s="301"/>
      <c r="K252" s="301"/>
      <c r="L252" s="305"/>
      <c r="M252" s="306"/>
      <c r="N252" s="307"/>
      <c r="O252" s="307"/>
      <c r="P252" s="307"/>
      <c r="Q252" s="307"/>
      <c r="R252" s="307"/>
      <c r="S252" s="307"/>
      <c r="T252" s="30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309" t="s">
        <v>436</v>
      </c>
      <c r="AU252" s="309" t="s">
        <v>86</v>
      </c>
      <c r="AV252" s="15" t="s">
        <v>84</v>
      </c>
      <c r="AW252" s="15" t="s">
        <v>32</v>
      </c>
      <c r="AX252" s="15" t="s">
        <v>76</v>
      </c>
      <c r="AY252" s="309" t="s">
        <v>213</v>
      </c>
    </row>
    <row r="253" s="13" customFormat="1">
      <c r="A253" s="13"/>
      <c r="B253" s="265"/>
      <c r="C253" s="266"/>
      <c r="D253" s="257" t="s">
        <v>436</v>
      </c>
      <c r="E253" s="267" t="s">
        <v>1</v>
      </c>
      <c r="F253" s="268" t="s">
        <v>2735</v>
      </c>
      <c r="G253" s="266"/>
      <c r="H253" s="269">
        <v>24.923999999999999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5" t="s">
        <v>436</v>
      </c>
      <c r="AU253" s="275" t="s">
        <v>86</v>
      </c>
      <c r="AV253" s="13" t="s">
        <v>86</v>
      </c>
      <c r="AW253" s="13" t="s">
        <v>32</v>
      </c>
      <c r="AX253" s="13" t="s">
        <v>76</v>
      </c>
      <c r="AY253" s="275" t="s">
        <v>213</v>
      </c>
    </row>
    <row r="254" s="15" customFormat="1">
      <c r="A254" s="15"/>
      <c r="B254" s="300"/>
      <c r="C254" s="301"/>
      <c r="D254" s="257" t="s">
        <v>436</v>
      </c>
      <c r="E254" s="302" t="s">
        <v>1</v>
      </c>
      <c r="F254" s="303" t="s">
        <v>2736</v>
      </c>
      <c r="G254" s="301"/>
      <c r="H254" s="302" t="s">
        <v>1</v>
      </c>
      <c r="I254" s="304"/>
      <c r="J254" s="301"/>
      <c r="K254" s="301"/>
      <c r="L254" s="305"/>
      <c r="M254" s="306"/>
      <c r="N254" s="307"/>
      <c r="O254" s="307"/>
      <c r="P254" s="307"/>
      <c r="Q254" s="307"/>
      <c r="R254" s="307"/>
      <c r="S254" s="307"/>
      <c r="T254" s="30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309" t="s">
        <v>436</v>
      </c>
      <c r="AU254" s="309" t="s">
        <v>86</v>
      </c>
      <c r="AV254" s="15" t="s">
        <v>84</v>
      </c>
      <c r="AW254" s="15" t="s">
        <v>32</v>
      </c>
      <c r="AX254" s="15" t="s">
        <v>76</v>
      </c>
      <c r="AY254" s="309" t="s">
        <v>213</v>
      </c>
    </row>
    <row r="255" s="13" customFormat="1">
      <c r="A255" s="13"/>
      <c r="B255" s="265"/>
      <c r="C255" s="266"/>
      <c r="D255" s="257" t="s">
        <v>436</v>
      </c>
      <c r="E255" s="267" t="s">
        <v>1</v>
      </c>
      <c r="F255" s="268" t="s">
        <v>2737</v>
      </c>
      <c r="G255" s="266"/>
      <c r="H255" s="269">
        <v>6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75" t="s">
        <v>436</v>
      </c>
      <c r="AU255" s="275" t="s">
        <v>86</v>
      </c>
      <c r="AV255" s="13" t="s">
        <v>86</v>
      </c>
      <c r="AW255" s="13" t="s">
        <v>32</v>
      </c>
      <c r="AX255" s="13" t="s">
        <v>76</v>
      </c>
      <c r="AY255" s="275" t="s">
        <v>213</v>
      </c>
    </row>
    <row r="256" s="15" customFormat="1">
      <c r="A256" s="15"/>
      <c r="B256" s="300"/>
      <c r="C256" s="301"/>
      <c r="D256" s="257" t="s">
        <v>436</v>
      </c>
      <c r="E256" s="302" t="s">
        <v>1</v>
      </c>
      <c r="F256" s="303" t="s">
        <v>2738</v>
      </c>
      <c r="G256" s="301"/>
      <c r="H256" s="302" t="s">
        <v>1</v>
      </c>
      <c r="I256" s="304"/>
      <c r="J256" s="301"/>
      <c r="K256" s="301"/>
      <c r="L256" s="305"/>
      <c r="M256" s="306"/>
      <c r="N256" s="307"/>
      <c r="O256" s="307"/>
      <c r="P256" s="307"/>
      <c r="Q256" s="307"/>
      <c r="R256" s="307"/>
      <c r="S256" s="307"/>
      <c r="T256" s="30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309" t="s">
        <v>436</v>
      </c>
      <c r="AU256" s="309" t="s">
        <v>86</v>
      </c>
      <c r="AV256" s="15" t="s">
        <v>84</v>
      </c>
      <c r="AW256" s="15" t="s">
        <v>32</v>
      </c>
      <c r="AX256" s="15" t="s">
        <v>76</v>
      </c>
      <c r="AY256" s="309" t="s">
        <v>213</v>
      </c>
    </row>
    <row r="257" s="13" customFormat="1">
      <c r="A257" s="13"/>
      <c r="B257" s="265"/>
      <c r="C257" s="266"/>
      <c r="D257" s="257" t="s">
        <v>436</v>
      </c>
      <c r="E257" s="267" t="s">
        <v>1</v>
      </c>
      <c r="F257" s="268" t="s">
        <v>2739</v>
      </c>
      <c r="G257" s="266"/>
      <c r="H257" s="269">
        <v>22.440000000000001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75" t="s">
        <v>436</v>
      </c>
      <c r="AU257" s="275" t="s">
        <v>86</v>
      </c>
      <c r="AV257" s="13" t="s">
        <v>86</v>
      </c>
      <c r="AW257" s="13" t="s">
        <v>32</v>
      </c>
      <c r="AX257" s="13" t="s">
        <v>76</v>
      </c>
      <c r="AY257" s="275" t="s">
        <v>213</v>
      </c>
    </row>
    <row r="258" s="14" customFormat="1">
      <c r="A258" s="14"/>
      <c r="B258" s="276"/>
      <c r="C258" s="277"/>
      <c r="D258" s="257" t="s">
        <v>436</v>
      </c>
      <c r="E258" s="278" t="s">
        <v>1</v>
      </c>
      <c r="F258" s="279" t="s">
        <v>453</v>
      </c>
      <c r="G258" s="277"/>
      <c r="H258" s="280">
        <v>121.886</v>
      </c>
      <c r="I258" s="281"/>
      <c r="J258" s="277"/>
      <c r="K258" s="277"/>
      <c r="L258" s="282"/>
      <c r="M258" s="283"/>
      <c r="N258" s="284"/>
      <c r="O258" s="284"/>
      <c r="P258" s="284"/>
      <c r="Q258" s="284"/>
      <c r="R258" s="284"/>
      <c r="S258" s="284"/>
      <c r="T258" s="28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6" t="s">
        <v>436</v>
      </c>
      <c r="AU258" s="286" t="s">
        <v>86</v>
      </c>
      <c r="AV258" s="14" t="s">
        <v>229</v>
      </c>
      <c r="AW258" s="14" t="s">
        <v>32</v>
      </c>
      <c r="AX258" s="14" t="s">
        <v>84</v>
      </c>
      <c r="AY258" s="286" t="s">
        <v>213</v>
      </c>
    </row>
    <row r="259" s="12" customFormat="1" ht="22.8" customHeight="1">
      <c r="A259" s="12"/>
      <c r="B259" s="228"/>
      <c r="C259" s="229"/>
      <c r="D259" s="230" t="s">
        <v>75</v>
      </c>
      <c r="E259" s="242" t="s">
        <v>86</v>
      </c>
      <c r="F259" s="242" t="s">
        <v>558</v>
      </c>
      <c r="G259" s="229"/>
      <c r="H259" s="229"/>
      <c r="I259" s="232"/>
      <c r="J259" s="243">
        <f>BK259</f>
        <v>0</v>
      </c>
      <c r="K259" s="229"/>
      <c r="L259" s="234"/>
      <c r="M259" s="235"/>
      <c r="N259" s="236"/>
      <c r="O259" s="236"/>
      <c r="P259" s="237">
        <f>SUM(P260:P283)</f>
        <v>0</v>
      </c>
      <c r="Q259" s="236"/>
      <c r="R259" s="237">
        <f>SUM(R260:R283)</f>
        <v>6.6264799999999999</v>
      </c>
      <c r="S259" s="236"/>
      <c r="T259" s="238">
        <f>SUM(T260:T283)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9" t="s">
        <v>84</v>
      </c>
      <c r="AT259" s="240" t="s">
        <v>75</v>
      </c>
      <c r="AU259" s="240" t="s">
        <v>84</v>
      </c>
      <c r="AY259" s="239" t="s">
        <v>213</v>
      </c>
      <c r="BK259" s="241">
        <f>SUM(BK260:BK283)</f>
        <v>0</v>
      </c>
    </row>
    <row r="260" s="2" customFormat="1" ht="16.5" customHeight="1">
      <c r="A260" s="39"/>
      <c r="B260" s="40"/>
      <c r="C260" s="244" t="s">
        <v>343</v>
      </c>
      <c r="D260" s="244" t="s">
        <v>216</v>
      </c>
      <c r="E260" s="245" t="s">
        <v>2740</v>
      </c>
      <c r="F260" s="246" t="s">
        <v>2741</v>
      </c>
      <c r="G260" s="247" t="s">
        <v>399</v>
      </c>
      <c r="H260" s="248">
        <v>0.29999999999999999</v>
      </c>
      <c r="I260" s="249"/>
      <c r="J260" s="250">
        <f>ROUND(I260*H260,2)</f>
        <v>0</v>
      </c>
      <c r="K260" s="246" t="s">
        <v>394</v>
      </c>
      <c r="L260" s="45"/>
      <c r="M260" s="251" t="s">
        <v>1</v>
      </c>
      <c r="N260" s="252" t="s">
        <v>41</v>
      </c>
      <c r="O260" s="92"/>
      <c r="P260" s="253">
        <f>O260*H260</f>
        <v>0</v>
      </c>
      <c r="Q260" s="253">
        <v>2.2563399999999998</v>
      </c>
      <c r="R260" s="253">
        <f>Q260*H260</f>
        <v>0.67690199999999989</v>
      </c>
      <c r="S260" s="253">
        <v>0</v>
      </c>
      <c r="T260" s="25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5" t="s">
        <v>229</v>
      </c>
      <c r="AT260" s="255" t="s">
        <v>216</v>
      </c>
      <c r="AU260" s="255" t="s">
        <v>86</v>
      </c>
      <c r="AY260" s="18" t="s">
        <v>213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8" t="s">
        <v>84</v>
      </c>
      <c r="BK260" s="256">
        <f>ROUND(I260*H260,2)</f>
        <v>0</v>
      </c>
      <c r="BL260" s="18" t="s">
        <v>229</v>
      </c>
      <c r="BM260" s="255" t="s">
        <v>2742</v>
      </c>
    </row>
    <row r="261" s="15" customFormat="1">
      <c r="A261" s="15"/>
      <c r="B261" s="300"/>
      <c r="C261" s="301"/>
      <c r="D261" s="257" t="s">
        <v>436</v>
      </c>
      <c r="E261" s="302" t="s">
        <v>1</v>
      </c>
      <c r="F261" s="303" t="s">
        <v>2743</v>
      </c>
      <c r="G261" s="301"/>
      <c r="H261" s="302" t="s">
        <v>1</v>
      </c>
      <c r="I261" s="304"/>
      <c r="J261" s="301"/>
      <c r="K261" s="301"/>
      <c r="L261" s="305"/>
      <c r="M261" s="306"/>
      <c r="N261" s="307"/>
      <c r="O261" s="307"/>
      <c r="P261" s="307"/>
      <c r="Q261" s="307"/>
      <c r="R261" s="307"/>
      <c r="S261" s="307"/>
      <c r="T261" s="30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309" t="s">
        <v>436</v>
      </c>
      <c r="AU261" s="309" t="s">
        <v>86</v>
      </c>
      <c r="AV261" s="15" t="s">
        <v>84</v>
      </c>
      <c r="AW261" s="15" t="s">
        <v>32</v>
      </c>
      <c r="AX261" s="15" t="s">
        <v>76</v>
      </c>
      <c r="AY261" s="309" t="s">
        <v>213</v>
      </c>
    </row>
    <row r="262" s="13" customFormat="1">
      <c r="A262" s="13"/>
      <c r="B262" s="265"/>
      <c r="C262" s="266"/>
      <c r="D262" s="257" t="s">
        <v>436</v>
      </c>
      <c r="E262" s="267" t="s">
        <v>1</v>
      </c>
      <c r="F262" s="268" t="s">
        <v>2744</v>
      </c>
      <c r="G262" s="266"/>
      <c r="H262" s="269">
        <v>0.29999999999999999</v>
      </c>
      <c r="I262" s="270"/>
      <c r="J262" s="266"/>
      <c r="K262" s="266"/>
      <c r="L262" s="271"/>
      <c r="M262" s="272"/>
      <c r="N262" s="273"/>
      <c r="O262" s="273"/>
      <c r="P262" s="273"/>
      <c r="Q262" s="273"/>
      <c r="R262" s="273"/>
      <c r="S262" s="273"/>
      <c r="T262" s="27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5" t="s">
        <v>436</v>
      </c>
      <c r="AU262" s="275" t="s">
        <v>86</v>
      </c>
      <c r="AV262" s="13" t="s">
        <v>86</v>
      </c>
      <c r="AW262" s="13" t="s">
        <v>32</v>
      </c>
      <c r="AX262" s="13" t="s">
        <v>76</v>
      </c>
      <c r="AY262" s="275" t="s">
        <v>213</v>
      </c>
    </row>
    <row r="263" s="14" customFormat="1">
      <c r="A263" s="14"/>
      <c r="B263" s="276"/>
      <c r="C263" s="277"/>
      <c r="D263" s="257" t="s">
        <v>436</v>
      </c>
      <c r="E263" s="278" t="s">
        <v>1</v>
      </c>
      <c r="F263" s="279" t="s">
        <v>453</v>
      </c>
      <c r="G263" s="277"/>
      <c r="H263" s="280">
        <v>0.29999999999999999</v>
      </c>
      <c r="I263" s="281"/>
      <c r="J263" s="277"/>
      <c r="K263" s="277"/>
      <c r="L263" s="282"/>
      <c r="M263" s="283"/>
      <c r="N263" s="284"/>
      <c r="O263" s="284"/>
      <c r="P263" s="284"/>
      <c r="Q263" s="284"/>
      <c r="R263" s="284"/>
      <c r="S263" s="284"/>
      <c r="T263" s="28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6" t="s">
        <v>436</v>
      </c>
      <c r="AU263" s="286" t="s">
        <v>86</v>
      </c>
      <c r="AV263" s="14" t="s">
        <v>229</v>
      </c>
      <c r="AW263" s="14" t="s">
        <v>32</v>
      </c>
      <c r="AX263" s="14" t="s">
        <v>84</v>
      </c>
      <c r="AY263" s="286" t="s">
        <v>213</v>
      </c>
    </row>
    <row r="264" s="2" customFormat="1" ht="16.5" customHeight="1">
      <c r="A264" s="39"/>
      <c r="B264" s="40"/>
      <c r="C264" s="244" t="s">
        <v>348</v>
      </c>
      <c r="D264" s="244" t="s">
        <v>216</v>
      </c>
      <c r="E264" s="245" t="s">
        <v>2745</v>
      </c>
      <c r="F264" s="246" t="s">
        <v>2746</v>
      </c>
      <c r="G264" s="247" t="s">
        <v>399</v>
      </c>
      <c r="H264" s="248">
        <v>1.4450000000000001</v>
      </c>
      <c r="I264" s="249"/>
      <c r="J264" s="250">
        <f>ROUND(I264*H264,2)</f>
        <v>0</v>
      </c>
      <c r="K264" s="246" t="s">
        <v>394</v>
      </c>
      <c r="L264" s="45"/>
      <c r="M264" s="251" t="s">
        <v>1</v>
      </c>
      <c r="N264" s="252" t="s">
        <v>41</v>
      </c>
      <c r="O264" s="92"/>
      <c r="P264" s="253">
        <f>O264*H264</f>
        <v>0</v>
      </c>
      <c r="Q264" s="253">
        <v>2.45329</v>
      </c>
      <c r="R264" s="253">
        <f>Q264*H264</f>
        <v>3.5450040500000002</v>
      </c>
      <c r="S264" s="253">
        <v>0</v>
      </c>
      <c r="T264" s="254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5" t="s">
        <v>229</v>
      </c>
      <c r="AT264" s="255" t="s">
        <v>216</v>
      </c>
      <c r="AU264" s="255" t="s">
        <v>86</v>
      </c>
      <c r="AY264" s="18" t="s">
        <v>213</v>
      </c>
      <c r="BE264" s="256">
        <f>IF(N264="základní",J264,0)</f>
        <v>0</v>
      </c>
      <c r="BF264" s="256">
        <f>IF(N264="snížená",J264,0)</f>
        <v>0</v>
      </c>
      <c r="BG264" s="256">
        <f>IF(N264="zákl. přenesená",J264,0)</f>
        <v>0</v>
      </c>
      <c r="BH264" s="256">
        <f>IF(N264="sníž. přenesená",J264,0)</f>
        <v>0</v>
      </c>
      <c r="BI264" s="256">
        <f>IF(N264="nulová",J264,0)</f>
        <v>0</v>
      </c>
      <c r="BJ264" s="18" t="s">
        <v>84</v>
      </c>
      <c r="BK264" s="256">
        <f>ROUND(I264*H264,2)</f>
        <v>0</v>
      </c>
      <c r="BL264" s="18" t="s">
        <v>229</v>
      </c>
      <c r="BM264" s="255" t="s">
        <v>2747</v>
      </c>
    </row>
    <row r="265" s="2" customFormat="1">
      <c r="A265" s="39"/>
      <c r="B265" s="40"/>
      <c r="C265" s="41"/>
      <c r="D265" s="257" t="s">
        <v>222</v>
      </c>
      <c r="E265" s="41"/>
      <c r="F265" s="258" t="s">
        <v>2748</v>
      </c>
      <c r="G265" s="41"/>
      <c r="H265" s="41"/>
      <c r="I265" s="155"/>
      <c r="J265" s="41"/>
      <c r="K265" s="41"/>
      <c r="L265" s="45"/>
      <c r="M265" s="259"/>
      <c r="N265" s="260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222</v>
      </c>
      <c r="AU265" s="18" t="s">
        <v>86</v>
      </c>
    </row>
    <row r="266" s="15" customFormat="1">
      <c r="A266" s="15"/>
      <c r="B266" s="300"/>
      <c r="C266" s="301"/>
      <c r="D266" s="257" t="s">
        <v>436</v>
      </c>
      <c r="E266" s="302" t="s">
        <v>1</v>
      </c>
      <c r="F266" s="303" t="s">
        <v>2749</v>
      </c>
      <c r="G266" s="301"/>
      <c r="H266" s="302" t="s">
        <v>1</v>
      </c>
      <c r="I266" s="304"/>
      <c r="J266" s="301"/>
      <c r="K266" s="301"/>
      <c r="L266" s="305"/>
      <c r="M266" s="306"/>
      <c r="N266" s="307"/>
      <c r="O266" s="307"/>
      <c r="P266" s="307"/>
      <c r="Q266" s="307"/>
      <c r="R266" s="307"/>
      <c r="S266" s="307"/>
      <c r="T266" s="30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309" t="s">
        <v>436</v>
      </c>
      <c r="AU266" s="309" t="s">
        <v>86</v>
      </c>
      <c r="AV266" s="15" t="s">
        <v>84</v>
      </c>
      <c r="AW266" s="15" t="s">
        <v>32</v>
      </c>
      <c r="AX266" s="15" t="s">
        <v>76</v>
      </c>
      <c r="AY266" s="309" t="s">
        <v>213</v>
      </c>
    </row>
    <row r="267" s="13" customFormat="1">
      <c r="A267" s="13"/>
      <c r="B267" s="265"/>
      <c r="C267" s="266"/>
      <c r="D267" s="257" t="s">
        <v>436</v>
      </c>
      <c r="E267" s="267" t="s">
        <v>1</v>
      </c>
      <c r="F267" s="268" t="s">
        <v>2750</v>
      </c>
      <c r="G267" s="266"/>
      <c r="H267" s="269">
        <v>0.245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5" t="s">
        <v>436</v>
      </c>
      <c r="AU267" s="275" t="s">
        <v>86</v>
      </c>
      <c r="AV267" s="13" t="s">
        <v>86</v>
      </c>
      <c r="AW267" s="13" t="s">
        <v>32</v>
      </c>
      <c r="AX267" s="13" t="s">
        <v>76</v>
      </c>
      <c r="AY267" s="275" t="s">
        <v>213</v>
      </c>
    </row>
    <row r="268" s="15" customFormat="1">
      <c r="A268" s="15"/>
      <c r="B268" s="300"/>
      <c r="C268" s="301"/>
      <c r="D268" s="257" t="s">
        <v>436</v>
      </c>
      <c r="E268" s="302" t="s">
        <v>1</v>
      </c>
      <c r="F268" s="303" t="s">
        <v>2751</v>
      </c>
      <c r="G268" s="301"/>
      <c r="H268" s="302" t="s">
        <v>1</v>
      </c>
      <c r="I268" s="304"/>
      <c r="J268" s="301"/>
      <c r="K268" s="301"/>
      <c r="L268" s="305"/>
      <c r="M268" s="306"/>
      <c r="N268" s="307"/>
      <c r="O268" s="307"/>
      <c r="P268" s="307"/>
      <c r="Q268" s="307"/>
      <c r="R268" s="307"/>
      <c r="S268" s="307"/>
      <c r="T268" s="30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309" t="s">
        <v>436</v>
      </c>
      <c r="AU268" s="309" t="s">
        <v>86</v>
      </c>
      <c r="AV268" s="15" t="s">
        <v>84</v>
      </c>
      <c r="AW268" s="15" t="s">
        <v>32</v>
      </c>
      <c r="AX268" s="15" t="s">
        <v>76</v>
      </c>
      <c r="AY268" s="309" t="s">
        <v>213</v>
      </c>
    </row>
    <row r="269" s="13" customFormat="1">
      <c r="A269" s="13"/>
      <c r="B269" s="265"/>
      <c r="C269" s="266"/>
      <c r="D269" s="257" t="s">
        <v>436</v>
      </c>
      <c r="E269" s="267" t="s">
        <v>1</v>
      </c>
      <c r="F269" s="268" t="s">
        <v>2752</v>
      </c>
      <c r="G269" s="266"/>
      <c r="H269" s="269">
        <v>1.2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5" t="s">
        <v>436</v>
      </c>
      <c r="AU269" s="275" t="s">
        <v>86</v>
      </c>
      <c r="AV269" s="13" t="s">
        <v>86</v>
      </c>
      <c r="AW269" s="13" t="s">
        <v>32</v>
      </c>
      <c r="AX269" s="13" t="s">
        <v>76</v>
      </c>
      <c r="AY269" s="275" t="s">
        <v>213</v>
      </c>
    </row>
    <row r="270" s="14" customFormat="1">
      <c r="A270" s="14"/>
      <c r="B270" s="276"/>
      <c r="C270" s="277"/>
      <c r="D270" s="257" t="s">
        <v>436</v>
      </c>
      <c r="E270" s="278" t="s">
        <v>1</v>
      </c>
      <c r="F270" s="279" t="s">
        <v>453</v>
      </c>
      <c r="G270" s="277"/>
      <c r="H270" s="280">
        <v>1.4450000000000001</v>
      </c>
      <c r="I270" s="281"/>
      <c r="J270" s="277"/>
      <c r="K270" s="277"/>
      <c r="L270" s="282"/>
      <c r="M270" s="283"/>
      <c r="N270" s="284"/>
      <c r="O270" s="284"/>
      <c r="P270" s="284"/>
      <c r="Q270" s="284"/>
      <c r="R270" s="284"/>
      <c r="S270" s="284"/>
      <c r="T270" s="28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6" t="s">
        <v>436</v>
      </c>
      <c r="AU270" s="286" t="s">
        <v>86</v>
      </c>
      <c r="AV270" s="14" t="s">
        <v>229</v>
      </c>
      <c r="AW270" s="14" t="s">
        <v>32</v>
      </c>
      <c r="AX270" s="14" t="s">
        <v>84</v>
      </c>
      <c r="AY270" s="286" t="s">
        <v>213</v>
      </c>
    </row>
    <row r="271" s="2" customFormat="1" ht="21.75" customHeight="1">
      <c r="A271" s="39"/>
      <c r="B271" s="40"/>
      <c r="C271" s="244" t="s">
        <v>512</v>
      </c>
      <c r="D271" s="244" t="s">
        <v>216</v>
      </c>
      <c r="E271" s="245" t="s">
        <v>2753</v>
      </c>
      <c r="F271" s="246" t="s">
        <v>2754</v>
      </c>
      <c r="G271" s="247" t="s">
        <v>399</v>
      </c>
      <c r="H271" s="248">
        <v>0.88200000000000001</v>
      </c>
      <c r="I271" s="249"/>
      <c r="J271" s="250">
        <f>ROUND(I271*H271,2)</f>
        <v>0</v>
      </c>
      <c r="K271" s="246" t="s">
        <v>394</v>
      </c>
      <c r="L271" s="45"/>
      <c r="M271" s="251" t="s">
        <v>1</v>
      </c>
      <c r="N271" s="252" t="s">
        <v>41</v>
      </c>
      <c r="O271" s="92"/>
      <c r="P271" s="253">
        <f>O271*H271</f>
        <v>0</v>
      </c>
      <c r="Q271" s="253">
        <v>2.45329</v>
      </c>
      <c r="R271" s="253">
        <f>Q271*H271</f>
        <v>2.16380178</v>
      </c>
      <c r="S271" s="253">
        <v>0</v>
      </c>
      <c r="T271" s="25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5" t="s">
        <v>229</v>
      </c>
      <c r="AT271" s="255" t="s">
        <v>216</v>
      </c>
      <c r="AU271" s="255" t="s">
        <v>86</v>
      </c>
      <c r="AY271" s="18" t="s">
        <v>213</v>
      </c>
      <c r="BE271" s="256">
        <f>IF(N271="základní",J271,0)</f>
        <v>0</v>
      </c>
      <c r="BF271" s="256">
        <f>IF(N271="snížená",J271,0)</f>
        <v>0</v>
      </c>
      <c r="BG271" s="256">
        <f>IF(N271="zákl. přenesená",J271,0)</f>
        <v>0</v>
      </c>
      <c r="BH271" s="256">
        <f>IF(N271="sníž. přenesená",J271,0)</f>
        <v>0</v>
      </c>
      <c r="BI271" s="256">
        <f>IF(N271="nulová",J271,0)</f>
        <v>0</v>
      </c>
      <c r="BJ271" s="18" t="s">
        <v>84</v>
      </c>
      <c r="BK271" s="256">
        <f>ROUND(I271*H271,2)</f>
        <v>0</v>
      </c>
      <c r="BL271" s="18" t="s">
        <v>229</v>
      </c>
      <c r="BM271" s="255" t="s">
        <v>2755</v>
      </c>
    </row>
    <row r="272" s="15" customFormat="1">
      <c r="A272" s="15"/>
      <c r="B272" s="300"/>
      <c r="C272" s="301"/>
      <c r="D272" s="257" t="s">
        <v>436</v>
      </c>
      <c r="E272" s="302" t="s">
        <v>1</v>
      </c>
      <c r="F272" s="303" t="s">
        <v>2756</v>
      </c>
      <c r="G272" s="301"/>
      <c r="H272" s="302" t="s">
        <v>1</v>
      </c>
      <c r="I272" s="304"/>
      <c r="J272" s="301"/>
      <c r="K272" s="301"/>
      <c r="L272" s="305"/>
      <c r="M272" s="306"/>
      <c r="N272" s="307"/>
      <c r="O272" s="307"/>
      <c r="P272" s="307"/>
      <c r="Q272" s="307"/>
      <c r="R272" s="307"/>
      <c r="S272" s="307"/>
      <c r="T272" s="308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309" t="s">
        <v>436</v>
      </c>
      <c r="AU272" s="309" t="s">
        <v>86</v>
      </c>
      <c r="AV272" s="15" t="s">
        <v>84</v>
      </c>
      <c r="AW272" s="15" t="s">
        <v>32</v>
      </c>
      <c r="AX272" s="15" t="s">
        <v>76</v>
      </c>
      <c r="AY272" s="309" t="s">
        <v>213</v>
      </c>
    </row>
    <row r="273" s="13" customFormat="1">
      <c r="A273" s="13"/>
      <c r="B273" s="265"/>
      <c r="C273" s="266"/>
      <c r="D273" s="257" t="s">
        <v>436</v>
      </c>
      <c r="E273" s="267" t="s">
        <v>1</v>
      </c>
      <c r="F273" s="268" t="s">
        <v>2757</v>
      </c>
      <c r="G273" s="266"/>
      <c r="H273" s="269">
        <v>0.88200000000000001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5" t="s">
        <v>436</v>
      </c>
      <c r="AU273" s="275" t="s">
        <v>86</v>
      </c>
      <c r="AV273" s="13" t="s">
        <v>86</v>
      </c>
      <c r="AW273" s="13" t="s">
        <v>32</v>
      </c>
      <c r="AX273" s="13" t="s">
        <v>84</v>
      </c>
      <c r="AY273" s="275" t="s">
        <v>213</v>
      </c>
    </row>
    <row r="274" s="2" customFormat="1" ht="16.5" customHeight="1">
      <c r="A274" s="39"/>
      <c r="B274" s="40"/>
      <c r="C274" s="287" t="s">
        <v>516</v>
      </c>
      <c r="D274" s="287" t="s">
        <v>488</v>
      </c>
      <c r="E274" s="288" t="s">
        <v>2758</v>
      </c>
      <c r="F274" s="289" t="s">
        <v>2759</v>
      </c>
      <c r="G274" s="290" t="s">
        <v>310</v>
      </c>
      <c r="H274" s="291">
        <v>2</v>
      </c>
      <c r="I274" s="292"/>
      <c r="J274" s="293">
        <f>ROUND(I274*H274,2)</f>
        <v>0</v>
      </c>
      <c r="K274" s="289" t="s">
        <v>1</v>
      </c>
      <c r="L274" s="294"/>
      <c r="M274" s="295" t="s">
        <v>1</v>
      </c>
      <c r="N274" s="296" t="s">
        <v>41</v>
      </c>
      <c r="O274" s="92"/>
      <c r="P274" s="253">
        <f>O274*H274</f>
        <v>0</v>
      </c>
      <c r="Q274" s="253">
        <v>0.00165</v>
      </c>
      <c r="R274" s="253">
        <f>Q274*H274</f>
        <v>0.0033</v>
      </c>
      <c r="S274" s="253">
        <v>0</v>
      </c>
      <c r="T274" s="25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5" t="s">
        <v>420</v>
      </c>
      <c r="AT274" s="255" t="s">
        <v>488</v>
      </c>
      <c r="AU274" s="255" t="s">
        <v>86</v>
      </c>
      <c r="AY274" s="18" t="s">
        <v>213</v>
      </c>
      <c r="BE274" s="256">
        <f>IF(N274="základní",J274,0)</f>
        <v>0</v>
      </c>
      <c r="BF274" s="256">
        <f>IF(N274="snížená",J274,0)</f>
        <v>0</v>
      </c>
      <c r="BG274" s="256">
        <f>IF(N274="zákl. přenesená",J274,0)</f>
        <v>0</v>
      </c>
      <c r="BH274" s="256">
        <f>IF(N274="sníž. přenesená",J274,0)</f>
        <v>0</v>
      </c>
      <c r="BI274" s="256">
        <f>IF(N274="nulová",J274,0)</f>
        <v>0</v>
      </c>
      <c r="BJ274" s="18" t="s">
        <v>84</v>
      </c>
      <c r="BK274" s="256">
        <f>ROUND(I274*H274,2)</f>
        <v>0</v>
      </c>
      <c r="BL274" s="18" t="s">
        <v>229</v>
      </c>
      <c r="BM274" s="255" t="s">
        <v>2760</v>
      </c>
    </row>
    <row r="275" s="2" customFormat="1">
      <c r="A275" s="39"/>
      <c r="B275" s="40"/>
      <c r="C275" s="41"/>
      <c r="D275" s="257" t="s">
        <v>222</v>
      </c>
      <c r="E275" s="41"/>
      <c r="F275" s="258" t="s">
        <v>2761</v>
      </c>
      <c r="G275" s="41"/>
      <c r="H275" s="41"/>
      <c r="I275" s="155"/>
      <c r="J275" s="41"/>
      <c r="K275" s="41"/>
      <c r="L275" s="45"/>
      <c r="M275" s="259"/>
      <c r="N275" s="260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222</v>
      </c>
      <c r="AU275" s="18" t="s">
        <v>86</v>
      </c>
    </row>
    <row r="276" s="13" customFormat="1">
      <c r="A276" s="13"/>
      <c r="B276" s="265"/>
      <c r="C276" s="266"/>
      <c r="D276" s="257" t="s">
        <v>436</v>
      </c>
      <c r="E276" s="267" t="s">
        <v>1</v>
      </c>
      <c r="F276" s="268" t="s">
        <v>86</v>
      </c>
      <c r="G276" s="266"/>
      <c r="H276" s="269">
        <v>2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5" t="s">
        <v>436</v>
      </c>
      <c r="AU276" s="275" t="s">
        <v>86</v>
      </c>
      <c r="AV276" s="13" t="s">
        <v>86</v>
      </c>
      <c r="AW276" s="13" t="s">
        <v>32</v>
      </c>
      <c r="AX276" s="13" t="s">
        <v>84</v>
      </c>
      <c r="AY276" s="275" t="s">
        <v>213</v>
      </c>
    </row>
    <row r="277" s="2" customFormat="1" ht="16.5" customHeight="1">
      <c r="A277" s="39"/>
      <c r="B277" s="40"/>
      <c r="C277" s="287" t="s">
        <v>355</v>
      </c>
      <c r="D277" s="287" t="s">
        <v>488</v>
      </c>
      <c r="E277" s="288" t="s">
        <v>2762</v>
      </c>
      <c r="F277" s="289" t="s">
        <v>2763</v>
      </c>
      <c r="G277" s="290" t="s">
        <v>310</v>
      </c>
      <c r="H277" s="291">
        <v>1</v>
      </c>
      <c r="I277" s="292"/>
      <c r="J277" s="293">
        <f>ROUND(I277*H277,2)</f>
        <v>0</v>
      </c>
      <c r="K277" s="289" t="s">
        <v>394</v>
      </c>
      <c r="L277" s="294"/>
      <c r="M277" s="295" t="s">
        <v>1</v>
      </c>
      <c r="N277" s="296" t="s">
        <v>41</v>
      </c>
      <c r="O277" s="92"/>
      <c r="P277" s="253">
        <f>O277*H277</f>
        <v>0</v>
      </c>
      <c r="Q277" s="253">
        <v>0.0025999999999999999</v>
      </c>
      <c r="R277" s="253">
        <f>Q277*H277</f>
        <v>0.0025999999999999999</v>
      </c>
      <c r="S277" s="253">
        <v>0</v>
      </c>
      <c r="T277" s="25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5" t="s">
        <v>420</v>
      </c>
      <c r="AT277" s="255" t="s">
        <v>488</v>
      </c>
      <c r="AU277" s="255" t="s">
        <v>86</v>
      </c>
      <c r="AY277" s="18" t="s">
        <v>213</v>
      </c>
      <c r="BE277" s="256">
        <f>IF(N277="základní",J277,0)</f>
        <v>0</v>
      </c>
      <c r="BF277" s="256">
        <f>IF(N277="snížená",J277,0)</f>
        <v>0</v>
      </c>
      <c r="BG277" s="256">
        <f>IF(N277="zákl. přenesená",J277,0)</f>
        <v>0</v>
      </c>
      <c r="BH277" s="256">
        <f>IF(N277="sníž. přenesená",J277,0)</f>
        <v>0</v>
      </c>
      <c r="BI277" s="256">
        <f>IF(N277="nulová",J277,0)</f>
        <v>0</v>
      </c>
      <c r="BJ277" s="18" t="s">
        <v>84</v>
      </c>
      <c r="BK277" s="256">
        <f>ROUND(I277*H277,2)</f>
        <v>0</v>
      </c>
      <c r="BL277" s="18" t="s">
        <v>229</v>
      </c>
      <c r="BM277" s="255" t="s">
        <v>2764</v>
      </c>
    </row>
    <row r="278" s="2" customFormat="1">
      <c r="A278" s="39"/>
      <c r="B278" s="40"/>
      <c r="C278" s="41"/>
      <c r="D278" s="257" t="s">
        <v>222</v>
      </c>
      <c r="E278" s="41"/>
      <c r="F278" s="258" t="s">
        <v>2765</v>
      </c>
      <c r="G278" s="41"/>
      <c r="H278" s="41"/>
      <c r="I278" s="155"/>
      <c r="J278" s="41"/>
      <c r="K278" s="41"/>
      <c r="L278" s="45"/>
      <c r="M278" s="259"/>
      <c r="N278" s="260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222</v>
      </c>
      <c r="AU278" s="18" t="s">
        <v>86</v>
      </c>
    </row>
    <row r="279" s="15" customFormat="1">
      <c r="A279" s="15"/>
      <c r="B279" s="300"/>
      <c r="C279" s="301"/>
      <c r="D279" s="257" t="s">
        <v>436</v>
      </c>
      <c r="E279" s="302" t="s">
        <v>1</v>
      </c>
      <c r="F279" s="303" t="s">
        <v>2766</v>
      </c>
      <c r="G279" s="301"/>
      <c r="H279" s="302" t="s">
        <v>1</v>
      </c>
      <c r="I279" s="304"/>
      <c r="J279" s="301"/>
      <c r="K279" s="301"/>
      <c r="L279" s="305"/>
      <c r="M279" s="306"/>
      <c r="N279" s="307"/>
      <c r="O279" s="307"/>
      <c r="P279" s="307"/>
      <c r="Q279" s="307"/>
      <c r="R279" s="307"/>
      <c r="S279" s="307"/>
      <c r="T279" s="30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309" t="s">
        <v>436</v>
      </c>
      <c r="AU279" s="309" t="s">
        <v>86</v>
      </c>
      <c r="AV279" s="15" t="s">
        <v>84</v>
      </c>
      <c r="AW279" s="15" t="s">
        <v>32</v>
      </c>
      <c r="AX279" s="15" t="s">
        <v>76</v>
      </c>
      <c r="AY279" s="309" t="s">
        <v>213</v>
      </c>
    </row>
    <row r="280" s="13" customFormat="1">
      <c r="A280" s="13"/>
      <c r="B280" s="265"/>
      <c r="C280" s="266"/>
      <c r="D280" s="257" t="s">
        <v>436</v>
      </c>
      <c r="E280" s="267" t="s">
        <v>1</v>
      </c>
      <c r="F280" s="268" t="s">
        <v>84</v>
      </c>
      <c r="G280" s="266"/>
      <c r="H280" s="269">
        <v>1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5" t="s">
        <v>436</v>
      </c>
      <c r="AU280" s="275" t="s">
        <v>86</v>
      </c>
      <c r="AV280" s="13" t="s">
        <v>86</v>
      </c>
      <c r="AW280" s="13" t="s">
        <v>32</v>
      </c>
      <c r="AX280" s="13" t="s">
        <v>84</v>
      </c>
      <c r="AY280" s="275" t="s">
        <v>213</v>
      </c>
    </row>
    <row r="281" s="2" customFormat="1" ht="16.5" customHeight="1">
      <c r="A281" s="39"/>
      <c r="B281" s="40"/>
      <c r="C281" s="244" t="s">
        <v>360</v>
      </c>
      <c r="D281" s="244" t="s">
        <v>216</v>
      </c>
      <c r="E281" s="245" t="s">
        <v>2767</v>
      </c>
      <c r="F281" s="246" t="s">
        <v>2768</v>
      </c>
      <c r="G281" s="247" t="s">
        <v>491</v>
      </c>
      <c r="H281" s="248">
        <v>0.221</v>
      </c>
      <c r="I281" s="249"/>
      <c r="J281" s="250">
        <f>ROUND(I281*H281,2)</f>
        <v>0</v>
      </c>
      <c r="K281" s="246" t="s">
        <v>394</v>
      </c>
      <c r="L281" s="45"/>
      <c r="M281" s="251" t="s">
        <v>1</v>
      </c>
      <c r="N281" s="252" t="s">
        <v>41</v>
      </c>
      <c r="O281" s="92"/>
      <c r="P281" s="253">
        <f>O281*H281</f>
        <v>0</v>
      </c>
      <c r="Q281" s="253">
        <v>1.06277</v>
      </c>
      <c r="R281" s="253">
        <f>Q281*H281</f>
        <v>0.23487216999999999</v>
      </c>
      <c r="S281" s="253">
        <v>0</v>
      </c>
      <c r="T281" s="25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5" t="s">
        <v>229</v>
      </c>
      <c r="AT281" s="255" t="s">
        <v>216</v>
      </c>
      <c r="AU281" s="255" t="s">
        <v>86</v>
      </c>
      <c r="AY281" s="18" t="s">
        <v>213</v>
      </c>
      <c r="BE281" s="256">
        <f>IF(N281="základní",J281,0)</f>
        <v>0</v>
      </c>
      <c r="BF281" s="256">
        <f>IF(N281="snížená",J281,0)</f>
        <v>0</v>
      </c>
      <c r="BG281" s="256">
        <f>IF(N281="zákl. přenesená",J281,0)</f>
        <v>0</v>
      </c>
      <c r="BH281" s="256">
        <f>IF(N281="sníž. přenesená",J281,0)</f>
        <v>0</v>
      </c>
      <c r="BI281" s="256">
        <f>IF(N281="nulová",J281,0)</f>
        <v>0</v>
      </c>
      <c r="BJ281" s="18" t="s">
        <v>84</v>
      </c>
      <c r="BK281" s="256">
        <f>ROUND(I281*H281,2)</f>
        <v>0</v>
      </c>
      <c r="BL281" s="18" t="s">
        <v>229</v>
      </c>
      <c r="BM281" s="255" t="s">
        <v>2769</v>
      </c>
    </row>
    <row r="282" s="15" customFormat="1">
      <c r="A282" s="15"/>
      <c r="B282" s="300"/>
      <c r="C282" s="301"/>
      <c r="D282" s="257" t="s">
        <v>436</v>
      </c>
      <c r="E282" s="302" t="s">
        <v>1</v>
      </c>
      <c r="F282" s="303" t="s">
        <v>2770</v>
      </c>
      <c r="G282" s="301"/>
      <c r="H282" s="302" t="s">
        <v>1</v>
      </c>
      <c r="I282" s="304"/>
      <c r="J282" s="301"/>
      <c r="K282" s="301"/>
      <c r="L282" s="305"/>
      <c r="M282" s="306"/>
      <c r="N282" s="307"/>
      <c r="O282" s="307"/>
      <c r="P282" s="307"/>
      <c r="Q282" s="307"/>
      <c r="R282" s="307"/>
      <c r="S282" s="307"/>
      <c r="T282" s="30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309" t="s">
        <v>436</v>
      </c>
      <c r="AU282" s="309" t="s">
        <v>86</v>
      </c>
      <c r="AV282" s="15" t="s">
        <v>84</v>
      </c>
      <c r="AW282" s="15" t="s">
        <v>32</v>
      </c>
      <c r="AX282" s="15" t="s">
        <v>76</v>
      </c>
      <c r="AY282" s="309" t="s">
        <v>213</v>
      </c>
    </row>
    <row r="283" s="13" customFormat="1">
      <c r="A283" s="13"/>
      <c r="B283" s="265"/>
      <c r="C283" s="266"/>
      <c r="D283" s="257" t="s">
        <v>436</v>
      </c>
      <c r="E283" s="267" t="s">
        <v>1</v>
      </c>
      <c r="F283" s="268" t="s">
        <v>2771</v>
      </c>
      <c r="G283" s="266"/>
      <c r="H283" s="269">
        <v>0.221</v>
      </c>
      <c r="I283" s="270"/>
      <c r="J283" s="266"/>
      <c r="K283" s="266"/>
      <c r="L283" s="271"/>
      <c r="M283" s="272"/>
      <c r="N283" s="273"/>
      <c r="O283" s="273"/>
      <c r="P283" s="273"/>
      <c r="Q283" s="273"/>
      <c r="R283" s="273"/>
      <c r="S283" s="273"/>
      <c r="T283" s="27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75" t="s">
        <v>436</v>
      </c>
      <c r="AU283" s="275" t="s">
        <v>86</v>
      </c>
      <c r="AV283" s="13" t="s">
        <v>86</v>
      </c>
      <c r="AW283" s="13" t="s">
        <v>32</v>
      </c>
      <c r="AX283" s="13" t="s">
        <v>84</v>
      </c>
      <c r="AY283" s="275" t="s">
        <v>213</v>
      </c>
    </row>
    <row r="284" s="12" customFormat="1" ht="22.8" customHeight="1">
      <c r="A284" s="12"/>
      <c r="B284" s="228"/>
      <c r="C284" s="229"/>
      <c r="D284" s="230" t="s">
        <v>75</v>
      </c>
      <c r="E284" s="242" t="s">
        <v>224</v>
      </c>
      <c r="F284" s="242" t="s">
        <v>1176</v>
      </c>
      <c r="G284" s="229"/>
      <c r="H284" s="229"/>
      <c r="I284" s="232"/>
      <c r="J284" s="243">
        <f>BK284</f>
        <v>0</v>
      </c>
      <c r="K284" s="229"/>
      <c r="L284" s="234"/>
      <c r="M284" s="235"/>
      <c r="N284" s="236"/>
      <c r="O284" s="236"/>
      <c r="P284" s="237">
        <f>SUM(P285:P299)</f>
        <v>0</v>
      </c>
      <c r="Q284" s="236"/>
      <c r="R284" s="237">
        <f>SUM(R285:R299)</f>
        <v>3.8560599999999998</v>
      </c>
      <c r="S284" s="236"/>
      <c r="T284" s="238">
        <f>SUM(T285:T299)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39" t="s">
        <v>84</v>
      </c>
      <c r="AT284" s="240" t="s">
        <v>75</v>
      </c>
      <c r="AU284" s="240" t="s">
        <v>84</v>
      </c>
      <c r="AY284" s="239" t="s">
        <v>213</v>
      </c>
      <c r="BK284" s="241">
        <f>SUM(BK285:BK299)</f>
        <v>0</v>
      </c>
    </row>
    <row r="285" s="2" customFormat="1" ht="16.5" customHeight="1">
      <c r="A285" s="39"/>
      <c r="B285" s="40"/>
      <c r="C285" s="287" t="s">
        <v>365</v>
      </c>
      <c r="D285" s="287" t="s">
        <v>488</v>
      </c>
      <c r="E285" s="288" t="s">
        <v>2772</v>
      </c>
      <c r="F285" s="289" t="s">
        <v>2773</v>
      </c>
      <c r="G285" s="290" t="s">
        <v>310</v>
      </c>
      <c r="H285" s="291">
        <v>1</v>
      </c>
      <c r="I285" s="292"/>
      <c r="J285" s="293">
        <f>ROUND(I285*H285,2)</f>
        <v>0</v>
      </c>
      <c r="K285" s="289" t="s">
        <v>1</v>
      </c>
      <c r="L285" s="294"/>
      <c r="M285" s="295" t="s">
        <v>1</v>
      </c>
      <c r="N285" s="296" t="s">
        <v>41</v>
      </c>
      <c r="O285" s="92"/>
      <c r="P285" s="253">
        <f>O285*H285</f>
        <v>0</v>
      </c>
      <c r="Q285" s="253">
        <v>0.057000000000000002</v>
      </c>
      <c r="R285" s="253">
        <f>Q285*H285</f>
        <v>0.057000000000000002</v>
      </c>
      <c r="S285" s="253">
        <v>0</v>
      </c>
      <c r="T285" s="25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5" t="s">
        <v>420</v>
      </c>
      <c r="AT285" s="255" t="s">
        <v>488</v>
      </c>
      <c r="AU285" s="255" t="s">
        <v>86</v>
      </c>
      <c r="AY285" s="18" t="s">
        <v>213</v>
      </c>
      <c r="BE285" s="256">
        <f>IF(N285="základní",J285,0)</f>
        <v>0</v>
      </c>
      <c r="BF285" s="256">
        <f>IF(N285="snížená",J285,0)</f>
        <v>0</v>
      </c>
      <c r="BG285" s="256">
        <f>IF(N285="zákl. přenesená",J285,0)</f>
        <v>0</v>
      </c>
      <c r="BH285" s="256">
        <f>IF(N285="sníž. přenesená",J285,0)</f>
        <v>0</v>
      </c>
      <c r="BI285" s="256">
        <f>IF(N285="nulová",J285,0)</f>
        <v>0</v>
      </c>
      <c r="BJ285" s="18" t="s">
        <v>84</v>
      </c>
      <c r="BK285" s="256">
        <f>ROUND(I285*H285,2)</f>
        <v>0</v>
      </c>
      <c r="BL285" s="18" t="s">
        <v>229</v>
      </c>
      <c r="BM285" s="255" t="s">
        <v>2774</v>
      </c>
    </row>
    <row r="286" s="2" customFormat="1">
      <c r="A286" s="39"/>
      <c r="B286" s="40"/>
      <c r="C286" s="41"/>
      <c r="D286" s="257" t="s">
        <v>222</v>
      </c>
      <c r="E286" s="41"/>
      <c r="F286" s="258" t="s">
        <v>2775</v>
      </c>
      <c r="G286" s="41"/>
      <c r="H286" s="41"/>
      <c r="I286" s="155"/>
      <c r="J286" s="41"/>
      <c r="K286" s="41"/>
      <c r="L286" s="45"/>
      <c r="M286" s="259"/>
      <c r="N286" s="260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222</v>
      </c>
      <c r="AU286" s="18" t="s">
        <v>86</v>
      </c>
    </row>
    <row r="287" s="13" customFormat="1">
      <c r="A287" s="13"/>
      <c r="B287" s="265"/>
      <c r="C287" s="266"/>
      <c r="D287" s="257" t="s">
        <v>436</v>
      </c>
      <c r="E287" s="267" t="s">
        <v>1</v>
      </c>
      <c r="F287" s="268" t="s">
        <v>84</v>
      </c>
      <c r="G287" s="266"/>
      <c r="H287" s="269">
        <v>1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75" t="s">
        <v>436</v>
      </c>
      <c r="AU287" s="275" t="s">
        <v>86</v>
      </c>
      <c r="AV287" s="13" t="s">
        <v>86</v>
      </c>
      <c r="AW287" s="13" t="s">
        <v>32</v>
      </c>
      <c r="AX287" s="13" t="s">
        <v>84</v>
      </c>
      <c r="AY287" s="275" t="s">
        <v>213</v>
      </c>
    </row>
    <row r="288" s="2" customFormat="1" ht="16.5" customHeight="1">
      <c r="A288" s="39"/>
      <c r="B288" s="40"/>
      <c r="C288" s="287" t="s">
        <v>370</v>
      </c>
      <c r="D288" s="287" t="s">
        <v>488</v>
      </c>
      <c r="E288" s="288" t="s">
        <v>2776</v>
      </c>
      <c r="F288" s="289" t="s">
        <v>2777</v>
      </c>
      <c r="G288" s="290" t="s">
        <v>310</v>
      </c>
      <c r="H288" s="291">
        <v>1</v>
      </c>
      <c r="I288" s="292"/>
      <c r="J288" s="293">
        <f>ROUND(I288*H288,2)</f>
        <v>0</v>
      </c>
      <c r="K288" s="289" t="s">
        <v>1</v>
      </c>
      <c r="L288" s="294"/>
      <c r="M288" s="295" t="s">
        <v>1</v>
      </c>
      <c r="N288" s="296" t="s">
        <v>41</v>
      </c>
      <c r="O288" s="92"/>
      <c r="P288" s="253">
        <f>O288*H288</f>
        <v>0</v>
      </c>
      <c r="Q288" s="253">
        <v>0.0040600000000000002</v>
      </c>
      <c r="R288" s="253">
        <f>Q288*H288</f>
        <v>0.0040600000000000002</v>
      </c>
      <c r="S288" s="253">
        <v>0</v>
      </c>
      <c r="T288" s="25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5" t="s">
        <v>420</v>
      </c>
      <c r="AT288" s="255" t="s">
        <v>488</v>
      </c>
      <c r="AU288" s="255" t="s">
        <v>86</v>
      </c>
      <c r="AY288" s="18" t="s">
        <v>213</v>
      </c>
      <c r="BE288" s="256">
        <f>IF(N288="základní",J288,0)</f>
        <v>0</v>
      </c>
      <c r="BF288" s="256">
        <f>IF(N288="snížená",J288,0)</f>
        <v>0</v>
      </c>
      <c r="BG288" s="256">
        <f>IF(N288="zákl. přenesená",J288,0)</f>
        <v>0</v>
      </c>
      <c r="BH288" s="256">
        <f>IF(N288="sníž. přenesená",J288,0)</f>
        <v>0</v>
      </c>
      <c r="BI288" s="256">
        <f>IF(N288="nulová",J288,0)</f>
        <v>0</v>
      </c>
      <c r="BJ288" s="18" t="s">
        <v>84</v>
      </c>
      <c r="BK288" s="256">
        <f>ROUND(I288*H288,2)</f>
        <v>0</v>
      </c>
      <c r="BL288" s="18" t="s">
        <v>229</v>
      </c>
      <c r="BM288" s="255" t="s">
        <v>2778</v>
      </c>
    </row>
    <row r="289" s="2" customFormat="1">
      <c r="A289" s="39"/>
      <c r="B289" s="40"/>
      <c r="C289" s="41"/>
      <c r="D289" s="257" t="s">
        <v>222</v>
      </c>
      <c r="E289" s="41"/>
      <c r="F289" s="258" t="s">
        <v>2779</v>
      </c>
      <c r="G289" s="41"/>
      <c r="H289" s="41"/>
      <c r="I289" s="155"/>
      <c r="J289" s="41"/>
      <c r="K289" s="41"/>
      <c r="L289" s="45"/>
      <c r="M289" s="259"/>
      <c r="N289" s="260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222</v>
      </c>
      <c r="AU289" s="18" t="s">
        <v>86</v>
      </c>
    </row>
    <row r="290" s="13" customFormat="1">
      <c r="A290" s="13"/>
      <c r="B290" s="265"/>
      <c r="C290" s="266"/>
      <c r="D290" s="257" t="s">
        <v>436</v>
      </c>
      <c r="E290" s="267" t="s">
        <v>1</v>
      </c>
      <c r="F290" s="268" t="s">
        <v>84</v>
      </c>
      <c r="G290" s="266"/>
      <c r="H290" s="269">
        <v>1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5" t="s">
        <v>436</v>
      </c>
      <c r="AU290" s="275" t="s">
        <v>86</v>
      </c>
      <c r="AV290" s="13" t="s">
        <v>86</v>
      </c>
      <c r="AW290" s="13" t="s">
        <v>32</v>
      </c>
      <c r="AX290" s="13" t="s">
        <v>84</v>
      </c>
      <c r="AY290" s="275" t="s">
        <v>213</v>
      </c>
    </row>
    <row r="291" s="2" customFormat="1" ht="16.5" customHeight="1">
      <c r="A291" s="39"/>
      <c r="B291" s="40"/>
      <c r="C291" s="244" t="s">
        <v>1586</v>
      </c>
      <c r="D291" s="244" t="s">
        <v>216</v>
      </c>
      <c r="E291" s="245" t="s">
        <v>2780</v>
      </c>
      <c r="F291" s="246" t="s">
        <v>2781</v>
      </c>
      <c r="G291" s="247" t="s">
        <v>471</v>
      </c>
      <c r="H291" s="248">
        <v>160.88</v>
      </c>
      <c r="I291" s="249"/>
      <c r="J291" s="250">
        <f>ROUND(I291*H291,2)</f>
        <v>0</v>
      </c>
      <c r="K291" s="246" t="s">
        <v>394</v>
      </c>
      <c r="L291" s="45"/>
      <c r="M291" s="251" t="s">
        <v>1</v>
      </c>
      <c r="N291" s="252" t="s">
        <v>41</v>
      </c>
      <c r="O291" s="92"/>
      <c r="P291" s="253">
        <f>O291*H291</f>
        <v>0</v>
      </c>
      <c r="Q291" s="253">
        <v>0</v>
      </c>
      <c r="R291" s="253">
        <f>Q291*H291</f>
        <v>0</v>
      </c>
      <c r="S291" s="253">
        <v>0</v>
      </c>
      <c r="T291" s="25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5" t="s">
        <v>229</v>
      </c>
      <c r="AT291" s="255" t="s">
        <v>216</v>
      </c>
      <c r="AU291" s="255" t="s">
        <v>86</v>
      </c>
      <c r="AY291" s="18" t="s">
        <v>213</v>
      </c>
      <c r="BE291" s="256">
        <f>IF(N291="základní",J291,0)</f>
        <v>0</v>
      </c>
      <c r="BF291" s="256">
        <f>IF(N291="snížená",J291,0)</f>
        <v>0</v>
      </c>
      <c r="BG291" s="256">
        <f>IF(N291="zákl. přenesená",J291,0)</f>
        <v>0</v>
      </c>
      <c r="BH291" s="256">
        <f>IF(N291="sníž. přenesená",J291,0)</f>
        <v>0</v>
      </c>
      <c r="BI291" s="256">
        <f>IF(N291="nulová",J291,0)</f>
        <v>0</v>
      </c>
      <c r="BJ291" s="18" t="s">
        <v>84</v>
      </c>
      <c r="BK291" s="256">
        <f>ROUND(I291*H291,2)</f>
        <v>0</v>
      </c>
      <c r="BL291" s="18" t="s">
        <v>229</v>
      </c>
      <c r="BM291" s="255" t="s">
        <v>2782</v>
      </c>
    </row>
    <row r="292" s="13" customFormat="1">
      <c r="A292" s="13"/>
      <c r="B292" s="265"/>
      <c r="C292" s="266"/>
      <c r="D292" s="257" t="s">
        <v>436</v>
      </c>
      <c r="E292" s="267" t="s">
        <v>1</v>
      </c>
      <c r="F292" s="268" t="s">
        <v>2783</v>
      </c>
      <c r="G292" s="266"/>
      <c r="H292" s="269">
        <v>160.88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5" t="s">
        <v>436</v>
      </c>
      <c r="AU292" s="275" t="s">
        <v>86</v>
      </c>
      <c r="AV292" s="13" t="s">
        <v>86</v>
      </c>
      <c r="AW292" s="13" t="s">
        <v>32</v>
      </c>
      <c r="AX292" s="13" t="s">
        <v>84</v>
      </c>
      <c r="AY292" s="275" t="s">
        <v>213</v>
      </c>
    </row>
    <row r="293" s="2" customFormat="1" ht="21.75" customHeight="1">
      <c r="A293" s="39"/>
      <c r="B293" s="40"/>
      <c r="C293" s="244" t="s">
        <v>375</v>
      </c>
      <c r="D293" s="244" t="s">
        <v>216</v>
      </c>
      <c r="E293" s="245" t="s">
        <v>2784</v>
      </c>
      <c r="F293" s="246" t="s">
        <v>2785</v>
      </c>
      <c r="G293" s="247" t="s">
        <v>310</v>
      </c>
      <c r="H293" s="248">
        <v>1</v>
      </c>
      <c r="I293" s="249"/>
      <c r="J293" s="250">
        <f>ROUND(I293*H293,2)</f>
        <v>0</v>
      </c>
      <c r="K293" s="246" t="s">
        <v>394</v>
      </c>
      <c r="L293" s="45"/>
      <c r="M293" s="251" t="s">
        <v>1</v>
      </c>
      <c r="N293" s="252" t="s">
        <v>41</v>
      </c>
      <c r="O293" s="92"/>
      <c r="P293" s="253">
        <f>O293*H293</f>
        <v>0</v>
      </c>
      <c r="Q293" s="253">
        <v>0</v>
      </c>
      <c r="R293" s="253">
        <f>Q293*H293</f>
        <v>0</v>
      </c>
      <c r="S293" s="253">
        <v>0</v>
      </c>
      <c r="T293" s="25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5" t="s">
        <v>229</v>
      </c>
      <c r="AT293" s="255" t="s">
        <v>216</v>
      </c>
      <c r="AU293" s="255" t="s">
        <v>86</v>
      </c>
      <c r="AY293" s="18" t="s">
        <v>213</v>
      </c>
      <c r="BE293" s="256">
        <f>IF(N293="základní",J293,0)</f>
        <v>0</v>
      </c>
      <c r="BF293" s="256">
        <f>IF(N293="snížená",J293,0)</f>
        <v>0</v>
      </c>
      <c r="BG293" s="256">
        <f>IF(N293="zákl. přenesená",J293,0)</f>
        <v>0</v>
      </c>
      <c r="BH293" s="256">
        <f>IF(N293="sníž. přenesená",J293,0)</f>
        <v>0</v>
      </c>
      <c r="BI293" s="256">
        <f>IF(N293="nulová",J293,0)</f>
        <v>0</v>
      </c>
      <c r="BJ293" s="18" t="s">
        <v>84</v>
      </c>
      <c r="BK293" s="256">
        <f>ROUND(I293*H293,2)</f>
        <v>0</v>
      </c>
      <c r="BL293" s="18" t="s">
        <v>229</v>
      </c>
      <c r="BM293" s="255" t="s">
        <v>2786</v>
      </c>
    </row>
    <row r="294" s="2" customFormat="1">
      <c r="A294" s="39"/>
      <c r="B294" s="40"/>
      <c r="C294" s="41"/>
      <c r="D294" s="257" t="s">
        <v>222</v>
      </c>
      <c r="E294" s="41"/>
      <c r="F294" s="258" t="s">
        <v>2787</v>
      </c>
      <c r="G294" s="41"/>
      <c r="H294" s="41"/>
      <c r="I294" s="155"/>
      <c r="J294" s="41"/>
      <c r="K294" s="41"/>
      <c r="L294" s="45"/>
      <c r="M294" s="259"/>
      <c r="N294" s="260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222</v>
      </c>
      <c r="AU294" s="18" t="s">
        <v>86</v>
      </c>
    </row>
    <row r="295" s="13" customFormat="1">
      <c r="A295" s="13"/>
      <c r="B295" s="265"/>
      <c r="C295" s="266"/>
      <c r="D295" s="257" t="s">
        <v>436</v>
      </c>
      <c r="E295" s="267" t="s">
        <v>1</v>
      </c>
      <c r="F295" s="268" t="s">
        <v>84</v>
      </c>
      <c r="G295" s="266"/>
      <c r="H295" s="269">
        <v>1</v>
      </c>
      <c r="I295" s="270"/>
      <c r="J295" s="266"/>
      <c r="K295" s="266"/>
      <c r="L295" s="271"/>
      <c r="M295" s="272"/>
      <c r="N295" s="273"/>
      <c r="O295" s="273"/>
      <c r="P295" s="273"/>
      <c r="Q295" s="273"/>
      <c r="R295" s="273"/>
      <c r="S295" s="273"/>
      <c r="T295" s="27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75" t="s">
        <v>436</v>
      </c>
      <c r="AU295" s="275" t="s">
        <v>86</v>
      </c>
      <c r="AV295" s="13" t="s">
        <v>86</v>
      </c>
      <c r="AW295" s="13" t="s">
        <v>32</v>
      </c>
      <c r="AX295" s="13" t="s">
        <v>84</v>
      </c>
      <c r="AY295" s="275" t="s">
        <v>213</v>
      </c>
    </row>
    <row r="296" s="2" customFormat="1" ht="21.75" customHeight="1">
      <c r="A296" s="39"/>
      <c r="B296" s="40"/>
      <c r="C296" s="287" t="s">
        <v>953</v>
      </c>
      <c r="D296" s="287" t="s">
        <v>488</v>
      </c>
      <c r="E296" s="288" t="s">
        <v>2788</v>
      </c>
      <c r="F296" s="289" t="s">
        <v>2789</v>
      </c>
      <c r="G296" s="290" t="s">
        <v>310</v>
      </c>
      <c r="H296" s="291">
        <v>1</v>
      </c>
      <c r="I296" s="292"/>
      <c r="J296" s="293">
        <f>ROUND(I296*H296,2)</f>
        <v>0</v>
      </c>
      <c r="K296" s="289" t="s">
        <v>394</v>
      </c>
      <c r="L296" s="294"/>
      <c r="M296" s="295" t="s">
        <v>1</v>
      </c>
      <c r="N296" s="296" t="s">
        <v>41</v>
      </c>
      <c r="O296" s="92"/>
      <c r="P296" s="253">
        <f>O296*H296</f>
        <v>0</v>
      </c>
      <c r="Q296" s="253">
        <v>3.7949999999999999</v>
      </c>
      <c r="R296" s="253">
        <f>Q296*H296</f>
        <v>3.7949999999999999</v>
      </c>
      <c r="S296" s="253">
        <v>0</v>
      </c>
      <c r="T296" s="25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5" t="s">
        <v>420</v>
      </c>
      <c r="AT296" s="255" t="s">
        <v>488</v>
      </c>
      <c r="AU296" s="255" t="s">
        <v>86</v>
      </c>
      <c r="AY296" s="18" t="s">
        <v>213</v>
      </c>
      <c r="BE296" s="256">
        <f>IF(N296="základní",J296,0)</f>
        <v>0</v>
      </c>
      <c r="BF296" s="256">
        <f>IF(N296="snížená",J296,0)</f>
        <v>0</v>
      </c>
      <c r="BG296" s="256">
        <f>IF(N296="zákl. přenesená",J296,0)</f>
        <v>0</v>
      </c>
      <c r="BH296" s="256">
        <f>IF(N296="sníž. přenesená",J296,0)</f>
        <v>0</v>
      </c>
      <c r="BI296" s="256">
        <f>IF(N296="nulová",J296,0)</f>
        <v>0</v>
      </c>
      <c r="BJ296" s="18" t="s">
        <v>84</v>
      </c>
      <c r="BK296" s="256">
        <f>ROUND(I296*H296,2)</f>
        <v>0</v>
      </c>
      <c r="BL296" s="18" t="s">
        <v>229</v>
      </c>
      <c r="BM296" s="255" t="s">
        <v>2790</v>
      </c>
    </row>
    <row r="297" s="2" customFormat="1">
      <c r="A297" s="39"/>
      <c r="B297" s="40"/>
      <c r="C297" s="41"/>
      <c r="D297" s="257" t="s">
        <v>222</v>
      </c>
      <c r="E297" s="41"/>
      <c r="F297" s="258" t="s">
        <v>2791</v>
      </c>
      <c r="G297" s="41"/>
      <c r="H297" s="41"/>
      <c r="I297" s="155"/>
      <c r="J297" s="41"/>
      <c r="K297" s="41"/>
      <c r="L297" s="45"/>
      <c r="M297" s="259"/>
      <c r="N297" s="260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222</v>
      </c>
      <c r="AU297" s="18" t="s">
        <v>86</v>
      </c>
    </row>
    <row r="298" s="15" customFormat="1">
      <c r="A298" s="15"/>
      <c r="B298" s="300"/>
      <c r="C298" s="301"/>
      <c r="D298" s="257" t="s">
        <v>436</v>
      </c>
      <c r="E298" s="302" t="s">
        <v>1</v>
      </c>
      <c r="F298" s="303" t="s">
        <v>2792</v>
      </c>
      <c r="G298" s="301"/>
      <c r="H298" s="302" t="s">
        <v>1</v>
      </c>
      <c r="I298" s="304"/>
      <c r="J298" s="301"/>
      <c r="K298" s="301"/>
      <c r="L298" s="305"/>
      <c r="M298" s="306"/>
      <c r="N298" s="307"/>
      <c r="O298" s="307"/>
      <c r="P298" s="307"/>
      <c r="Q298" s="307"/>
      <c r="R298" s="307"/>
      <c r="S298" s="307"/>
      <c r="T298" s="308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309" t="s">
        <v>436</v>
      </c>
      <c r="AU298" s="309" t="s">
        <v>86</v>
      </c>
      <c r="AV298" s="15" t="s">
        <v>84</v>
      </c>
      <c r="AW298" s="15" t="s">
        <v>32</v>
      </c>
      <c r="AX298" s="15" t="s">
        <v>76</v>
      </c>
      <c r="AY298" s="309" t="s">
        <v>213</v>
      </c>
    </row>
    <row r="299" s="13" customFormat="1">
      <c r="A299" s="13"/>
      <c r="B299" s="265"/>
      <c r="C299" s="266"/>
      <c r="D299" s="257" t="s">
        <v>436</v>
      </c>
      <c r="E299" s="267" t="s">
        <v>1</v>
      </c>
      <c r="F299" s="268" t="s">
        <v>84</v>
      </c>
      <c r="G299" s="266"/>
      <c r="H299" s="269">
        <v>1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5" t="s">
        <v>436</v>
      </c>
      <c r="AU299" s="275" t="s">
        <v>86</v>
      </c>
      <c r="AV299" s="13" t="s">
        <v>86</v>
      </c>
      <c r="AW299" s="13" t="s">
        <v>32</v>
      </c>
      <c r="AX299" s="13" t="s">
        <v>84</v>
      </c>
      <c r="AY299" s="275" t="s">
        <v>213</v>
      </c>
    </row>
    <row r="300" s="12" customFormat="1" ht="22.8" customHeight="1">
      <c r="A300" s="12"/>
      <c r="B300" s="228"/>
      <c r="C300" s="229"/>
      <c r="D300" s="230" t="s">
        <v>75</v>
      </c>
      <c r="E300" s="242" t="s">
        <v>229</v>
      </c>
      <c r="F300" s="242" t="s">
        <v>1607</v>
      </c>
      <c r="G300" s="229"/>
      <c r="H300" s="229"/>
      <c r="I300" s="232"/>
      <c r="J300" s="243">
        <f>BK300</f>
        <v>0</v>
      </c>
      <c r="K300" s="229"/>
      <c r="L300" s="234"/>
      <c r="M300" s="235"/>
      <c r="N300" s="236"/>
      <c r="O300" s="236"/>
      <c r="P300" s="237">
        <f>SUM(P301:P317)</f>
        <v>0</v>
      </c>
      <c r="Q300" s="236"/>
      <c r="R300" s="237">
        <f>SUM(R301:R317)</f>
        <v>0</v>
      </c>
      <c r="S300" s="236"/>
      <c r="T300" s="238">
        <f>SUM(T301:T317)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9" t="s">
        <v>84</v>
      </c>
      <c r="AT300" s="240" t="s">
        <v>75</v>
      </c>
      <c r="AU300" s="240" t="s">
        <v>84</v>
      </c>
      <c r="AY300" s="239" t="s">
        <v>213</v>
      </c>
      <c r="BK300" s="241">
        <f>SUM(BK301:BK317)</f>
        <v>0</v>
      </c>
    </row>
    <row r="301" s="2" customFormat="1" ht="21.75" customHeight="1">
      <c r="A301" s="39"/>
      <c r="B301" s="40"/>
      <c r="C301" s="244" t="s">
        <v>288</v>
      </c>
      <c r="D301" s="244" t="s">
        <v>216</v>
      </c>
      <c r="E301" s="245" t="s">
        <v>2793</v>
      </c>
      <c r="F301" s="246" t="s">
        <v>2794</v>
      </c>
      <c r="G301" s="247" t="s">
        <v>393</v>
      </c>
      <c r="H301" s="248">
        <v>1.75</v>
      </c>
      <c r="I301" s="249"/>
      <c r="J301" s="250">
        <f>ROUND(I301*H301,2)</f>
        <v>0</v>
      </c>
      <c r="K301" s="246" t="s">
        <v>394</v>
      </c>
      <c r="L301" s="45"/>
      <c r="M301" s="251" t="s">
        <v>1</v>
      </c>
      <c r="N301" s="252" t="s">
        <v>41</v>
      </c>
      <c r="O301" s="92"/>
      <c r="P301" s="253">
        <f>O301*H301</f>
        <v>0</v>
      </c>
      <c r="Q301" s="253">
        <v>0.18729999999999999</v>
      </c>
      <c r="R301" s="253">
        <f>Q301*H301</f>
        <v>0.32777499999999998</v>
      </c>
      <c r="S301" s="253">
        <v>0</v>
      </c>
      <c r="T301" s="25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5" t="s">
        <v>229</v>
      </c>
      <c r="AT301" s="255" t="s">
        <v>216</v>
      </c>
      <c r="AU301" s="255" t="s">
        <v>86</v>
      </c>
      <c r="AY301" s="18" t="s">
        <v>213</v>
      </c>
      <c r="BE301" s="256">
        <f>IF(N301="základní",J301,0)</f>
        <v>0</v>
      </c>
      <c r="BF301" s="256">
        <f>IF(N301="snížená",J301,0)</f>
        <v>0</v>
      </c>
      <c r="BG301" s="256">
        <f>IF(N301="zákl. přenesená",J301,0)</f>
        <v>0</v>
      </c>
      <c r="BH301" s="256">
        <f>IF(N301="sníž. přenesená",J301,0)</f>
        <v>0</v>
      </c>
      <c r="BI301" s="256">
        <f>IF(N301="nulová",J301,0)</f>
        <v>0</v>
      </c>
      <c r="BJ301" s="18" t="s">
        <v>84</v>
      </c>
      <c r="BK301" s="256">
        <f>ROUND(I301*H301,2)</f>
        <v>0</v>
      </c>
      <c r="BL301" s="18" t="s">
        <v>229</v>
      </c>
      <c r="BM301" s="255" t="s">
        <v>2795</v>
      </c>
    </row>
    <row r="302" s="2" customFormat="1">
      <c r="A302" s="39"/>
      <c r="B302" s="40"/>
      <c r="C302" s="41"/>
      <c r="D302" s="257" t="s">
        <v>222</v>
      </c>
      <c r="E302" s="41"/>
      <c r="F302" s="258" t="s">
        <v>2796</v>
      </c>
      <c r="G302" s="41"/>
      <c r="H302" s="41"/>
      <c r="I302" s="155"/>
      <c r="J302" s="41"/>
      <c r="K302" s="41"/>
      <c r="L302" s="45"/>
      <c r="M302" s="259"/>
      <c r="N302" s="260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222</v>
      </c>
      <c r="AU302" s="18" t="s">
        <v>86</v>
      </c>
    </row>
    <row r="303" s="15" customFormat="1">
      <c r="A303" s="15"/>
      <c r="B303" s="300"/>
      <c r="C303" s="301"/>
      <c r="D303" s="257" t="s">
        <v>436</v>
      </c>
      <c r="E303" s="302" t="s">
        <v>1</v>
      </c>
      <c r="F303" s="303" t="s">
        <v>2797</v>
      </c>
      <c r="G303" s="301"/>
      <c r="H303" s="302" t="s">
        <v>1</v>
      </c>
      <c r="I303" s="304"/>
      <c r="J303" s="301"/>
      <c r="K303" s="301"/>
      <c r="L303" s="305"/>
      <c r="M303" s="306"/>
      <c r="N303" s="307"/>
      <c r="O303" s="307"/>
      <c r="P303" s="307"/>
      <c r="Q303" s="307"/>
      <c r="R303" s="307"/>
      <c r="S303" s="307"/>
      <c r="T303" s="30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309" t="s">
        <v>436</v>
      </c>
      <c r="AU303" s="309" t="s">
        <v>86</v>
      </c>
      <c r="AV303" s="15" t="s">
        <v>84</v>
      </c>
      <c r="AW303" s="15" t="s">
        <v>32</v>
      </c>
      <c r="AX303" s="15" t="s">
        <v>76</v>
      </c>
      <c r="AY303" s="309" t="s">
        <v>213</v>
      </c>
    </row>
    <row r="304" s="13" customFormat="1">
      <c r="A304" s="13"/>
      <c r="B304" s="265"/>
      <c r="C304" s="266"/>
      <c r="D304" s="257" t="s">
        <v>436</v>
      </c>
      <c r="E304" s="267" t="s">
        <v>1</v>
      </c>
      <c r="F304" s="268" t="s">
        <v>2798</v>
      </c>
      <c r="G304" s="266"/>
      <c r="H304" s="269">
        <v>1.75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5" t="s">
        <v>436</v>
      </c>
      <c r="AU304" s="275" t="s">
        <v>86</v>
      </c>
      <c r="AV304" s="13" t="s">
        <v>86</v>
      </c>
      <c r="AW304" s="13" t="s">
        <v>32</v>
      </c>
      <c r="AX304" s="13" t="s">
        <v>76</v>
      </c>
      <c r="AY304" s="275" t="s">
        <v>213</v>
      </c>
    </row>
    <row r="305" s="2" customFormat="1" ht="16.5" customHeight="1">
      <c r="A305" s="39"/>
      <c r="B305" s="40"/>
      <c r="C305" s="244" t="s">
        <v>297</v>
      </c>
      <c r="D305" s="244" t="s">
        <v>216</v>
      </c>
      <c r="E305" s="245" t="s">
        <v>2799</v>
      </c>
      <c r="F305" s="246" t="s">
        <v>2800</v>
      </c>
      <c r="G305" s="247" t="s">
        <v>399</v>
      </c>
      <c r="H305" s="248">
        <v>36.582000000000001</v>
      </c>
      <c r="I305" s="249"/>
      <c r="J305" s="250">
        <f>ROUND(I305*H305,2)</f>
        <v>0</v>
      </c>
      <c r="K305" s="246" t="s">
        <v>394</v>
      </c>
      <c r="L305" s="45"/>
      <c r="M305" s="251" t="s">
        <v>1</v>
      </c>
      <c r="N305" s="252" t="s">
        <v>41</v>
      </c>
      <c r="O305" s="92"/>
      <c r="P305" s="253">
        <f>O305*H305</f>
        <v>0</v>
      </c>
      <c r="Q305" s="253">
        <v>0</v>
      </c>
      <c r="R305" s="253">
        <f>Q305*H305</f>
        <v>0</v>
      </c>
      <c r="S305" s="253">
        <v>0</v>
      </c>
      <c r="T305" s="25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55" t="s">
        <v>229</v>
      </c>
      <c r="AT305" s="255" t="s">
        <v>216</v>
      </c>
      <c r="AU305" s="255" t="s">
        <v>86</v>
      </c>
      <c r="AY305" s="18" t="s">
        <v>213</v>
      </c>
      <c r="BE305" s="256">
        <f>IF(N305="základní",J305,0)</f>
        <v>0</v>
      </c>
      <c r="BF305" s="256">
        <f>IF(N305="snížená",J305,0)</f>
        <v>0</v>
      </c>
      <c r="BG305" s="256">
        <f>IF(N305="zákl. přenesená",J305,0)</f>
        <v>0</v>
      </c>
      <c r="BH305" s="256">
        <f>IF(N305="sníž. přenesená",J305,0)</f>
        <v>0</v>
      </c>
      <c r="BI305" s="256">
        <f>IF(N305="nulová",J305,0)</f>
        <v>0</v>
      </c>
      <c r="BJ305" s="18" t="s">
        <v>84</v>
      </c>
      <c r="BK305" s="256">
        <f>ROUND(I305*H305,2)</f>
        <v>0</v>
      </c>
      <c r="BL305" s="18" t="s">
        <v>229</v>
      </c>
      <c r="BM305" s="255" t="s">
        <v>2801</v>
      </c>
    </row>
    <row r="306" s="2" customFormat="1">
      <c r="A306" s="39"/>
      <c r="B306" s="40"/>
      <c r="C306" s="41"/>
      <c r="D306" s="257" t="s">
        <v>222</v>
      </c>
      <c r="E306" s="41"/>
      <c r="F306" s="258" t="s">
        <v>2802</v>
      </c>
      <c r="G306" s="41"/>
      <c r="H306" s="41"/>
      <c r="I306" s="155"/>
      <c r="J306" s="41"/>
      <c r="K306" s="41"/>
      <c r="L306" s="45"/>
      <c r="M306" s="259"/>
      <c r="N306" s="260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222</v>
      </c>
      <c r="AU306" s="18" t="s">
        <v>86</v>
      </c>
    </row>
    <row r="307" s="15" customFormat="1">
      <c r="A307" s="15"/>
      <c r="B307" s="300"/>
      <c r="C307" s="301"/>
      <c r="D307" s="257" t="s">
        <v>436</v>
      </c>
      <c r="E307" s="302" t="s">
        <v>1</v>
      </c>
      <c r="F307" s="303" t="s">
        <v>2803</v>
      </c>
      <c r="G307" s="301"/>
      <c r="H307" s="302" t="s">
        <v>1</v>
      </c>
      <c r="I307" s="304"/>
      <c r="J307" s="301"/>
      <c r="K307" s="301"/>
      <c r="L307" s="305"/>
      <c r="M307" s="306"/>
      <c r="N307" s="307"/>
      <c r="O307" s="307"/>
      <c r="P307" s="307"/>
      <c r="Q307" s="307"/>
      <c r="R307" s="307"/>
      <c r="S307" s="307"/>
      <c r="T307" s="30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309" t="s">
        <v>436</v>
      </c>
      <c r="AU307" s="309" t="s">
        <v>86</v>
      </c>
      <c r="AV307" s="15" t="s">
        <v>84</v>
      </c>
      <c r="AW307" s="15" t="s">
        <v>32</v>
      </c>
      <c r="AX307" s="15" t="s">
        <v>76</v>
      </c>
      <c r="AY307" s="309" t="s">
        <v>213</v>
      </c>
    </row>
    <row r="308" s="15" customFormat="1">
      <c r="A308" s="15"/>
      <c r="B308" s="300"/>
      <c r="C308" s="301"/>
      <c r="D308" s="257" t="s">
        <v>436</v>
      </c>
      <c r="E308" s="302" t="s">
        <v>1</v>
      </c>
      <c r="F308" s="303" t="s">
        <v>2804</v>
      </c>
      <c r="G308" s="301"/>
      <c r="H308" s="302" t="s">
        <v>1</v>
      </c>
      <c r="I308" s="304"/>
      <c r="J308" s="301"/>
      <c r="K308" s="301"/>
      <c r="L308" s="305"/>
      <c r="M308" s="306"/>
      <c r="N308" s="307"/>
      <c r="O308" s="307"/>
      <c r="P308" s="307"/>
      <c r="Q308" s="307"/>
      <c r="R308" s="307"/>
      <c r="S308" s="307"/>
      <c r="T308" s="30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309" t="s">
        <v>436</v>
      </c>
      <c r="AU308" s="309" t="s">
        <v>86</v>
      </c>
      <c r="AV308" s="15" t="s">
        <v>84</v>
      </c>
      <c r="AW308" s="15" t="s">
        <v>32</v>
      </c>
      <c r="AX308" s="15" t="s">
        <v>76</v>
      </c>
      <c r="AY308" s="309" t="s">
        <v>213</v>
      </c>
    </row>
    <row r="309" s="13" customFormat="1">
      <c r="A309" s="13"/>
      <c r="B309" s="265"/>
      <c r="C309" s="266"/>
      <c r="D309" s="257" t="s">
        <v>436</v>
      </c>
      <c r="E309" s="267" t="s">
        <v>1</v>
      </c>
      <c r="F309" s="268" t="s">
        <v>2805</v>
      </c>
      <c r="G309" s="266"/>
      <c r="H309" s="269">
        <v>17.314</v>
      </c>
      <c r="I309" s="270"/>
      <c r="J309" s="266"/>
      <c r="K309" s="266"/>
      <c r="L309" s="271"/>
      <c r="M309" s="272"/>
      <c r="N309" s="273"/>
      <c r="O309" s="273"/>
      <c r="P309" s="273"/>
      <c r="Q309" s="273"/>
      <c r="R309" s="273"/>
      <c r="S309" s="273"/>
      <c r="T309" s="27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75" t="s">
        <v>436</v>
      </c>
      <c r="AU309" s="275" t="s">
        <v>86</v>
      </c>
      <c r="AV309" s="13" t="s">
        <v>86</v>
      </c>
      <c r="AW309" s="13" t="s">
        <v>32</v>
      </c>
      <c r="AX309" s="13" t="s">
        <v>76</v>
      </c>
      <c r="AY309" s="275" t="s">
        <v>213</v>
      </c>
    </row>
    <row r="310" s="15" customFormat="1">
      <c r="A310" s="15"/>
      <c r="B310" s="300"/>
      <c r="C310" s="301"/>
      <c r="D310" s="257" t="s">
        <v>436</v>
      </c>
      <c r="E310" s="302" t="s">
        <v>1</v>
      </c>
      <c r="F310" s="303" t="s">
        <v>2738</v>
      </c>
      <c r="G310" s="301"/>
      <c r="H310" s="302" t="s">
        <v>1</v>
      </c>
      <c r="I310" s="304"/>
      <c r="J310" s="301"/>
      <c r="K310" s="301"/>
      <c r="L310" s="305"/>
      <c r="M310" s="306"/>
      <c r="N310" s="307"/>
      <c r="O310" s="307"/>
      <c r="P310" s="307"/>
      <c r="Q310" s="307"/>
      <c r="R310" s="307"/>
      <c r="S310" s="307"/>
      <c r="T310" s="308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309" t="s">
        <v>436</v>
      </c>
      <c r="AU310" s="309" t="s">
        <v>86</v>
      </c>
      <c r="AV310" s="15" t="s">
        <v>84</v>
      </c>
      <c r="AW310" s="15" t="s">
        <v>32</v>
      </c>
      <c r="AX310" s="15" t="s">
        <v>76</v>
      </c>
      <c r="AY310" s="309" t="s">
        <v>213</v>
      </c>
    </row>
    <row r="311" s="13" customFormat="1">
      <c r="A311" s="13"/>
      <c r="B311" s="265"/>
      <c r="C311" s="266"/>
      <c r="D311" s="257" t="s">
        <v>436</v>
      </c>
      <c r="E311" s="267" t="s">
        <v>1</v>
      </c>
      <c r="F311" s="268" t="s">
        <v>2806</v>
      </c>
      <c r="G311" s="266"/>
      <c r="H311" s="269">
        <v>9.0890000000000004</v>
      </c>
      <c r="I311" s="270"/>
      <c r="J311" s="266"/>
      <c r="K311" s="266"/>
      <c r="L311" s="271"/>
      <c r="M311" s="272"/>
      <c r="N311" s="273"/>
      <c r="O311" s="273"/>
      <c r="P311" s="273"/>
      <c r="Q311" s="273"/>
      <c r="R311" s="273"/>
      <c r="S311" s="273"/>
      <c r="T311" s="27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5" t="s">
        <v>436</v>
      </c>
      <c r="AU311" s="275" t="s">
        <v>86</v>
      </c>
      <c r="AV311" s="13" t="s">
        <v>86</v>
      </c>
      <c r="AW311" s="13" t="s">
        <v>32</v>
      </c>
      <c r="AX311" s="13" t="s">
        <v>76</v>
      </c>
      <c r="AY311" s="275" t="s">
        <v>213</v>
      </c>
    </row>
    <row r="312" s="15" customFormat="1">
      <c r="A312" s="15"/>
      <c r="B312" s="300"/>
      <c r="C312" s="301"/>
      <c r="D312" s="257" t="s">
        <v>436</v>
      </c>
      <c r="E312" s="302" t="s">
        <v>1</v>
      </c>
      <c r="F312" s="303" t="s">
        <v>2807</v>
      </c>
      <c r="G312" s="301"/>
      <c r="H312" s="302" t="s">
        <v>1</v>
      </c>
      <c r="I312" s="304"/>
      <c r="J312" s="301"/>
      <c r="K312" s="301"/>
      <c r="L312" s="305"/>
      <c r="M312" s="306"/>
      <c r="N312" s="307"/>
      <c r="O312" s="307"/>
      <c r="P312" s="307"/>
      <c r="Q312" s="307"/>
      <c r="R312" s="307"/>
      <c r="S312" s="307"/>
      <c r="T312" s="30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309" t="s">
        <v>436</v>
      </c>
      <c r="AU312" s="309" t="s">
        <v>86</v>
      </c>
      <c r="AV312" s="15" t="s">
        <v>84</v>
      </c>
      <c r="AW312" s="15" t="s">
        <v>32</v>
      </c>
      <c r="AX312" s="15" t="s">
        <v>76</v>
      </c>
      <c r="AY312" s="309" t="s">
        <v>213</v>
      </c>
    </row>
    <row r="313" s="13" customFormat="1">
      <c r="A313" s="13"/>
      <c r="B313" s="265"/>
      <c r="C313" s="266"/>
      <c r="D313" s="257" t="s">
        <v>436</v>
      </c>
      <c r="E313" s="267" t="s">
        <v>1</v>
      </c>
      <c r="F313" s="268" t="s">
        <v>2808</v>
      </c>
      <c r="G313" s="266"/>
      <c r="H313" s="269">
        <v>8.1739999999999995</v>
      </c>
      <c r="I313" s="270"/>
      <c r="J313" s="266"/>
      <c r="K313" s="266"/>
      <c r="L313" s="271"/>
      <c r="M313" s="272"/>
      <c r="N313" s="273"/>
      <c r="O313" s="273"/>
      <c r="P313" s="273"/>
      <c r="Q313" s="273"/>
      <c r="R313" s="273"/>
      <c r="S313" s="273"/>
      <c r="T313" s="27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5" t="s">
        <v>436</v>
      </c>
      <c r="AU313" s="275" t="s">
        <v>86</v>
      </c>
      <c r="AV313" s="13" t="s">
        <v>86</v>
      </c>
      <c r="AW313" s="13" t="s">
        <v>32</v>
      </c>
      <c r="AX313" s="13" t="s">
        <v>76</v>
      </c>
      <c r="AY313" s="275" t="s">
        <v>213</v>
      </c>
    </row>
    <row r="314" s="15" customFormat="1">
      <c r="A314" s="15"/>
      <c r="B314" s="300"/>
      <c r="C314" s="301"/>
      <c r="D314" s="257" t="s">
        <v>436</v>
      </c>
      <c r="E314" s="302" t="s">
        <v>1</v>
      </c>
      <c r="F314" s="303" t="s">
        <v>2809</v>
      </c>
      <c r="G314" s="301"/>
      <c r="H314" s="302" t="s">
        <v>1</v>
      </c>
      <c r="I314" s="304"/>
      <c r="J314" s="301"/>
      <c r="K314" s="301"/>
      <c r="L314" s="305"/>
      <c r="M314" s="306"/>
      <c r="N314" s="307"/>
      <c r="O314" s="307"/>
      <c r="P314" s="307"/>
      <c r="Q314" s="307"/>
      <c r="R314" s="307"/>
      <c r="S314" s="307"/>
      <c r="T314" s="30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309" t="s">
        <v>436</v>
      </c>
      <c r="AU314" s="309" t="s">
        <v>86</v>
      </c>
      <c r="AV314" s="15" t="s">
        <v>84</v>
      </c>
      <c r="AW314" s="15" t="s">
        <v>32</v>
      </c>
      <c r="AX314" s="15" t="s">
        <v>76</v>
      </c>
      <c r="AY314" s="309" t="s">
        <v>213</v>
      </c>
    </row>
    <row r="315" s="13" customFormat="1">
      <c r="A315" s="13"/>
      <c r="B315" s="265"/>
      <c r="C315" s="266"/>
      <c r="D315" s="257" t="s">
        <v>436</v>
      </c>
      <c r="E315" s="267" t="s">
        <v>1</v>
      </c>
      <c r="F315" s="268" t="s">
        <v>2810</v>
      </c>
      <c r="G315" s="266"/>
      <c r="H315" s="269">
        <v>0.441</v>
      </c>
      <c r="I315" s="270"/>
      <c r="J315" s="266"/>
      <c r="K315" s="266"/>
      <c r="L315" s="271"/>
      <c r="M315" s="272"/>
      <c r="N315" s="273"/>
      <c r="O315" s="273"/>
      <c r="P315" s="273"/>
      <c r="Q315" s="273"/>
      <c r="R315" s="273"/>
      <c r="S315" s="273"/>
      <c r="T315" s="27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5" t="s">
        <v>436</v>
      </c>
      <c r="AU315" s="275" t="s">
        <v>86</v>
      </c>
      <c r="AV315" s="13" t="s">
        <v>86</v>
      </c>
      <c r="AW315" s="13" t="s">
        <v>32</v>
      </c>
      <c r="AX315" s="13" t="s">
        <v>76</v>
      </c>
      <c r="AY315" s="275" t="s">
        <v>213</v>
      </c>
    </row>
    <row r="316" s="15" customFormat="1">
      <c r="A316" s="15"/>
      <c r="B316" s="300"/>
      <c r="C316" s="301"/>
      <c r="D316" s="257" t="s">
        <v>436</v>
      </c>
      <c r="E316" s="302" t="s">
        <v>1</v>
      </c>
      <c r="F316" s="303" t="s">
        <v>2811</v>
      </c>
      <c r="G316" s="301"/>
      <c r="H316" s="302" t="s">
        <v>1</v>
      </c>
      <c r="I316" s="304"/>
      <c r="J316" s="301"/>
      <c r="K316" s="301"/>
      <c r="L316" s="305"/>
      <c r="M316" s="306"/>
      <c r="N316" s="307"/>
      <c r="O316" s="307"/>
      <c r="P316" s="307"/>
      <c r="Q316" s="307"/>
      <c r="R316" s="307"/>
      <c r="S316" s="307"/>
      <c r="T316" s="308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309" t="s">
        <v>436</v>
      </c>
      <c r="AU316" s="309" t="s">
        <v>86</v>
      </c>
      <c r="AV316" s="15" t="s">
        <v>84</v>
      </c>
      <c r="AW316" s="15" t="s">
        <v>32</v>
      </c>
      <c r="AX316" s="15" t="s">
        <v>76</v>
      </c>
      <c r="AY316" s="309" t="s">
        <v>213</v>
      </c>
    </row>
    <row r="317" s="13" customFormat="1">
      <c r="A317" s="13"/>
      <c r="B317" s="265"/>
      <c r="C317" s="266"/>
      <c r="D317" s="257" t="s">
        <v>436</v>
      </c>
      <c r="E317" s="267" t="s">
        <v>1</v>
      </c>
      <c r="F317" s="268" t="s">
        <v>2812</v>
      </c>
      <c r="G317" s="266"/>
      <c r="H317" s="269">
        <v>1.5640000000000001</v>
      </c>
      <c r="I317" s="270"/>
      <c r="J317" s="266"/>
      <c r="K317" s="266"/>
      <c r="L317" s="271"/>
      <c r="M317" s="272"/>
      <c r="N317" s="273"/>
      <c r="O317" s="273"/>
      <c r="P317" s="273"/>
      <c r="Q317" s="273"/>
      <c r="R317" s="273"/>
      <c r="S317" s="273"/>
      <c r="T317" s="27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5" t="s">
        <v>436</v>
      </c>
      <c r="AU317" s="275" t="s">
        <v>86</v>
      </c>
      <c r="AV317" s="13" t="s">
        <v>86</v>
      </c>
      <c r="AW317" s="13" t="s">
        <v>32</v>
      </c>
      <c r="AX317" s="13" t="s">
        <v>76</v>
      </c>
      <c r="AY317" s="275" t="s">
        <v>213</v>
      </c>
    </row>
    <row r="318" s="12" customFormat="1" ht="22.8" customHeight="1">
      <c r="A318" s="12"/>
      <c r="B318" s="228"/>
      <c r="C318" s="229"/>
      <c r="D318" s="230" t="s">
        <v>75</v>
      </c>
      <c r="E318" s="242" t="s">
        <v>212</v>
      </c>
      <c r="F318" s="242" t="s">
        <v>1041</v>
      </c>
      <c r="G318" s="229"/>
      <c r="H318" s="229"/>
      <c r="I318" s="232"/>
      <c r="J318" s="243">
        <f>BK318</f>
        <v>0</v>
      </c>
      <c r="K318" s="229"/>
      <c r="L318" s="234"/>
      <c r="M318" s="235"/>
      <c r="N318" s="236"/>
      <c r="O318" s="236"/>
      <c r="P318" s="237">
        <f>SUM(P319:P344)</f>
        <v>0</v>
      </c>
      <c r="Q318" s="236"/>
      <c r="R318" s="237">
        <f>SUM(R319:R344)</f>
        <v>0</v>
      </c>
      <c r="S318" s="236"/>
      <c r="T318" s="238">
        <f>SUM(T319:T344)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39" t="s">
        <v>84</v>
      </c>
      <c r="AT318" s="240" t="s">
        <v>75</v>
      </c>
      <c r="AU318" s="240" t="s">
        <v>84</v>
      </c>
      <c r="AY318" s="239" t="s">
        <v>213</v>
      </c>
      <c r="BK318" s="241">
        <f>SUM(BK319:BK344)</f>
        <v>0</v>
      </c>
    </row>
    <row r="319" s="2" customFormat="1" ht="16.5" customHeight="1">
      <c r="A319" s="39"/>
      <c r="B319" s="40"/>
      <c r="C319" s="244" t="s">
        <v>274</v>
      </c>
      <c r="D319" s="244" t="s">
        <v>216</v>
      </c>
      <c r="E319" s="245" t="s">
        <v>1042</v>
      </c>
      <c r="F319" s="246" t="s">
        <v>1043</v>
      </c>
      <c r="G319" s="247" t="s">
        <v>393</v>
      </c>
      <c r="H319" s="248">
        <v>243.77099999999999</v>
      </c>
      <c r="I319" s="249"/>
      <c r="J319" s="250">
        <f>ROUND(I319*H319,2)</f>
        <v>0</v>
      </c>
      <c r="K319" s="246" t="s">
        <v>394</v>
      </c>
      <c r="L319" s="45"/>
      <c r="M319" s="251" t="s">
        <v>1</v>
      </c>
      <c r="N319" s="252" t="s">
        <v>41</v>
      </c>
      <c r="O319" s="92"/>
      <c r="P319" s="253">
        <f>O319*H319</f>
        <v>0</v>
      </c>
      <c r="Q319" s="253">
        <v>0</v>
      </c>
      <c r="R319" s="253">
        <f>Q319*H319</f>
        <v>0</v>
      </c>
      <c r="S319" s="253">
        <v>0</v>
      </c>
      <c r="T319" s="25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5" t="s">
        <v>229</v>
      </c>
      <c r="AT319" s="255" t="s">
        <v>216</v>
      </c>
      <c r="AU319" s="255" t="s">
        <v>86</v>
      </c>
      <c r="AY319" s="18" t="s">
        <v>213</v>
      </c>
      <c r="BE319" s="256">
        <f>IF(N319="základní",J319,0)</f>
        <v>0</v>
      </c>
      <c r="BF319" s="256">
        <f>IF(N319="snížená",J319,0)</f>
        <v>0</v>
      </c>
      <c r="BG319" s="256">
        <f>IF(N319="zákl. přenesená",J319,0)</f>
        <v>0</v>
      </c>
      <c r="BH319" s="256">
        <f>IF(N319="sníž. přenesená",J319,0)</f>
        <v>0</v>
      </c>
      <c r="BI319" s="256">
        <f>IF(N319="nulová",J319,0)</f>
        <v>0</v>
      </c>
      <c r="BJ319" s="18" t="s">
        <v>84</v>
      </c>
      <c r="BK319" s="256">
        <f>ROUND(I319*H319,2)</f>
        <v>0</v>
      </c>
      <c r="BL319" s="18" t="s">
        <v>229</v>
      </c>
      <c r="BM319" s="255" t="s">
        <v>2813</v>
      </c>
    </row>
    <row r="320" s="15" customFormat="1">
      <c r="A320" s="15"/>
      <c r="B320" s="300"/>
      <c r="C320" s="301"/>
      <c r="D320" s="257" t="s">
        <v>436</v>
      </c>
      <c r="E320" s="302" t="s">
        <v>1</v>
      </c>
      <c r="F320" s="303" t="s">
        <v>2814</v>
      </c>
      <c r="G320" s="301"/>
      <c r="H320" s="302" t="s">
        <v>1</v>
      </c>
      <c r="I320" s="304"/>
      <c r="J320" s="301"/>
      <c r="K320" s="301"/>
      <c r="L320" s="305"/>
      <c r="M320" s="306"/>
      <c r="N320" s="307"/>
      <c r="O320" s="307"/>
      <c r="P320" s="307"/>
      <c r="Q320" s="307"/>
      <c r="R320" s="307"/>
      <c r="S320" s="307"/>
      <c r="T320" s="308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309" t="s">
        <v>436</v>
      </c>
      <c r="AU320" s="309" t="s">
        <v>86</v>
      </c>
      <c r="AV320" s="15" t="s">
        <v>84</v>
      </c>
      <c r="AW320" s="15" t="s">
        <v>32</v>
      </c>
      <c r="AX320" s="15" t="s">
        <v>76</v>
      </c>
      <c r="AY320" s="309" t="s">
        <v>213</v>
      </c>
    </row>
    <row r="321" s="15" customFormat="1">
      <c r="A321" s="15"/>
      <c r="B321" s="300"/>
      <c r="C321" s="301"/>
      <c r="D321" s="257" t="s">
        <v>436</v>
      </c>
      <c r="E321" s="302" t="s">
        <v>1</v>
      </c>
      <c r="F321" s="303" t="s">
        <v>2731</v>
      </c>
      <c r="G321" s="301"/>
      <c r="H321" s="302" t="s">
        <v>1</v>
      </c>
      <c r="I321" s="304"/>
      <c r="J321" s="301"/>
      <c r="K321" s="301"/>
      <c r="L321" s="305"/>
      <c r="M321" s="306"/>
      <c r="N321" s="307"/>
      <c r="O321" s="307"/>
      <c r="P321" s="307"/>
      <c r="Q321" s="307"/>
      <c r="R321" s="307"/>
      <c r="S321" s="307"/>
      <c r="T321" s="30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309" t="s">
        <v>436</v>
      </c>
      <c r="AU321" s="309" t="s">
        <v>86</v>
      </c>
      <c r="AV321" s="15" t="s">
        <v>84</v>
      </c>
      <c r="AW321" s="15" t="s">
        <v>32</v>
      </c>
      <c r="AX321" s="15" t="s">
        <v>76</v>
      </c>
      <c r="AY321" s="309" t="s">
        <v>213</v>
      </c>
    </row>
    <row r="322" s="13" customFormat="1">
      <c r="A322" s="13"/>
      <c r="B322" s="265"/>
      <c r="C322" s="266"/>
      <c r="D322" s="257" t="s">
        <v>436</v>
      </c>
      <c r="E322" s="267" t="s">
        <v>1</v>
      </c>
      <c r="F322" s="268" t="s">
        <v>2815</v>
      </c>
      <c r="G322" s="266"/>
      <c r="H322" s="269">
        <v>111.12300000000001</v>
      </c>
      <c r="I322" s="270"/>
      <c r="J322" s="266"/>
      <c r="K322" s="266"/>
      <c r="L322" s="271"/>
      <c r="M322" s="272"/>
      <c r="N322" s="273"/>
      <c r="O322" s="273"/>
      <c r="P322" s="273"/>
      <c r="Q322" s="273"/>
      <c r="R322" s="273"/>
      <c r="S322" s="273"/>
      <c r="T322" s="27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75" t="s">
        <v>436</v>
      </c>
      <c r="AU322" s="275" t="s">
        <v>86</v>
      </c>
      <c r="AV322" s="13" t="s">
        <v>86</v>
      </c>
      <c r="AW322" s="13" t="s">
        <v>32</v>
      </c>
      <c r="AX322" s="13" t="s">
        <v>76</v>
      </c>
      <c r="AY322" s="275" t="s">
        <v>213</v>
      </c>
    </row>
    <row r="323" s="15" customFormat="1">
      <c r="A323" s="15"/>
      <c r="B323" s="300"/>
      <c r="C323" s="301"/>
      <c r="D323" s="257" t="s">
        <v>436</v>
      </c>
      <c r="E323" s="302" t="s">
        <v>1</v>
      </c>
      <c r="F323" s="303" t="s">
        <v>2733</v>
      </c>
      <c r="G323" s="301"/>
      <c r="H323" s="302" t="s">
        <v>1</v>
      </c>
      <c r="I323" s="304"/>
      <c r="J323" s="301"/>
      <c r="K323" s="301"/>
      <c r="L323" s="305"/>
      <c r="M323" s="306"/>
      <c r="N323" s="307"/>
      <c r="O323" s="307"/>
      <c r="P323" s="307"/>
      <c r="Q323" s="307"/>
      <c r="R323" s="307"/>
      <c r="S323" s="307"/>
      <c r="T323" s="30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309" t="s">
        <v>436</v>
      </c>
      <c r="AU323" s="309" t="s">
        <v>86</v>
      </c>
      <c r="AV323" s="15" t="s">
        <v>84</v>
      </c>
      <c r="AW323" s="15" t="s">
        <v>32</v>
      </c>
      <c r="AX323" s="15" t="s">
        <v>76</v>
      </c>
      <c r="AY323" s="309" t="s">
        <v>213</v>
      </c>
    </row>
    <row r="324" s="13" customFormat="1">
      <c r="A324" s="13"/>
      <c r="B324" s="265"/>
      <c r="C324" s="266"/>
      <c r="D324" s="257" t="s">
        <v>436</v>
      </c>
      <c r="E324" s="267" t="s">
        <v>1</v>
      </c>
      <c r="F324" s="268" t="s">
        <v>2816</v>
      </c>
      <c r="G324" s="266"/>
      <c r="H324" s="269">
        <v>25.920000000000002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75" t="s">
        <v>436</v>
      </c>
      <c r="AU324" s="275" t="s">
        <v>86</v>
      </c>
      <c r="AV324" s="13" t="s">
        <v>86</v>
      </c>
      <c r="AW324" s="13" t="s">
        <v>32</v>
      </c>
      <c r="AX324" s="13" t="s">
        <v>76</v>
      </c>
      <c r="AY324" s="275" t="s">
        <v>213</v>
      </c>
    </row>
    <row r="325" s="15" customFormat="1">
      <c r="A325" s="15"/>
      <c r="B325" s="300"/>
      <c r="C325" s="301"/>
      <c r="D325" s="257" t="s">
        <v>436</v>
      </c>
      <c r="E325" s="302" t="s">
        <v>1</v>
      </c>
      <c r="F325" s="303" t="s">
        <v>2631</v>
      </c>
      <c r="G325" s="301"/>
      <c r="H325" s="302" t="s">
        <v>1</v>
      </c>
      <c r="I325" s="304"/>
      <c r="J325" s="301"/>
      <c r="K325" s="301"/>
      <c r="L325" s="305"/>
      <c r="M325" s="306"/>
      <c r="N325" s="307"/>
      <c r="O325" s="307"/>
      <c r="P325" s="307"/>
      <c r="Q325" s="307"/>
      <c r="R325" s="307"/>
      <c r="S325" s="307"/>
      <c r="T325" s="30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309" t="s">
        <v>436</v>
      </c>
      <c r="AU325" s="309" t="s">
        <v>86</v>
      </c>
      <c r="AV325" s="15" t="s">
        <v>84</v>
      </c>
      <c r="AW325" s="15" t="s">
        <v>32</v>
      </c>
      <c r="AX325" s="15" t="s">
        <v>76</v>
      </c>
      <c r="AY325" s="309" t="s">
        <v>213</v>
      </c>
    </row>
    <row r="326" s="13" customFormat="1">
      <c r="A326" s="13"/>
      <c r="B326" s="265"/>
      <c r="C326" s="266"/>
      <c r="D326" s="257" t="s">
        <v>436</v>
      </c>
      <c r="E326" s="267" t="s">
        <v>1</v>
      </c>
      <c r="F326" s="268" t="s">
        <v>2817</v>
      </c>
      <c r="G326" s="266"/>
      <c r="H326" s="269">
        <v>49.847999999999999</v>
      </c>
      <c r="I326" s="270"/>
      <c r="J326" s="266"/>
      <c r="K326" s="266"/>
      <c r="L326" s="271"/>
      <c r="M326" s="272"/>
      <c r="N326" s="273"/>
      <c r="O326" s="273"/>
      <c r="P326" s="273"/>
      <c r="Q326" s="273"/>
      <c r="R326" s="273"/>
      <c r="S326" s="273"/>
      <c r="T326" s="27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75" t="s">
        <v>436</v>
      </c>
      <c r="AU326" s="275" t="s">
        <v>86</v>
      </c>
      <c r="AV326" s="13" t="s">
        <v>86</v>
      </c>
      <c r="AW326" s="13" t="s">
        <v>32</v>
      </c>
      <c r="AX326" s="13" t="s">
        <v>76</v>
      </c>
      <c r="AY326" s="275" t="s">
        <v>213</v>
      </c>
    </row>
    <row r="327" s="15" customFormat="1">
      <c r="A327" s="15"/>
      <c r="B327" s="300"/>
      <c r="C327" s="301"/>
      <c r="D327" s="257" t="s">
        <v>436</v>
      </c>
      <c r="E327" s="302" t="s">
        <v>1</v>
      </c>
      <c r="F327" s="303" t="s">
        <v>2736</v>
      </c>
      <c r="G327" s="301"/>
      <c r="H327" s="302" t="s">
        <v>1</v>
      </c>
      <c r="I327" s="304"/>
      <c r="J327" s="301"/>
      <c r="K327" s="301"/>
      <c r="L327" s="305"/>
      <c r="M327" s="306"/>
      <c r="N327" s="307"/>
      <c r="O327" s="307"/>
      <c r="P327" s="307"/>
      <c r="Q327" s="307"/>
      <c r="R327" s="307"/>
      <c r="S327" s="307"/>
      <c r="T327" s="30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309" t="s">
        <v>436</v>
      </c>
      <c r="AU327" s="309" t="s">
        <v>86</v>
      </c>
      <c r="AV327" s="15" t="s">
        <v>84</v>
      </c>
      <c r="AW327" s="15" t="s">
        <v>32</v>
      </c>
      <c r="AX327" s="15" t="s">
        <v>76</v>
      </c>
      <c r="AY327" s="309" t="s">
        <v>213</v>
      </c>
    </row>
    <row r="328" s="13" customFormat="1">
      <c r="A328" s="13"/>
      <c r="B328" s="265"/>
      <c r="C328" s="266"/>
      <c r="D328" s="257" t="s">
        <v>436</v>
      </c>
      <c r="E328" s="267" t="s">
        <v>1</v>
      </c>
      <c r="F328" s="268" t="s">
        <v>2818</v>
      </c>
      <c r="G328" s="266"/>
      <c r="H328" s="269">
        <v>12</v>
      </c>
      <c r="I328" s="270"/>
      <c r="J328" s="266"/>
      <c r="K328" s="266"/>
      <c r="L328" s="271"/>
      <c r="M328" s="272"/>
      <c r="N328" s="273"/>
      <c r="O328" s="273"/>
      <c r="P328" s="273"/>
      <c r="Q328" s="273"/>
      <c r="R328" s="273"/>
      <c r="S328" s="273"/>
      <c r="T328" s="27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75" t="s">
        <v>436</v>
      </c>
      <c r="AU328" s="275" t="s">
        <v>86</v>
      </c>
      <c r="AV328" s="13" t="s">
        <v>86</v>
      </c>
      <c r="AW328" s="13" t="s">
        <v>32</v>
      </c>
      <c r="AX328" s="13" t="s">
        <v>76</v>
      </c>
      <c r="AY328" s="275" t="s">
        <v>213</v>
      </c>
    </row>
    <row r="329" s="15" customFormat="1">
      <c r="A329" s="15"/>
      <c r="B329" s="300"/>
      <c r="C329" s="301"/>
      <c r="D329" s="257" t="s">
        <v>436</v>
      </c>
      <c r="E329" s="302" t="s">
        <v>1</v>
      </c>
      <c r="F329" s="303" t="s">
        <v>2738</v>
      </c>
      <c r="G329" s="301"/>
      <c r="H329" s="302" t="s">
        <v>1</v>
      </c>
      <c r="I329" s="304"/>
      <c r="J329" s="301"/>
      <c r="K329" s="301"/>
      <c r="L329" s="305"/>
      <c r="M329" s="306"/>
      <c r="N329" s="307"/>
      <c r="O329" s="307"/>
      <c r="P329" s="307"/>
      <c r="Q329" s="307"/>
      <c r="R329" s="307"/>
      <c r="S329" s="307"/>
      <c r="T329" s="30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309" t="s">
        <v>436</v>
      </c>
      <c r="AU329" s="309" t="s">
        <v>86</v>
      </c>
      <c r="AV329" s="15" t="s">
        <v>84</v>
      </c>
      <c r="AW329" s="15" t="s">
        <v>32</v>
      </c>
      <c r="AX329" s="15" t="s">
        <v>76</v>
      </c>
      <c r="AY329" s="309" t="s">
        <v>213</v>
      </c>
    </row>
    <row r="330" s="13" customFormat="1">
      <c r="A330" s="13"/>
      <c r="B330" s="265"/>
      <c r="C330" s="266"/>
      <c r="D330" s="257" t="s">
        <v>436</v>
      </c>
      <c r="E330" s="267" t="s">
        <v>1</v>
      </c>
      <c r="F330" s="268" t="s">
        <v>2819</v>
      </c>
      <c r="G330" s="266"/>
      <c r="H330" s="269">
        <v>44.880000000000003</v>
      </c>
      <c r="I330" s="270"/>
      <c r="J330" s="266"/>
      <c r="K330" s="266"/>
      <c r="L330" s="271"/>
      <c r="M330" s="272"/>
      <c r="N330" s="273"/>
      <c r="O330" s="273"/>
      <c r="P330" s="273"/>
      <c r="Q330" s="273"/>
      <c r="R330" s="273"/>
      <c r="S330" s="273"/>
      <c r="T330" s="27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75" t="s">
        <v>436</v>
      </c>
      <c r="AU330" s="275" t="s">
        <v>86</v>
      </c>
      <c r="AV330" s="13" t="s">
        <v>86</v>
      </c>
      <c r="AW330" s="13" t="s">
        <v>32</v>
      </c>
      <c r="AX330" s="13" t="s">
        <v>76</v>
      </c>
      <c r="AY330" s="275" t="s">
        <v>213</v>
      </c>
    </row>
    <row r="331" s="14" customFormat="1">
      <c r="A331" s="14"/>
      <c r="B331" s="276"/>
      <c r="C331" s="277"/>
      <c r="D331" s="257" t="s">
        <v>436</v>
      </c>
      <c r="E331" s="278" t="s">
        <v>1</v>
      </c>
      <c r="F331" s="279" t="s">
        <v>453</v>
      </c>
      <c r="G331" s="277"/>
      <c r="H331" s="280">
        <v>243.77099999999999</v>
      </c>
      <c r="I331" s="281"/>
      <c r="J331" s="277"/>
      <c r="K331" s="277"/>
      <c r="L331" s="282"/>
      <c r="M331" s="283"/>
      <c r="N331" s="284"/>
      <c r="O331" s="284"/>
      <c r="P331" s="284"/>
      <c r="Q331" s="284"/>
      <c r="R331" s="284"/>
      <c r="S331" s="284"/>
      <c r="T331" s="28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86" t="s">
        <v>436</v>
      </c>
      <c r="AU331" s="286" t="s">
        <v>86</v>
      </c>
      <c r="AV331" s="14" t="s">
        <v>229</v>
      </c>
      <c r="AW331" s="14" t="s">
        <v>32</v>
      </c>
      <c r="AX331" s="14" t="s">
        <v>84</v>
      </c>
      <c r="AY331" s="286" t="s">
        <v>213</v>
      </c>
    </row>
    <row r="332" s="2" customFormat="1" ht="16.5" customHeight="1">
      <c r="A332" s="39"/>
      <c r="B332" s="40"/>
      <c r="C332" s="244" t="s">
        <v>317</v>
      </c>
      <c r="D332" s="244" t="s">
        <v>216</v>
      </c>
      <c r="E332" s="245" t="s">
        <v>2523</v>
      </c>
      <c r="F332" s="246" t="s">
        <v>2524</v>
      </c>
      <c r="G332" s="247" t="s">
        <v>393</v>
      </c>
      <c r="H332" s="248">
        <v>121.886</v>
      </c>
      <c r="I332" s="249"/>
      <c r="J332" s="250">
        <f>ROUND(I332*H332,2)</f>
        <v>0</v>
      </c>
      <c r="K332" s="246" t="s">
        <v>394</v>
      </c>
      <c r="L332" s="45"/>
      <c r="M332" s="251" t="s">
        <v>1</v>
      </c>
      <c r="N332" s="252" t="s">
        <v>41</v>
      </c>
      <c r="O332" s="92"/>
      <c r="P332" s="253">
        <f>O332*H332</f>
        <v>0</v>
      </c>
      <c r="Q332" s="253">
        <v>0</v>
      </c>
      <c r="R332" s="253">
        <f>Q332*H332</f>
        <v>0</v>
      </c>
      <c r="S332" s="253">
        <v>0</v>
      </c>
      <c r="T332" s="25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5" t="s">
        <v>229</v>
      </c>
      <c r="AT332" s="255" t="s">
        <v>216</v>
      </c>
      <c r="AU332" s="255" t="s">
        <v>86</v>
      </c>
      <c r="AY332" s="18" t="s">
        <v>213</v>
      </c>
      <c r="BE332" s="256">
        <f>IF(N332="základní",J332,0)</f>
        <v>0</v>
      </c>
      <c r="BF332" s="256">
        <f>IF(N332="snížená",J332,0)</f>
        <v>0</v>
      </c>
      <c r="BG332" s="256">
        <f>IF(N332="zákl. přenesená",J332,0)</f>
        <v>0</v>
      </c>
      <c r="BH332" s="256">
        <f>IF(N332="sníž. přenesená",J332,0)</f>
        <v>0</v>
      </c>
      <c r="BI332" s="256">
        <f>IF(N332="nulová",J332,0)</f>
        <v>0</v>
      </c>
      <c r="BJ332" s="18" t="s">
        <v>84</v>
      </c>
      <c r="BK332" s="256">
        <f>ROUND(I332*H332,2)</f>
        <v>0</v>
      </c>
      <c r="BL332" s="18" t="s">
        <v>229</v>
      </c>
      <c r="BM332" s="255" t="s">
        <v>2820</v>
      </c>
    </row>
    <row r="333" s="15" customFormat="1">
      <c r="A333" s="15"/>
      <c r="B333" s="300"/>
      <c r="C333" s="301"/>
      <c r="D333" s="257" t="s">
        <v>436</v>
      </c>
      <c r="E333" s="302" t="s">
        <v>1</v>
      </c>
      <c r="F333" s="303" t="s">
        <v>2821</v>
      </c>
      <c r="G333" s="301"/>
      <c r="H333" s="302" t="s">
        <v>1</v>
      </c>
      <c r="I333" s="304"/>
      <c r="J333" s="301"/>
      <c r="K333" s="301"/>
      <c r="L333" s="305"/>
      <c r="M333" s="306"/>
      <c r="N333" s="307"/>
      <c r="O333" s="307"/>
      <c r="P333" s="307"/>
      <c r="Q333" s="307"/>
      <c r="R333" s="307"/>
      <c r="S333" s="307"/>
      <c r="T333" s="308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309" t="s">
        <v>436</v>
      </c>
      <c r="AU333" s="309" t="s">
        <v>86</v>
      </c>
      <c r="AV333" s="15" t="s">
        <v>84</v>
      </c>
      <c r="AW333" s="15" t="s">
        <v>32</v>
      </c>
      <c r="AX333" s="15" t="s">
        <v>76</v>
      </c>
      <c r="AY333" s="309" t="s">
        <v>213</v>
      </c>
    </row>
    <row r="334" s="15" customFormat="1">
      <c r="A334" s="15"/>
      <c r="B334" s="300"/>
      <c r="C334" s="301"/>
      <c r="D334" s="257" t="s">
        <v>436</v>
      </c>
      <c r="E334" s="302" t="s">
        <v>1</v>
      </c>
      <c r="F334" s="303" t="s">
        <v>2731</v>
      </c>
      <c r="G334" s="301"/>
      <c r="H334" s="302" t="s">
        <v>1</v>
      </c>
      <c r="I334" s="304"/>
      <c r="J334" s="301"/>
      <c r="K334" s="301"/>
      <c r="L334" s="305"/>
      <c r="M334" s="306"/>
      <c r="N334" s="307"/>
      <c r="O334" s="307"/>
      <c r="P334" s="307"/>
      <c r="Q334" s="307"/>
      <c r="R334" s="307"/>
      <c r="S334" s="307"/>
      <c r="T334" s="30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309" t="s">
        <v>436</v>
      </c>
      <c r="AU334" s="309" t="s">
        <v>86</v>
      </c>
      <c r="AV334" s="15" t="s">
        <v>84</v>
      </c>
      <c r="AW334" s="15" t="s">
        <v>32</v>
      </c>
      <c r="AX334" s="15" t="s">
        <v>76</v>
      </c>
      <c r="AY334" s="309" t="s">
        <v>213</v>
      </c>
    </row>
    <row r="335" s="13" customFormat="1">
      <c r="A335" s="13"/>
      <c r="B335" s="265"/>
      <c r="C335" s="266"/>
      <c r="D335" s="257" t="s">
        <v>436</v>
      </c>
      <c r="E335" s="267" t="s">
        <v>1</v>
      </c>
      <c r="F335" s="268" t="s">
        <v>2732</v>
      </c>
      <c r="G335" s="266"/>
      <c r="H335" s="269">
        <v>55.561999999999998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5" t="s">
        <v>436</v>
      </c>
      <c r="AU335" s="275" t="s">
        <v>86</v>
      </c>
      <c r="AV335" s="13" t="s">
        <v>86</v>
      </c>
      <c r="AW335" s="13" t="s">
        <v>32</v>
      </c>
      <c r="AX335" s="13" t="s">
        <v>76</v>
      </c>
      <c r="AY335" s="275" t="s">
        <v>213</v>
      </c>
    </row>
    <row r="336" s="15" customFormat="1">
      <c r="A336" s="15"/>
      <c r="B336" s="300"/>
      <c r="C336" s="301"/>
      <c r="D336" s="257" t="s">
        <v>436</v>
      </c>
      <c r="E336" s="302" t="s">
        <v>1</v>
      </c>
      <c r="F336" s="303" t="s">
        <v>2733</v>
      </c>
      <c r="G336" s="301"/>
      <c r="H336" s="302" t="s">
        <v>1</v>
      </c>
      <c r="I336" s="304"/>
      <c r="J336" s="301"/>
      <c r="K336" s="301"/>
      <c r="L336" s="305"/>
      <c r="M336" s="306"/>
      <c r="N336" s="307"/>
      <c r="O336" s="307"/>
      <c r="P336" s="307"/>
      <c r="Q336" s="307"/>
      <c r="R336" s="307"/>
      <c r="S336" s="307"/>
      <c r="T336" s="30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309" t="s">
        <v>436</v>
      </c>
      <c r="AU336" s="309" t="s">
        <v>86</v>
      </c>
      <c r="AV336" s="15" t="s">
        <v>84</v>
      </c>
      <c r="AW336" s="15" t="s">
        <v>32</v>
      </c>
      <c r="AX336" s="15" t="s">
        <v>76</v>
      </c>
      <c r="AY336" s="309" t="s">
        <v>213</v>
      </c>
    </row>
    <row r="337" s="13" customFormat="1">
      <c r="A337" s="13"/>
      <c r="B337" s="265"/>
      <c r="C337" s="266"/>
      <c r="D337" s="257" t="s">
        <v>436</v>
      </c>
      <c r="E337" s="267" t="s">
        <v>1</v>
      </c>
      <c r="F337" s="268" t="s">
        <v>2734</v>
      </c>
      <c r="G337" s="266"/>
      <c r="H337" s="269">
        <v>12.960000000000001</v>
      </c>
      <c r="I337" s="270"/>
      <c r="J337" s="266"/>
      <c r="K337" s="266"/>
      <c r="L337" s="271"/>
      <c r="M337" s="272"/>
      <c r="N337" s="273"/>
      <c r="O337" s="273"/>
      <c r="P337" s="273"/>
      <c r="Q337" s="273"/>
      <c r="R337" s="273"/>
      <c r="S337" s="273"/>
      <c r="T337" s="27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75" t="s">
        <v>436</v>
      </c>
      <c r="AU337" s="275" t="s">
        <v>86</v>
      </c>
      <c r="AV337" s="13" t="s">
        <v>86</v>
      </c>
      <c r="AW337" s="13" t="s">
        <v>32</v>
      </c>
      <c r="AX337" s="13" t="s">
        <v>76</v>
      </c>
      <c r="AY337" s="275" t="s">
        <v>213</v>
      </c>
    </row>
    <row r="338" s="15" customFormat="1">
      <c r="A338" s="15"/>
      <c r="B338" s="300"/>
      <c r="C338" s="301"/>
      <c r="D338" s="257" t="s">
        <v>436</v>
      </c>
      <c r="E338" s="302" t="s">
        <v>1</v>
      </c>
      <c r="F338" s="303" t="s">
        <v>2631</v>
      </c>
      <c r="G338" s="301"/>
      <c r="H338" s="302" t="s">
        <v>1</v>
      </c>
      <c r="I338" s="304"/>
      <c r="J338" s="301"/>
      <c r="K338" s="301"/>
      <c r="L338" s="305"/>
      <c r="M338" s="306"/>
      <c r="N338" s="307"/>
      <c r="O338" s="307"/>
      <c r="P338" s="307"/>
      <c r="Q338" s="307"/>
      <c r="R338" s="307"/>
      <c r="S338" s="307"/>
      <c r="T338" s="30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309" t="s">
        <v>436</v>
      </c>
      <c r="AU338" s="309" t="s">
        <v>86</v>
      </c>
      <c r="AV338" s="15" t="s">
        <v>84</v>
      </c>
      <c r="AW338" s="15" t="s">
        <v>32</v>
      </c>
      <c r="AX338" s="15" t="s">
        <v>76</v>
      </c>
      <c r="AY338" s="309" t="s">
        <v>213</v>
      </c>
    </row>
    <row r="339" s="13" customFormat="1">
      <c r="A339" s="13"/>
      <c r="B339" s="265"/>
      <c r="C339" s="266"/>
      <c r="D339" s="257" t="s">
        <v>436</v>
      </c>
      <c r="E339" s="267" t="s">
        <v>1</v>
      </c>
      <c r="F339" s="268" t="s">
        <v>2735</v>
      </c>
      <c r="G339" s="266"/>
      <c r="H339" s="269">
        <v>24.923999999999999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5" t="s">
        <v>436</v>
      </c>
      <c r="AU339" s="275" t="s">
        <v>86</v>
      </c>
      <c r="AV339" s="13" t="s">
        <v>86</v>
      </c>
      <c r="AW339" s="13" t="s">
        <v>32</v>
      </c>
      <c r="AX339" s="13" t="s">
        <v>76</v>
      </c>
      <c r="AY339" s="275" t="s">
        <v>213</v>
      </c>
    </row>
    <row r="340" s="15" customFormat="1">
      <c r="A340" s="15"/>
      <c r="B340" s="300"/>
      <c r="C340" s="301"/>
      <c r="D340" s="257" t="s">
        <v>436</v>
      </c>
      <c r="E340" s="302" t="s">
        <v>1</v>
      </c>
      <c r="F340" s="303" t="s">
        <v>2736</v>
      </c>
      <c r="G340" s="301"/>
      <c r="H340" s="302" t="s">
        <v>1</v>
      </c>
      <c r="I340" s="304"/>
      <c r="J340" s="301"/>
      <c r="K340" s="301"/>
      <c r="L340" s="305"/>
      <c r="M340" s="306"/>
      <c r="N340" s="307"/>
      <c r="O340" s="307"/>
      <c r="P340" s="307"/>
      <c r="Q340" s="307"/>
      <c r="R340" s="307"/>
      <c r="S340" s="307"/>
      <c r="T340" s="308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309" t="s">
        <v>436</v>
      </c>
      <c r="AU340" s="309" t="s">
        <v>86</v>
      </c>
      <c r="AV340" s="15" t="s">
        <v>84</v>
      </c>
      <c r="AW340" s="15" t="s">
        <v>32</v>
      </c>
      <c r="AX340" s="15" t="s">
        <v>76</v>
      </c>
      <c r="AY340" s="309" t="s">
        <v>213</v>
      </c>
    </row>
    <row r="341" s="13" customFormat="1">
      <c r="A341" s="13"/>
      <c r="B341" s="265"/>
      <c r="C341" s="266"/>
      <c r="D341" s="257" t="s">
        <v>436</v>
      </c>
      <c r="E341" s="267" t="s">
        <v>1</v>
      </c>
      <c r="F341" s="268" t="s">
        <v>2737</v>
      </c>
      <c r="G341" s="266"/>
      <c r="H341" s="269">
        <v>6</v>
      </c>
      <c r="I341" s="270"/>
      <c r="J341" s="266"/>
      <c r="K341" s="266"/>
      <c r="L341" s="271"/>
      <c r="M341" s="272"/>
      <c r="N341" s="273"/>
      <c r="O341" s="273"/>
      <c r="P341" s="273"/>
      <c r="Q341" s="273"/>
      <c r="R341" s="273"/>
      <c r="S341" s="273"/>
      <c r="T341" s="27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5" t="s">
        <v>436</v>
      </c>
      <c r="AU341" s="275" t="s">
        <v>86</v>
      </c>
      <c r="AV341" s="13" t="s">
        <v>86</v>
      </c>
      <c r="AW341" s="13" t="s">
        <v>32</v>
      </c>
      <c r="AX341" s="13" t="s">
        <v>76</v>
      </c>
      <c r="AY341" s="275" t="s">
        <v>213</v>
      </c>
    </row>
    <row r="342" s="15" customFormat="1">
      <c r="A342" s="15"/>
      <c r="B342" s="300"/>
      <c r="C342" s="301"/>
      <c r="D342" s="257" t="s">
        <v>436</v>
      </c>
      <c r="E342" s="302" t="s">
        <v>1</v>
      </c>
      <c r="F342" s="303" t="s">
        <v>2822</v>
      </c>
      <c r="G342" s="301"/>
      <c r="H342" s="302" t="s">
        <v>1</v>
      </c>
      <c r="I342" s="304"/>
      <c r="J342" s="301"/>
      <c r="K342" s="301"/>
      <c r="L342" s="305"/>
      <c r="M342" s="306"/>
      <c r="N342" s="307"/>
      <c r="O342" s="307"/>
      <c r="P342" s="307"/>
      <c r="Q342" s="307"/>
      <c r="R342" s="307"/>
      <c r="S342" s="307"/>
      <c r="T342" s="30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309" t="s">
        <v>436</v>
      </c>
      <c r="AU342" s="309" t="s">
        <v>86</v>
      </c>
      <c r="AV342" s="15" t="s">
        <v>84</v>
      </c>
      <c r="AW342" s="15" t="s">
        <v>32</v>
      </c>
      <c r="AX342" s="15" t="s">
        <v>76</v>
      </c>
      <c r="AY342" s="309" t="s">
        <v>213</v>
      </c>
    </row>
    <row r="343" s="13" customFormat="1">
      <c r="A343" s="13"/>
      <c r="B343" s="265"/>
      <c r="C343" s="266"/>
      <c r="D343" s="257" t="s">
        <v>436</v>
      </c>
      <c r="E343" s="267" t="s">
        <v>1</v>
      </c>
      <c r="F343" s="268" t="s">
        <v>2823</v>
      </c>
      <c r="G343" s="266"/>
      <c r="H343" s="269">
        <v>22.440000000000001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75" t="s">
        <v>436</v>
      </c>
      <c r="AU343" s="275" t="s">
        <v>86</v>
      </c>
      <c r="AV343" s="13" t="s">
        <v>86</v>
      </c>
      <c r="AW343" s="13" t="s">
        <v>32</v>
      </c>
      <c r="AX343" s="13" t="s">
        <v>76</v>
      </c>
      <c r="AY343" s="275" t="s">
        <v>213</v>
      </c>
    </row>
    <row r="344" s="14" customFormat="1">
      <c r="A344" s="14"/>
      <c r="B344" s="276"/>
      <c r="C344" s="277"/>
      <c r="D344" s="257" t="s">
        <v>436</v>
      </c>
      <c r="E344" s="278" t="s">
        <v>1</v>
      </c>
      <c r="F344" s="279" t="s">
        <v>453</v>
      </c>
      <c r="G344" s="277"/>
      <c r="H344" s="280">
        <v>121.886</v>
      </c>
      <c r="I344" s="281"/>
      <c r="J344" s="277"/>
      <c r="K344" s="277"/>
      <c r="L344" s="282"/>
      <c r="M344" s="283"/>
      <c r="N344" s="284"/>
      <c r="O344" s="284"/>
      <c r="P344" s="284"/>
      <c r="Q344" s="284"/>
      <c r="R344" s="284"/>
      <c r="S344" s="284"/>
      <c r="T344" s="285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86" t="s">
        <v>436</v>
      </c>
      <c r="AU344" s="286" t="s">
        <v>86</v>
      </c>
      <c r="AV344" s="14" t="s">
        <v>229</v>
      </c>
      <c r="AW344" s="14" t="s">
        <v>32</v>
      </c>
      <c r="AX344" s="14" t="s">
        <v>84</v>
      </c>
      <c r="AY344" s="286" t="s">
        <v>213</v>
      </c>
    </row>
    <row r="345" s="12" customFormat="1" ht="22.8" customHeight="1">
      <c r="A345" s="12"/>
      <c r="B345" s="228"/>
      <c r="C345" s="229"/>
      <c r="D345" s="230" t="s">
        <v>75</v>
      </c>
      <c r="E345" s="242" t="s">
        <v>420</v>
      </c>
      <c r="F345" s="242" t="s">
        <v>907</v>
      </c>
      <c r="G345" s="229"/>
      <c r="H345" s="229"/>
      <c r="I345" s="232"/>
      <c r="J345" s="243">
        <f>BK345</f>
        <v>0</v>
      </c>
      <c r="K345" s="229"/>
      <c r="L345" s="234"/>
      <c r="M345" s="235"/>
      <c r="N345" s="236"/>
      <c r="O345" s="236"/>
      <c r="P345" s="237">
        <f>SUM(P346:P421)</f>
        <v>0</v>
      </c>
      <c r="Q345" s="236"/>
      <c r="R345" s="237">
        <f>SUM(R346:R421)</f>
        <v>115.39967474</v>
      </c>
      <c r="S345" s="236"/>
      <c r="T345" s="238">
        <f>SUM(T346:T421)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39" t="s">
        <v>84</v>
      </c>
      <c r="AT345" s="240" t="s">
        <v>75</v>
      </c>
      <c r="AU345" s="240" t="s">
        <v>84</v>
      </c>
      <c r="AY345" s="239" t="s">
        <v>213</v>
      </c>
      <c r="BK345" s="241">
        <f>SUM(BK346:BK421)</f>
        <v>0</v>
      </c>
    </row>
    <row r="346" s="2" customFormat="1" ht="21.75" customHeight="1">
      <c r="A346" s="39"/>
      <c r="B346" s="40"/>
      <c r="C346" s="244" t="s">
        <v>559</v>
      </c>
      <c r="D346" s="244" t="s">
        <v>216</v>
      </c>
      <c r="E346" s="245" t="s">
        <v>2824</v>
      </c>
      <c r="F346" s="246" t="s">
        <v>2825</v>
      </c>
      <c r="G346" s="247" t="s">
        <v>471</v>
      </c>
      <c r="H346" s="248">
        <v>99.075999999999993</v>
      </c>
      <c r="I346" s="249"/>
      <c r="J346" s="250">
        <f>ROUND(I346*H346,2)</f>
        <v>0</v>
      </c>
      <c r="K346" s="246" t="s">
        <v>394</v>
      </c>
      <c r="L346" s="45"/>
      <c r="M346" s="251" t="s">
        <v>1</v>
      </c>
      <c r="N346" s="252" t="s">
        <v>41</v>
      </c>
      <c r="O346" s="92"/>
      <c r="P346" s="253">
        <f>O346*H346</f>
        <v>0</v>
      </c>
      <c r="Q346" s="253">
        <v>0</v>
      </c>
      <c r="R346" s="253">
        <f>Q346*H346</f>
        <v>0</v>
      </c>
      <c r="S346" s="253">
        <v>0</v>
      </c>
      <c r="T346" s="25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55" t="s">
        <v>229</v>
      </c>
      <c r="AT346" s="255" t="s">
        <v>216</v>
      </c>
      <c r="AU346" s="255" t="s">
        <v>86</v>
      </c>
      <c r="AY346" s="18" t="s">
        <v>213</v>
      </c>
      <c r="BE346" s="256">
        <f>IF(N346="základní",J346,0)</f>
        <v>0</v>
      </c>
      <c r="BF346" s="256">
        <f>IF(N346="snížená",J346,0)</f>
        <v>0</v>
      </c>
      <c r="BG346" s="256">
        <f>IF(N346="zákl. přenesená",J346,0)</f>
        <v>0</v>
      </c>
      <c r="BH346" s="256">
        <f>IF(N346="sníž. přenesená",J346,0)</f>
        <v>0</v>
      </c>
      <c r="BI346" s="256">
        <f>IF(N346="nulová",J346,0)</f>
        <v>0</v>
      </c>
      <c r="BJ346" s="18" t="s">
        <v>84</v>
      </c>
      <c r="BK346" s="256">
        <f>ROUND(I346*H346,2)</f>
        <v>0</v>
      </c>
      <c r="BL346" s="18" t="s">
        <v>229</v>
      </c>
      <c r="BM346" s="255" t="s">
        <v>2826</v>
      </c>
    </row>
    <row r="347" s="2" customFormat="1">
      <c r="A347" s="39"/>
      <c r="B347" s="40"/>
      <c r="C347" s="41"/>
      <c r="D347" s="257" t="s">
        <v>222</v>
      </c>
      <c r="E347" s="41"/>
      <c r="F347" s="258" t="s">
        <v>2827</v>
      </c>
      <c r="G347" s="41"/>
      <c r="H347" s="41"/>
      <c r="I347" s="155"/>
      <c r="J347" s="41"/>
      <c r="K347" s="41"/>
      <c r="L347" s="45"/>
      <c r="M347" s="259"/>
      <c r="N347" s="260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222</v>
      </c>
      <c r="AU347" s="18" t="s">
        <v>86</v>
      </c>
    </row>
    <row r="348" s="15" customFormat="1">
      <c r="A348" s="15"/>
      <c r="B348" s="300"/>
      <c r="C348" s="301"/>
      <c r="D348" s="257" t="s">
        <v>436</v>
      </c>
      <c r="E348" s="302" t="s">
        <v>1</v>
      </c>
      <c r="F348" s="303" t="s">
        <v>2828</v>
      </c>
      <c r="G348" s="301"/>
      <c r="H348" s="302" t="s">
        <v>1</v>
      </c>
      <c r="I348" s="304"/>
      <c r="J348" s="301"/>
      <c r="K348" s="301"/>
      <c r="L348" s="305"/>
      <c r="M348" s="306"/>
      <c r="N348" s="307"/>
      <c r="O348" s="307"/>
      <c r="P348" s="307"/>
      <c r="Q348" s="307"/>
      <c r="R348" s="307"/>
      <c r="S348" s="307"/>
      <c r="T348" s="30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309" t="s">
        <v>436</v>
      </c>
      <c r="AU348" s="309" t="s">
        <v>86</v>
      </c>
      <c r="AV348" s="15" t="s">
        <v>84</v>
      </c>
      <c r="AW348" s="15" t="s">
        <v>32</v>
      </c>
      <c r="AX348" s="15" t="s">
        <v>76</v>
      </c>
      <c r="AY348" s="309" t="s">
        <v>213</v>
      </c>
    </row>
    <row r="349" s="13" customFormat="1">
      <c r="A349" s="13"/>
      <c r="B349" s="265"/>
      <c r="C349" s="266"/>
      <c r="D349" s="257" t="s">
        <v>436</v>
      </c>
      <c r="E349" s="267" t="s">
        <v>1</v>
      </c>
      <c r="F349" s="268" t="s">
        <v>2829</v>
      </c>
      <c r="G349" s="266"/>
      <c r="H349" s="269">
        <v>96.189999999999998</v>
      </c>
      <c r="I349" s="270"/>
      <c r="J349" s="266"/>
      <c r="K349" s="266"/>
      <c r="L349" s="271"/>
      <c r="M349" s="272"/>
      <c r="N349" s="273"/>
      <c r="O349" s="273"/>
      <c r="P349" s="273"/>
      <c r="Q349" s="273"/>
      <c r="R349" s="273"/>
      <c r="S349" s="273"/>
      <c r="T349" s="27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75" t="s">
        <v>436</v>
      </c>
      <c r="AU349" s="275" t="s">
        <v>86</v>
      </c>
      <c r="AV349" s="13" t="s">
        <v>86</v>
      </c>
      <c r="AW349" s="13" t="s">
        <v>32</v>
      </c>
      <c r="AX349" s="13" t="s">
        <v>76</v>
      </c>
      <c r="AY349" s="275" t="s">
        <v>213</v>
      </c>
    </row>
    <row r="350" s="13" customFormat="1">
      <c r="A350" s="13"/>
      <c r="B350" s="265"/>
      <c r="C350" s="266"/>
      <c r="D350" s="257" t="s">
        <v>436</v>
      </c>
      <c r="E350" s="266"/>
      <c r="F350" s="268" t="s">
        <v>2830</v>
      </c>
      <c r="G350" s="266"/>
      <c r="H350" s="269">
        <v>99.075999999999993</v>
      </c>
      <c r="I350" s="270"/>
      <c r="J350" s="266"/>
      <c r="K350" s="266"/>
      <c r="L350" s="271"/>
      <c r="M350" s="272"/>
      <c r="N350" s="273"/>
      <c r="O350" s="273"/>
      <c r="P350" s="273"/>
      <c r="Q350" s="273"/>
      <c r="R350" s="273"/>
      <c r="S350" s="273"/>
      <c r="T350" s="27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75" t="s">
        <v>436</v>
      </c>
      <c r="AU350" s="275" t="s">
        <v>86</v>
      </c>
      <c r="AV350" s="13" t="s">
        <v>86</v>
      </c>
      <c r="AW350" s="13" t="s">
        <v>4</v>
      </c>
      <c r="AX350" s="13" t="s">
        <v>84</v>
      </c>
      <c r="AY350" s="275" t="s">
        <v>213</v>
      </c>
    </row>
    <row r="351" s="2" customFormat="1" ht="16.5" customHeight="1">
      <c r="A351" s="39"/>
      <c r="B351" s="40"/>
      <c r="C351" s="287" t="s">
        <v>565</v>
      </c>
      <c r="D351" s="287" t="s">
        <v>488</v>
      </c>
      <c r="E351" s="288" t="s">
        <v>2831</v>
      </c>
      <c r="F351" s="289" t="s">
        <v>2832</v>
      </c>
      <c r="G351" s="290" t="s">
        <v>471</v>
      </c>
      <c r="H351" s="291">
        <v>99.075999999999993</v>
      </c>
      <c r="I351" s="292"/>
      <c r="J351" s="293">
        <f>ROUND(I351*H351,2)</f>
        <v>0</v>
      </c>
      <c r="K351" s="289" t="s">
        <v>394</v>
      </c>
      <c r="L351" s="294"/>
      <c r="M351" s="295" t="s">
        <v>1</v>
      </c>
      <c r="N351" s="296" t="s">
        <v>41</v>
      </c>
      <c r="O351" s="92"/>
      <c r="P351" s="253">
        <f>O351*H351</f>
        <v>0</v>
      </c>
      <c r="Q351" s="253">
        <v>0.00048000000000000001</v>
      </c>
      <c r="R351" s="253">
        <f>Q351*H351</f>
        <v>0.047556479999999998</v>
      </c>
      <c r="S351" s="253">
        <v>0</v>
      </c>
      <c r="T351" s="25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5" t="s">
        <v>420</v>
      </c>
      <c r="AT351" s="255" t="s">
        <v>488</v>
      </c>
      <c r="AU351" s="255" t="s">
        <v>86</v>
      </c>
      <c r="AY351" s="18" t="s">
        <v>213</v>
      </c>
      <c r="BE351" s="256">
        <f>IF(N351="základní",J351,0)</f>
        <v>0</v>
      </c>
      <c r="BF351" s="256">
        <f>IF(N351="snížená",J351,0)</f>
        <v>0</v>
      </c>
      <c r="BG351" s="256">
        <f>IF(N351="zákl. přenesená",J351,0)</f>
        <v>0</v>
      </c>
      <c r="BH351" s="256">
        <f>IF(N351="sníž. přenesená",J351,0)</f>
        <v>0</v>
      </c>
      <c r="BI351" s="256">
        <f>IF(N351="nulová",J351,0)</f>
        <v>0</v>
      </c>
      <c r="BJ351" s="18" t="s">
        <v>84</v>
      </c>
      <c r="BK351" s="256">
        <f>ROUND(I351*H351,2)</f>
        <v>0</v>
      </c>
      <c r="BL351" s="18" t="s">
        <v>229</v>
      </c>
      <c r="BM351" s="255" t="s">
        <v>2833</v>
      </c>
    </row>
    <row r="352" s="13" customFormat="1">
      <c r="A352" s="13"/>
      <c r="B352" s="265"/>
      <c r="C352" s="266"/>
      <c r="D352" s="257" t="s">
        <v>436</v>
      </c>
      <c r="E352" s="267" t="s">
        <v>1</v>
      </c>
      <c r="F352" s="268" t="s">
        <v>2829</v>
      </c>
      <c r="G352" s="266"/>
      <c r="H352" s="269">
        <v>96.189999999999998</v>
      </c>
      <c r="I352" s="270"/>
      <c r="J352" s="266"/>
      <c r="K352" s="266"/>
      <c r="L352" s="271"/>
      <c r="M352" s="272"/>
      <c r="N352" s="273"/>
      <c r="O352" s="273"/>
      <c r="P352" s="273"/>
      <c r="Q352" s="273"/>
      <c r="R352" s="273"/>
      <c r="S352" s="273"/>
      <c r="T352" s="27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5" t="s">
        <v>436</v>
      </c>
      <c r="AU352" s="275" t="s">
        <v>86</v>
      </c>
      <c r="AV352" s="13" t="s">
        <v>86</v>
      </c>
      <c r="AW352" s="13" t="s">
        <v>32</v>
      </c>
      <c r="AX352" s="13" t="s">
        <v>76</v>
      </c>
      <c r="AY352" s="275" t="s">
        <v>213</v>
      </c>
    </row>
    <row r="353" s="13" customFormat="1">
      <c r="A353" s="13"/>
      <c r="B353" s="265"/>
      <c r="C353" s="266"/>
      <c r="D353" s="257" t="s">
        <v>436</v>
      </c>
      <c r="E353" s="266"/>
      <c r="F353" s="268" t="s">
        <v>2830</v>
      </c>
      <c r="G353" s="266"/>
      <c r="H353" s="269">
        <v>99.075999999999993</v>
      </c>
      <c r="I353" s="270"/>
      <c r="J353" s="266"/>
      <c r="K353" s="266"/>
      <c r="L353" s="271"/>
      <c r="M353" s="272"/>
      <c r="N353" s="273"/>
      <c r="O353" s="273"/>
      <c r="P353" s="273"/>
      <c r="Q353" s="273"/>
      <c r="R353" s="273"/>
      <c r="S353" s="273"/>
      <c r="T353" s="27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5" t="s">
        <v>436</v>
      </c>
      <c r="AU353" s="275" t="s">
        <v>86</v>
      </c>
      <c r="AV353" s="13" t="s">
        <v>86</v>
      </c>
      <c r="AW353" s="13" t="s">
        <v>4</v>
      </c>
      <c r="AX353" s="13" t="s">
        <v>84</v>
      </c>
      <c r="AY353" s="275" t="s">
        <v>213</v>
      </c>
    </row>
    <row r="354" s="2" customFormat="1" ht="21.75" customHeight="1">
      <c r="A354" s="39"/>
      <c r="B354" s="40"/>
      <c r="C354" s="244" t="s">
        <v>570</v>
      </c>
      <c r="D354" s="244" t="s">
        <v>216</v>
      </c>
      <c r="E354" s="245" t="s">
        <v>2834</v>
      </c>
      <c r="F354" s="246" t="s">
        <v>2835</v>
      </c>
      <c r="G354" s="247" t="s">
        <v>471</v>
      </c>
      <c r="H354" s="248">
        <v>65.659999999999997</v>
      </c>
      <c r="I354" s="249"/>
      <c r="J354" s="250">
        <f>ROUND(I354*H354,2)</f>
        <v>0</v>
      </c>
      <c r="K354" s="246" t="s">
        <v>394</v>
      </c>
      <c r="L354" s="45"/>
      <c r="M354" s="251" t="s">
        <v>1</v>
      </c>
      <c r="N354" s="252" t="s">
        <v>41</v>
      </c>
      <c r="O354" s="92"/>
      <c r="P354" s="253">
        <f>O354*H354</f>
        <v>0</v>
      </c>
      <c r="Q354" s="253">
        <v>1.0000000000000001E-05</v>
      </c>
      <c r="R354" s="253">
        <f>Q354*H354</f>
        <v>0.00065660000000000002</v>
      </c>
      <c r="S354" s="253">
        <v>0</v>
      </c>
      <c r="T354" s="25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5" t="s">
        <v>229</v>
      </c>
      <c r="AT354" s="255" t="s">
        <v>216</v>
      </c>
      <c r="AU354" s="255" t="s">
        <v>86</v>
      </c>
      <c r="AY354" s="18" t="s">
        <v>213</v>
      </c>
      <c r="BE354" s="256">
        <f>IF(N354="základní",J354,0)</f>
        <v>0</v>
      </c>
      <c r="BF354" s="256">
        <f>IF(N354="snížená",J354,0)</f>
        <v>0</v>
      </c>
      <c r="BG354" s="256">
        <f>IF(N354="zákl. přenesená",J354,0)</f>
        <v>0</v>
      </c>
      <c r="BH354" s="256">
        <f>IF(N354="sníž. přenesená",J354,0)</f>
        <v>0</v>
      </c>
      <c r="BI354" s="256">
        <f>IF(N354="nulová",J354,0)</f>
        <v>0</v>
      </c>
      <c r="BJ354" s="18" t="s">
        <v>84</v>
      </c>
      <c r="BK354" s="256">
        <f>ROUND(I354*H354,2)</f>
        <v>0</v>
      </c>
      <c r="BL354" s="18" t="s">
        <v>229</v>
      </c>
      <c r="BM354" s="255" t="s">
        <v>2836</v>
      </c>
    </row>
    <row r="355" s="2" customFormat="1">
      <c r="A355" s="39"/>
      <c r="B355" s="40"/>
      <c r="C355" s="41"/>
      <c r="D355" s="257" t="s">
        <v>222</v>
      </c>
      <c r="E355" s="41"/>
      <c r="F355" s="258" t="s">
        <v>2837</v>
      </c>
      <c r="G355" s="41"/>
      <c r="H355" s="41"/>
      <c r="I355" s="155"/>
      <c r="J355" s="41"/>
      <c r="K355" s="41"/>
      <c r="L355" s="45"/>
      <c r="M355" s="259"/>
      <c r="N355" s="260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222</v>
      </c>
      <c r="AU355" s="18" t="s">
        <v>86</v>
      </c>
    </row>
    <row r="356" s="15" customFormat="1">
      <c r="A356" s="15"/>
      <c r="B356" s="300"/>
      <c r="C356" s="301"/>
      <c r="D356" s="257" t="s">
        <v>436</v>
      </c>
      <c r="E356" s="302" t="s">
        <v>1</v>
      </c>
      <c r="F356" s="303" t="s">
        <v>2828</v>
      </c>
      <c r="G356" s="301"/>
      <c r="H356" s="302" t="s">
        <v>1</v>
      </c>
      <c r="I356" s="304"/>
      <c r="J356" s="301"/>
      <c r="K356" s="301"/>
      <c r="L356" s="305"/>
      <c r="M356" s="306"/>
      <c r="N356" s="307"/>
      <c r="O356" s="307"/>
      <c r="P356" s="307"/>
      <c r="Q356" s="307"/>
      <c r="R356" s="307"/>
      <c r="S356" s="307"/>
      <c r="T356" s="308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309" t="s">
        <v>436</v>
      </c>
      <c r="AU356" s="309" t="s">
        <v>86</v>
      </c>
      <c r="AV356" s="15" t="s">
        <v>84</v>
      </c>
      <c r="AW356" s="15" t="s">
        <v>32</v>
      </c>
      <c r="AX356" s="15" t="s">
        <v>76</v>
      </c>
      <c r="AY356" s="309" t="s">
        <v>213</v>
      </c>
    </row>
    <row r="357" s="15" customFormat="1">
      <c r="A357" s="15"/>
      <c r="B357" s="300"/>
      <c r="C357" s="301"/>
      <c r="D357" s="257" t="s">
        <v>436</v>
      </c>
      <c r="E357" s="302" t="s">
        <v>1</v>
      </c>
      <c r="F357" s="303" t="s">
        <v>2838</v>
      </c>
      <c r="G357" s="301"/>
      <c r="H357" s="302" t="s">
        <v>1</v>
      </c>
      <c r="I357" s="304"/>
      <c r="J357" s="301"/>
      <c r="K357" s="301"/>
      <c r="L357" s="305"/>
      <c r="M357" s="306"/>
      <c r="N357" s="307"/>
      <c r="O357" s="307"/>
      <c r="P357" s="307"/>
      <c r="Q357" s="307"/>
      <c r="R357" s="307"/>
      <c r="S357" s="307"/>
      <c r="T357" s="30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309" t="s">
        <v>436</v>
      </c>
      <c r="AU357" s="309" t="s">
        <v>86</v>
      </c>
      <c r="AV357" s="15" t="s">
        <v>84</v>
      </c>
      <c r="AW357" s="15" t="s">
        <v>32</v>
      </c>
      <c r="AX357" s="15" t="s">
        <v>76</v>
      </c>
      <c r="AY357" s="309" t="s">
        <v>213</v>
      </c>
    </row>
    <row r="358" s="13" customFormat="1">
      <c r="A358" s="13"/>
      <c r="B358" s="265"/>
      <c r="C358" s="266"/>
      <c r="D358" s="257" t="s">
        <v>436</v>
      </c>
      <c r="E358" s="267" t="s">
        <v>1</v>
      </c>
      <c r="F358" s="268" t="s">
        <v>2839</v>
      </c>
      <c r="G358" s="266"/>
      <c r="H358" s="269">
        <v>64.689999999999998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75" t="s">
        <v>436</v>
      </c>
      <c r="AU358" s="275" t="s">
        <v>86</v>
      </c>
      <c r="AV358" s="13" t="s">
        <v>86</v>
      </c>
      <c r="AW358" s="13" t="s">
        <v>32</v>
      </c>
      <c r="AX358" s="13" t="s">
        <v>84</v>
      </c>
      <c r="AY358" s="275" t="s">
        <v>213</v>
      </c>
    </row>
    <row r="359" s="13" customFormat="1">
      <c r="A359" s="13"/>
      <c r="B359" s="265"/>
      <c r="C359" s="266"/>
      <c r="D359" s="257" t="s">
        <v>436</v>
      </c>
      <c r="E359" s="266"/>
      <c r="F359" s="268" t="s">
        <v>2840</v>
      </c>
      <c r="G359" s="266"/>
      <c r="H359" s="269">
        <v>65.659999999999997</v>
      </c>
      <c r="I359" s="270"/>
      <c r="J359" s="266"/>
      <c r="K359" s="266"/>
      <c r="L359" s="271"/>
      <c r="M359" s="272"/>
      <c r="N359" s="273"/>
      <c r="O359" s="273"/>
      <c r="P359" s="273"/>
      <c r="Q359" s="273"/>
      <c r="R359" s="273"/>
      <c r="S359" s="273"/>
      <c r="T359" s="27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75" t="s">
        <v>436</v>
      </c>
      <c r="AU359" s="275" t="s">
        <v>86</v>
      </c>
      <c r="AV359" s="13" t="s">
        <v>86</v>
      </c>
      <c r="AW359" s="13" t="s">
        <v>4</v>
      </c>
      <c r="AX359" s="13" t="s">
        <v>84</v>
      </c>
      <c r="AY359" s="275" t="s">
        <v>213</v>
      </c>
    </row>
    <row r="360" s="2" customFormat="1" ht="21.75" customHeight="1">
      <c r="A360" s="39"/>
      <c r="B360" s="40"/>
      <c r="C360" s="287" t="s">
        <v>574</v>
      </c>
      <c r="D360" s="287" t="s">
        <v>488</v>
      </c>
      <c r="E360" s="288" t="s">
        <v>2841</v>
      </c>
      <c r="F360" s="289" t="s">
        <v>2842</v>
      </c>
      <c r="G360" s="290" t="s">
        <v>471</v>
      </c>
      <c r="H360" s="291">
        <v>65.659999999999997</v>
      </c>
      <c r="I360" s="292"/>
      <c r="J360" s="293">
        <f>ROUND(I360*H360,2)</f>
        <v>0</v>
      </c>
      <c r="K360" s="289" t="s">
        <v>1</v>
      </c>
      <c r="L360" s="294"/>
      <c r="M360" s="295" t="s">
        <v>1</v>
      </c>
      <c r="N360" s="296" t="s">
        <v>41</v>
      </c>
      <c r="O360" s="92"/>
      <c r="P360" s="253">
        <f>O360*H360</f>
        <v>0</v>
      </c>
      <c r="Q360" s="253">
        <v>0.0022100000000000002</v>
      </c>
      <c r="R360" s="253">
        <f>Q360*H360</f>
        <v>0.1451086</v>
      </c>
      <c r="S360" s="253">
        <v>0</v>
      </c>
      <c r="T360" s="254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55" t="s">
        <v>420</v>
      </c>
      <c r="AT360" s="255" t="s">
        <v>488</v>
      </c>
      <c r="AU360" s="255" t="s">
        <v>86</v>
      </c>
      <c r="AY360" s="18" t="s">
        <v>213</v>
      </c>
      <c r="BE360" s="256">
        <f>IF(N360="základní",J360,0)</f>
        <v>0</v>
      </c>
      <c r="BF360" s="256">
        <f>IF(N360="snížená",J360,0)</f>
        <v>0</v>
      </c>
      <c r="BG360" s="256">
        <f>IF(N360="zákl. přenesená",J360,0)</f>
        <v>0</v>
      </c>
      <c r="BH360" s="256">
        <f>IF(N360="sníž. přenesená",J360,0)</f>
        <v>0</v>
      </c>
      <c r="BI360" s="256">
        <f>IF(N360="nulová",J360,0)</f>
        <v>0</v>
      </c>
      <c r="BJ360" s="18" t="s">
        <v>84</v>
      </c>
      <c r="BK360" s="256">
        <f>ROUND(I360*H360,2)</f>
        <v>0</v>
      </c>
      <c r="BL360" s="18" t="s">
        <v>229</v>
      </c>
      <c r="BM360" s="255" t="s">
        <v>2843</v>
      </c>
    </row>
    <row r="361" s="15" customFormat="1">
      <c r="A361" s="15"/>
      <c r="B361" s="300"/>
      <c r="C361" s="301"/>
      <c r="D361" s="257" t="s">
        <v>436</v>
      </c>
      <c r="E361" s="302" t="s">
        <v>1</v>
      </c>
      <c r="F361" s="303" t="s">
        <v>2844</v>
      </c>
      <c r="G361" s="301"/>
      <c r="H361" s="302" t="s">
        <v>1</v>
      </c>
      <c r="I361" s="304"/>
      <c r="J361" s="301"/>
      <c r="K361" s="301"/>
      <c r="L361" s="305"/>
      <c r="M361" s="306"/>
      <c r="N361" s="307"/>
      <c r="O361" s="307"/>
      <c r="P361" s="307"/>
      <c r="Q361" s="307"/>
      <c r="R361" s="307"/>
      <c r="S361" s="307"/>
      <c r="T361" s="30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309" t="s">
        <v>436</v>
      </c>
      <c r="AU361" s="309" t="s">
        <v>86</v>
      </c>
      <c r="AV361" s="15" t="s">
        <v>84</v>
      </c>
      <c r="AW361" s="15" t="s">
        <v>32</v>
      </c>
      <c r="AX361" s="15" t="s">
        <v>76</v>
      </c>
      <c r="AY361" s="309" t="s">
        <v>213</v>
      </c>
    </row>
    <row r="362" s="13" customFormat="1">
      <c r="A362" s="13"/>
      <c r="B362" s="265"/>
      <c r="C362" s="266"/>
      <c r="D362" s="257" t="s">
        <v>436</v>
      </c>
      <c r="E362" s="267" t="s">
        <v>1</v>
      </c>
      <c r="F362" s="268" t="s">
        <v>2839</v>
      </c>
      <c r="G362" s="266"/>
      <c r="H362" s="269">
        <v>64.689999999999998</v>
      </c>
      <c r="I362" s="270"/>
      <c r="J362" s="266"/>
      <c r="K362" s="266"/>
      <c r="L362" s="271"/>
      <c r="M362" s="272"/>
      <c r="N362" s="273"/>
      <c r="O362" s="273"/>
      <c r="P362" s="273"/>
      <c r="Q362" s="273"/>
      <c r="R362" s="273"/>
      <c r="S362" s="273"/>
      <c r="T362" s="27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75" t="s">
        <v>436</v>
      </c>
      <c r="AU362" s="275" t="s">
        <v>86</v>
      </c>
      <c r="AV362" s="13" t="s">
        <v>86</v>
      </c>
      <c r="AW362" s="13" t="s">
        <v>32</v>
      </c>
      <c r="AX362" s="13" t="s">
        <v>84</v>
      </c>
      <c r="AY362" s="275" t="s">
        <v>213</v>
      </c>
    </row>
    <row r="363" s="13" customFormat="1">
      <c r="A363" s="13"/>
      <c r="B363" s="265"/>
      <c r="C363" s="266"/>
      <c r="D363" s="257" t="s">
        <v>436</v>
      </c>
      <c r="E363" s="266"/>
      <c r="F363" s="268" t="s">
        <v>2840</v>
      </c>
      <c r="G363" s="266"/>
      <c r="H363" s="269">
        <v>65.659999999999997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75" t="s">
        <v>436</v>
      </c>
      <c r="AU363" s="275" t="s">
        <v>86</v>
      </c>
      <c r="AV363" s="13" t="s">
        <v>86</v>
      </c>
      <c r="AW363" s="13" t="s">
        <v>4</v>
      </c>
      <c r="AX363" s="13" t="s">
        <v>84</v>
      </c>
      <c r="AY363" s="275" t="s">
        <v>213</v>
      </c>
    </row>
    <row r="364" s="2" customFormat="1" ht="16.5" customHeight="1">
      <c r="A364" s="39"/>
      <c r="B364" s="40"/>
      <c r="C364" s="287" t="s">
        <v>580</v>
      </c>
      <c r="D364" s="287" t="s">
        <v>488</v>
      </c>
      <c r="E364" s="288" t="s">
        <v>2845</v>
      </c>
      <c r="F364" s="289" t="s">
        <v>2846</v>
      </c>
      <c r="G364" s="290" t="s">
        <v>471</v>
      </c>
      <c r="H364" s="291">
        <v>1.0149999999999999</v>
      </c>
      <c r="I364" s="292"/>
      <c r="J364" s="293">
        <f>ROUND(I364*H364,2)</f>
        <v>0</v>
      </c>
      <c r="K364" s="289" t="s">
        <v>394</v>
      </c>
      <c r="L364" s="294"/>
      <c r="M364" s="295" t="s">
        <v>1</v>
      </c>
      <c r="N364" s="296" t="s">
        <v>41</v>
      </c>
      <c r="O364" s="92"/>
      <c r="P364" s="253">
        <f>O364*H364</f>
        <v>0</v>
      </c>
      <c r="Q364" s="253">
        <v>0.00992</v>
      </c>
      <c r="R364" s="253">
        <f>Q364*H364</f>
        <v>0.010068799999999999</v>
      </c>
      <c r="S364" s="253">
        <v>0</v>
      </c>
      <c r="T364" s="254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55" t="s">
        <v>420</v>
      </c>
      <c r="AT364" s="255" t="s">
        <v>488</v>
      </c>
      <c r="AU364" s="255" t="s">
        <v>86</v>
      </c>
      <c r="AY364" s="18" t="s">
        <v>213</v>
      </c>
      <c r="BE364" s="256">
        <f>IF(N364="základní",J364,0)</f>
        <v>0</v>
      </c>
      <c r="BF364" s="256">
        <f>IF(N364="snížená",J364,0)</f>
        <v>0</v>
      </c>
      <c r="BG364" s="256">
        <f>IF(N364="zákl. přenesená",J364,0)</f>
        <v>0</v>
      </c>
      <c r="BH364" s="256">
        <f>IF(N364="sníž. přenesená",J364,0)</f>
        <v>0</v>
      </c>
      <c r="BI364" s="256">
        <f>IF(N364="nulová",J364,0)</f>
        <v>0</v>
      </c>
      <c r="BJ364" s="18" t="s">
        <v>84</v>
      </c>
      <c r="BK364" s="256">
        <f>ROUND(I364*H364,2)</f>
        <v>0</v>
      </c>
      <c r="BL364" s="18" t="s">
        <v>229</v>
      </c>
      <c r="BM364" s="255" t="s">
        <v>2847</v>
      </c>
    </row>
    <row r="365" s="15" customFormat="1">
      <c r="A365" s="15"/>
      <c r="B365" s="300"/>
      <c r="C365" s="301"/>
      <c r="D365" s="257" t="s">
        <v>436</v>
      </c>
      <c r="E365" s="302" t="s">
        <v>1</v>
      </c>
      <c r="F365" s="303" t="s">
        <v>2848</v>
      </c>
      <c r="G365" s="301"/>
      <c r="H365" s="302" t="s">
        <v>1</v>
      </c>
      <c r="I365" s="304"/>
      <c r="J365" s="301"/>
      <c r="K365" s="301"/>
      <c r="L365" s="305"/>
      <c r="M365" s="306"/>
      <c r="N365" s="307"/>
      <c r="O365" s="307"/>
      <c r="P365" s="307"/>
      <c r="Q365" s="307"/>
      <c r="R365" s="307"/>
      <c r="S365" s="307"/>
      <c r="T365" s="30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309" t="s">
        <v>436</v>
      </c>
      <c r="AU365" s="309" t="s">
        <v>86</v>
      </c>
      <c r="AV365" s="15" t="s">
        <v>84</v>
      </c>
      <c r="AW365" s="15" t="s">
        <v>32</v>
      </c>
      <c r="AX365" s="15" t="s">
        <v>76</v>
      </c>
      <c r="AY365" s="309" t="s">
        <v>213</v>
      </c>
    </row>
    <row r="366" s="13" customFormat="1">
      <c r="A366" s="13"/>
      <c r="B366" s="265"/>
      <c r="C366" s="266"/>
      <c r="D366" s="257" t="s">
        <v>436</v>
      </c>
      <c r="E366" s="267" t="s">
        <v>1</v>
      </c>
      <c r="F366" s="268" t="s">
        <v>84</v>
      </c>
      <c r="G366" s="266"/>
      <c r="H366" s="269">
        <v>1</v>
      </c>
      <c r="I366" s="270"/>
      <c r="J366" s="266"/>
      <c r="K366" s="266"/>
      <c r="L366" s="271"/>
      <c r="M366" s="272"/>
      <c r="N366" s="273"/>
      <c r="O366" s="273"/>
      <c r="P366" s="273"/>
      <c r="Q366" s="273"/>
      <c r="R366" s="273"/>
      <c r="S366" s="273"/>
      <c r="T366" s="27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75" t="s">
        <v>436</v>
      </c>
      <c r="AU366" s="275" t="s">
        <v>86</v>
      </c>
      <c r="AV366" s="13" t="s">
        <v>86</v>
      </c>
      <c r="AW366" s="13" t="s">
        <v>32</v>
      </c>
      <c r="AX366" s="13" t="s">
        <v>84</v>
      </c>
      <c r="AY366" s="275" t="s">
        <v>213</v>
      </c>
    </row>
    <row r="367" s="13" customFormat="1">
      <c r="A367" s="13"/>
      <c r="B367" s="265"/>
      <c r="C367" s="266"/>
      <c r="D367" s="257" t="s">
        <v>436</v>
      </c>
      <c r="E367" s="266"/>
      <c r="F367" s="268" t="s">
        <v>2849</v>
      </c>
      <c r="G367" s="266"/>
      <c r="H367" s="269">
        <v>1.0149999999999999</v>
      </c>
      <c r="I367" s="270"/>
      <c r="J367" s="266"/>
      <c r="K367" s="266"/>
      <c r="L367" s="271"/>
      <c r="M367" s="272"/>
      <c r="N367" s="273"/>
      <c r="O367" s="273"/>
      <c r="P367" s="273"/>
      <c r="Q367" s="273"/>
      <c r="R367" s="273"/>
      <c r="S367" s="273"/>
      <c r="T367" s="27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75" t="s">
        <v>436</v>
      </c>
      <c r="AU367" s="275" t="s">
        <v>86</v>
      </c>
      <c r="AV367" s="13" t="s">
        <v>86</v>
      </c>
      <c r="AW367" s="13" t="s">
        <v>4</v>
      </c>
      <c r="AX367" s="13" t="s">
        <v>84</v>
      </c>
      <c r="AY367" s="275" t="s">
        <v>213</v>
      </c>
    </row>
    <row r="368" s="2" customFormat="1" ht="21.75" customHeight="1">
      <c r="A368" s="39"/>
      <c r="B368" s="40"/>
      <c r="C368" s="244" t="s">
        <v>585</v>
      </c>
      <c r="D368" s="244" t="s">
        <v>216</v>
      </c>
      <c r="E368" s="245" t="s">
        <v>2850</v>
      </c>
      <c r="F368" s="246" t="s">
        <v>2851</v>
      </c>
      <c r="G368" s="247" t="s">
        <v>471</v>
      </c>
      <c r="H368" s="248">
        <v>97.632999999999996</v>
      </c>
      <c r="I368" s="249"/>
      <c r="J368" s="250">
        <f>ROUND(I368*H368,2)</f>
        <v>0</v>
      </c>
      <c r="K368" s="246" t="s">
        <v>394</v>
      </c>
      <c r="L368" s="45"/>
      <c r="M368" s="251" t="s">
        <v>1</v>
      </c>
      <c r="N368" s="252" t="s">
        <v>41</v>
      </c>
      <c r="O368" s="92"/>
      <c r="P368" s="253">
        <f>O368*H368</f>
        <v>0</v>
      </c>
      <c r="Q368" s="253">
        <v>2.0000000000000002E-05</v>
      </c>
      <c r="R368" s="253">
        <f>Q368*H368</f>
        <v>0.0019526600000000002</v>
      </c>
      <c r="S368" s="253">
        <v>0</v>
      </c>
      <c r="T368" s="25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55" t="s">
        <v>229</v>
      </c>
      <c r="AT368" s="255" t="s">
        <v>216</v>
      </c>
      <c r="AU368" s="255" t="s">
        <v>86</v>
      </c>
      <c r="AY368" s="18" t="s">
        <v>213</v>
      </c>
      <c r="BE368" s="256">
        <f>IF(N368="základní",J368,0)</f>
        <v>0</v>
      </c>
      <c r="BF368" s="256">
        <f>IF(N368="snížená",J368,0)</f>
        <v>0</v>
      </c>
      <c r="BG368" s="256">
        <f>IF(N368="zákl. přenesená",J368,0)</f>
        <v>0</v>
      </c>
      <c r="BH368" s="256">
        <f>IF(N368="sníž. přenesená",J368,0)</f>
        <v>0</v>
      </c>
      <c r="BI368" s="256">
        <f>IF(N368="nulová",J368,0)</f>
        <v>0</v>
      </c>
      <c r="BJ368" s="18" t="s">
        <v>84</v>
      </c>
      <c r="BK368" s="256">
        <f>ROUND(I368*H368,2)</f>
        <v>0</v>
      </c>
      <c r="BL368" s="18" t="s">
        <v>229</v>
      </c>
      <c r="BM368" s="255" t="s">
        <v>2852</v>
      </c>
    </row>
    <row r="369" s="13" customFormat="1">
      <c r="A369" s="13"/>
      <c r="B369" s="265"/>
      <c r="C369" s="266"/>
      <c r="D369" s="257" t="s">
        <v>436</v>
      </c>
      <c r="E369" s="267" t="s">
        <v>1</v>
      </c>
      <c r="F369" s="268" t="s">
        <v>2829</v>
      </c>
      <c r="G369" s="266"/>
      <c r="H369" s="269">
        <v>96.189999999999998</v>
      </c>
      <c r="I369" s="270"/>
      <c r="J369" s="266"/>
      <c r="K369" s="266"/>
      <c r="L369" s="271"/>
      <c r="M369" s="272"/>
      <c r="N369" s="273"/>
      <c r="O369" s="273"/>
      <c r="P369" s="273"/>
      <c r="Q369" s="273"/>
      <c r="R369" s="273"/>
      <c r="S369" s="273"/>
      <c r="T369" s="27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75" t="s">
        <v>436</v>
      </c>
      <c r="AU369" s="275" t="s">
        <v>86</v>
      </c>
      <c r="AV369" s="13" t="s">
        <v>86</v>
      </c>
      <c r="AW369" s="13" t="s">
        <v>32</v>
      </c>
      <c r="AX369" s="13" t="s">
        <v>84</v>
      </c>
      <c r="AY369" s="275" t="s">
        <v>213</v>
      </c>
    </row>
    <row r="370" s="13" customFormat="1">
      <c r="A370" s="13"/>
      <c r="B370" s="265"/>
      <c r="C370" s="266"/>
      <c r="D370" s="257" t="s">
        <v>436</v>
      </c>
      <c r="E370" s="266"/>
      <c r="F370" s="268" t="s">
        <v>2853</v>
      </c>
      <c r="G370" s="266"/>
      <c r="H370" s="269">
        <v>97.632999999999996</v>
      </c>
      <c r="I370" s="270"/>
      <c r="J370" s="266"/>
      <c r="K370" s="266"/>
      <c r="L370" s="271"/>
      <c r="M370" s="272"/>
      <c r="N370" s="273"/>
      <c r="O370" s="273"/>
      <c r="P370" s="273"/>
      <c r="Q370" s="273"/>
      <c r="R370" s="273"/>
      <c r="S370" s="273"/>
      <c r="T370" s="27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75" t="s">
        <v>436</v>
      </c>
      <c r="AU370" s="275" t="s">
        <v>86</v>
      </c>
      <c r="AV370" s="13" t="s">
        <v>86</v>
      </c>
      <c r="AW370" s="13" t="s">
        <v>4</v>
      </c>
      <c r="AX370" s="13" t="s">
        <v>84</v>
      </c>
      <c r="AY370" s="275" t="s">
        <v>213</v>
      </c>
    </row>
    <row r="371" s="2" customFormat="1" ht="21.75" customHeight="1">
      <c r="A371" s="39"/>
      <c r="B371" s="40"/>
      <c r="C371" s="287" t="s">
        <v>591</v>
      </c>
      <c r="D371" s="287" t="s">
        <v>488</v>
      </c>
      <c r="E371" s="288" t="s">
        <v>2854</v>
      </c>
      <c r="F371" s="289" t="s">
        <v>2855</v>
      </c>
      <c r="G371" s="290" t="s">
        <v>471</v>
      </c>
      <c r="H371" s="291">
        <v>97.632999999999996</v>
      </c>
      <c r="I371" s="292"/>
      <c r="J371" s="293">
        <f>ROUND(I371*H371,2)</f>
        <v>0</v>
      </c>
      <c r="K371" s="289" t="s">
        <v>1</v>
      </c>
      <c r="L371" s="294"/>
      <c r="M371" s="295" t="s">
        <v>1</v>
      </c>
      <c r="N371" s="296" t="s">
        <v>41</v>
      </c>
      <c r="O371" s="92"/>
      <c r="P371" s="253">
        <f>O371*H371</f>
        <v>0</v>
      </c>
      <c r="Q371" s="253">
        <v>0.0051999999999999998</v>
      </c>
      <c r="R371" s="253">
        <f>Q371*H371</f>
        <v>0.50769159999999991</v>
      </c>
      <c r="S371" s="253">
        <v>0</v>
      </c>
      <c r="T371" s="25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55" t="s">
        <v>420</v>
      </c>
      <c r="AT371" s="255" t="s">
        <v>488</v>
      </c>
      <c r="AU371" s="255" t="s">
        <v>86</v>
      </c>
      <c r="AY371" s="18" t="s">
        <v>213</v>
      </c>
      <c r="BE371" s="256">
        <f>IF(N371="základní",J371,0)</f>
        <v>0</v>
      </c>
      <c r="BF371" s="256">
        <f>IF(N371="snížená",J371,0)</f>
        <v>0</v>
      </c>
      <c r="BG371" s="256">
        <f>IF(N371="zákl. přenesená",J371,0)</f>
        <v>0</v>
      </c>
      <c r="BH371" s="256">
        <f>IF(N371="sníž. přenesená",J371,0)</f>
        <v>0</v>
      </c>
      <c r="BI371" s="256">
        <f>IF(N371="nulová",J371,0)</f>
        <v>0</v>
      </c>
      <c r="BJ371" s="18" t="s">
        <v>84</v>
      </c>
      <c r="BK371" s="256">
        <f>ROUND(I371*H371,2)</f>
        <v>0</v>
      </c>
      <c r="BL371" s="18" t="s">
        <v>229</v>
      </c>
      <c r="BM371" s="255" t="s">
        <v>2856</v>
      </c>
    </row>
    <row r="372" s="15" customFormat="1">
      <c r="A372" s="15"/>
      <c r="B372" s="300"/>
      <c r="C372" s="301"/>
      <c r="D372" s="257" t="s">
        <v>436</v>
      </c>
      <c r="E372" s="302" t="s">
        <v>1</v>
      </c>
      <c r="F372" s="303" t="s">
        <v>2857</v>
      </c>
      <c r="G372" s="301"/>
      <c r="H372" s="302" t="s">
        <v>1</v>
      </c>
      <c r="I372" s="304"/>
      <c r="J372" s="301"/>
      <c r="K372" s="301"/>
      <c r="L372" s="305"/>
      <c r="M372" s="306"/>
      <c r="N372" s="307"/>
      <c r="O372" s="307"/>
      <c r="P372" s="307"/>
      <c r="Q372" s="307"/>
      <c r="R372" s="307"/>
      <c r="S372" s="307"/>
      <c r="T372" s="308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309" t="s">
        <v>436</v>
      </c>
      <c r="AU372" s="309" t="s">
        <v>86</v>
      </c>
      <c r="AV372" s="15" t="s">
        <v>84</v>
      </c>
      <c r="AW372" s="15" t="s">
        <v>32</v>
      </c>
      <c r="AX372" s="15" t="s">
        <v>76</v>
      </c>
      <c r="AY372" s="309" t="s">
        <v>213</v>
      </c>
    </row>
    <row r="373" s="13" customFormat="1">
      <c r="A373" s="13"/>
      <c r="B373" s="265"/>
      <c r="C373" s="266"/>
      <c r="D373" s="257" t="s">
        <v>436</v>
      </c>
      <c r="E373" s="267" t="s">
        <v>1</v>
      </c>
      <c r="F373" s="268" t="s">
        <v>2858</v>
      </c>
      <c r="G373" s="266"/>
      <c r="H373" s="269">
        <v>91.189999999999998</v>
      </c>
      <c r="I373" s="270"/>
      <c r="J373" s="266"/>
      <c r="K373" s="266"/>
      <c r="L373" s="271"/>
      <c r="M373" s="272"/>
      <c r="N373" s="273"/>
      <c r="O373" s="273"/>
      <c r="P373" s="273"/>
      <c r="Q373" s="273"/>
      <c r="R373" s="273"/>
      <c r="S373" s="273"/>
      <c r="T373" s="27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75" t="s">
        <v>436</v>
      </c>
      <c r="AU373" s="275" t="s">
        <v>86</v>
      </c>
      <c r="AV373" s="13" t="s">
        <v>86</v>
      </c>
      <c r="AW373" s="13" t="s">
        <v>32</v>
      </c>
      <c r="AX373" s="13" t="s">
        <v>76</v>
      </c>
      <c r="AY373" s="275" t="s">
        <v>213</v>
      </c>
    </row>
    <row r="374" s="15" customFormat="1">
      <c r="A374" s="15"/>
      <c r="B374" s="300"/>
      <c r="C374" s="301"/>
      <c r="D374" s="257" t="s">
        <v>436</v>
      </c>
      <c r="E374" s="302" t="s">
        <v>1</v>
      </c>
      <c r="F374" s="303" t="s">
        <v>2736</v>
      </c>
      <c r="G374" s="301"/>
      <c r="H374" s="302" t="s">
        <v>1</v>
      </c>
      <c r="I374" s="304"/>
      <c r="J374" s="301"/>
      <c r="K374" s="301"/>
      <c r="L374" s="305"/>
      <c r="M374" s="306"/>
      <c r="N374" s="307"/>
      <c r="O374" s="307"/>
      <c r="P374" s="307"/>
      <c r="Q374" s="307"/>
      <c r="R374" s="307"/>
      <c r="S374" s="307"/>
      <c r="T374" s="308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309" t="s">
        <v>436</v>
      </c>
      <c r="AU374" s="309" t="s">
        <v>86</v>
      </c>
      <c r="AV374" s="15" t="s">
        <v>84</v>
      </c>
      <c r="AW374" s="15" t="s">
        <v>32</v>
      </c>
      <c r="AX374" s="15" t="s">
        <v>76</v>
      </c>
      <c r="AY374" s="309" t="s">
        <v>213</v>
      </c>
    </row>
    <row r="375" s="13" customFormat="1">
      <c r="A375" s="13"/>
      <c r="B375" s="265"/>
      <c r="C375" s="266"/>
      <c r="D375" s="257" t="s">
        <v>436</v>
      </c>
      <c r="E375" s="267" t="s">
        <v>1</v>
      </c>
      <c r="F375" s="268" t="s">
        <v>212</v>
      </c>
      <c r="G375" s="266"/>
      <c r="H375" s="269">
        <v>5</v>
      </c>
      <c r="I375" s="270"/>
      <c r="J375" s="266"/>
      <c r="K375" s="266"/>
      <c r="L375" s="271"/>
      <c r="M375" s="272"/>
      <c r="N375" s="273"/>
      <c r="O375" s="273"/>
      <c r="P375" s="273"/>
      <c r="Q375" s="273"/>
      <c r="R375" s="273"/>
      <c r="S375" s="273"/>
      <c r="T375" s="27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75" t="s">
        <v>436</v>
      </c>
      <c r="AU375" s="275" t="s">
        <v>86</v>
      </c>
      <c r="AV375" s="13" t="s">
        <v>86</v>
      </c>
      <c r="AW375" s="13" t="s">
        <v>32</v>
      </c>
      <c r="AX375" s="13" t="s">
        <v>76</v>
      </c>
      <c r="AY375" s="275" t="s">
        <v>213</v>
      </c>
    </row>
    <row r="376" s="14" customFormat="1">
      <c r="A376" s="14"/>
      <c r="B376" s="276"/>
      <c r="C376" s="277"/>
      <c r="D376" s="257" t="s">
        <v>436</v>
      </c>
      <c r="E376" s="278" t="s">
        <v>1</v>
      </c>
      <c r="F376" s="279" t="s">
        <v>453</v>
      </c>
      <c r="G376" s="277"/>
      <c r="H376" s="280">
        <v>96.189999999999998</v>
      </c>
      <c r="I376" s="281"/>
      <c r="J376" s="277"/>
      <c r="K376" s="277"/>
      <c r="L376" s="282"/>
      <c r="M376" s="283"/>
      <c r="N376" s="284"/>
      <c r="O376" s="284"/>
      <c r="P376" s="284"/>
      <c r="Q376" s="284"/>
      <c r="R376" s="284"/>
      <c r="S376" s="284"/>
      <c r="T376" s="28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6" t="s">
        <v>436</v>
      </c>
      <c r="AU376" s="286" t="s">
        <v>86</v>
      </c>
      <c r="AV376" s="14" t="s">
        <v>229</v>
      </c>
      <c r="AW376" s="14" t="s">
        <v>32</v>
      </c>
      <c r="AX376" s="14" t="s">
        <v>84</v>
      </c>
      <c r="AY376" s="286" t="s">
        <v>213</v>
      </c>
    </row>
    <row r="377" s="13" customFormat="1">
      <c r="A377" s="13"/>
      <c r="B377" s="265"/>
      <c r="C377" s="266"/>
      <c r="D377" s="257" t="s">
        <v>436</v>
      </c>
      <c r="E377" s="266"/>
      <c r="F377" s="268" t="s">
        <v>2853</v>
      </c>
      <c r="G377" s="266"/>
      <c r="H377" s="269">
        <v>97.632999999999996</v>
      </c>
      <c r="I377" s="270"/>
      <c r="J377" s="266"/>
      <c r="K377" s="266"/>
      <c r="L377" s="271"/>
      <c r="M377" s="272"/>
      <c r="N377" s="273"/>
      <c r="O377" s="273"/>
      <c r="P377" s="273"/>
      <c r="Q377" s="273"/>
      <c r="R377" s="273"/>
      <c r="S377" s="273"/>
      <c r="T377" s="27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75" t="s">
        <v>436</v>
      </c>
      <c r="AU377" s="275" t="s">
        <v>86</v>
      </c>
      <c r="AV377" s="13" t="s">
        <v>86</v>
      </c>
      <c r="AW377" s="13" t="s">
        <v>4</v>
      </c>
      <c r="AX377" s="13" t="s">
        <v>84</v>
      </c>
      <c r="AY377" s="275" t="s">
        <v>213</v>
      </c>
    </row>
    <row r="378" s="2" customFormat="1" ht="21.75" customHeight="1">
      <c r="A378" s="39"/>
      <c r="B378" s="40"/>
      <c r="C378" s="244" t="s">
        <v>601</v>
      </c>
      <c r="D378" s="244" t="s">
        <v>216</v>
      </c>
      <c r="E378" s="245" t="s">
        <v>2859</v>
      </c>
      <c r="F378" s="246" t="s">
        <v>2860</v>
      </c>
      <c r="G378" s="247" t="s">
        <v>471</v>
      </c>
      <c r="H378" s="248">
        <v>1</v>
      </c>
      <c r="I378" s="249"/>
      <c r="J378" s="250">
        <f>ROUND(I378*H378,2)</f>
        <v>0</v>
      </c>
      <c r="K378" s="246" t="s">
        <v>394</v>
      </c>
      <c r="L378" s="45"/>
      <c r="M378" s="251" t="s">
        <v>1</v>
      </c>
      <c r="N378" s="252" t="s">
        <v>41</v>
      </c>
      <c r="O378" s="92"/>
      <c r="P378" s="253">
        <f>O378*H378</f>
        <v>0</v>
      </c>
      <c r="Q378" s="253">
        <v>0.012840000000000001</v>
      </c>
      <c r="R378" s="253">
        <f>Q378*H378</f>
        <v>0.012840000000000001</v>
      </c>
      <c r="S378" s="253">
        <v>0</v>
      </c>
      <c r="T378" s="254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55" t="s">
        <v>229</v>
      </c>
      <c r="AT378" s="255" t="s">
        <v>216</v>
      </c>
      <c r="AU378" s="255" t="s">
        <v>86</v>
      </c>
      <c r="AY378" s="18" t="s">
        <v>213</v>
      </c>
      <c r="BE378" s="256">
        <f>IF(N378="základní",J378,0)</f>
        <v>0</v>
      </c>
      <c r="BF378" s="256">
        <f>IF(N378="snížená",J378,0)</f>
        <v>0</v>
      </c>
      <c r="BG378" s="256">
        <f>IF(N378="zákl. přenesená",J378,0)</f>
        <v>0</v>
      </c>
      <c r="BH378" s="256">
        <f>IF(N378="sníž. přenesená",J378,0)</f>
        <v>0</v>
      </c>
      <c r="BI378" s="256">
        <f>IF(N378="nulová",J378,0)</f>
        <v>0</v>
      </c>
      <c r="BJ378" s="18" t="s">
        <v>84</v>
      </c>
      <c r="BK378" s="256">
        <f>ROUND(I378*H378,2)</f>
        <v>0</v>
      </c>
      <c r="BL378" s="18" t="s">
        <v>229</v>
      </c>
      <c r="BM378" s="255" t="s">
        <v>2861</v>
      </c>
    </row>
    <row r="379" s="15" customFormat="1">
      <c r="A379" s="15"/>
      <c r="B379" s="300"/>
      <c r="C379" s="301"/>
      <c r="D379" s="257" t="s">
        <v>436</v>
      </c>
      <c r="E379" s="302" t="s">
        <v>1</v>
      </c>
      <c r="F379" s="303" t="s">
        <v>2848</v>
      </c>
      <c r="G379" s="301"/>
      <c r="H379" s="302" t="s">
        <v>1</v>
      </c>
      <c r="I379" s="304"/>
      <c r="J379" s="301"/>
      <c r="K379" s="301"/>
      <c r="L379" s="305"/>
      <c r="M379" s="306"/>
      <c r="N379" s="307"/>
      <c r="O379" s="307"/>
      <c r="P379" s="307"/>
      <c r="Q379" s="307"/>
      <c r="R379" s="307"/>
      <c r="S379" s="307"/>
      <c r="T379" s="30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309" t="s">
        <v>436</v>
      </c>
      <c r="AU379" s="309" t="s">
        <v>86</v>
      </c>
      <c r="AV379" s="15" t="s">
        <v>84</v>
      </c>
      <c r="AW379" s="15" t="s">
        <v>32</v>
      </c>
      <c r="AX379" s="15" t="s">
        <v>76</v>
      </c>
      <c r="AY379" s="309" t="s">
        <v>213</v>
      </c>
    </row>
    <row r="380" s="13" customFormat="1">
      <c r="A380" s="13"/>
      <c r="B380" s="265"/>
      <c r="C380" s="266"/>
      <c r="D380" s="257" t="s">
        <v>436</v>
      </c>
      <c r="E380" s="267" t="s">
        <v>1</v>
      </c>
      <c r="F380" s="268" t="s">
        <v>84</v>
      </c>
      <c r="G380" s="266"/>
      <c r="H380" s="269">
        <v>1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75" t="s">
        <v>436</v>
      </c>
      <c r="AU380" s="275" t="s">
        <v>86</v>
      </c>
      <c r="AV380" s="13" t="s">
        <v>86</v>
      </c>
      <c r="AW380" s="13" t="s">
        <v>32</v>
      </c>
      <c r="AX380" s="13" t="s">
        <v>84</v>
      </c>
      <c r="AY380" s="275" t="s">
        <v>213</v>
      </c>
    </row>
    <row r="381" s="2" customFormat="1" ht="21.75" customHeight="1">
      <c r="A381" s="39"/>
      <c r="B381" s="40"/>
      <c r="C381" s="244" t="s">
        <v>606</v>
      </c>
      <c r="D381" s="244" t="s">
        <v>216</v>
      </c>
      <c r="E381" s="245" t="s">
        <v>2862</v>
      </c>
      <c r="F381" s="246" t="s">
        <v>2863</v>
      </c>
      <c r="G381" s="247" t="s">
        <v>310</v>
      </c>
      <c r="H381" s="248">
        <v>27</v>
      </c>
      <c r="I381" s="249"/>
      <c r="J381" s="250">
        <f>ROUND(I381*H381,2)</f>
        <v>0</v>
      </c>
      <c r="K381" s="246" t="s">
        <v>394</v>
      </c>
      <c r="L381" s="45"/>
      <c r="M381" s="251" t="s">
        <v>1</v>
      </c>
      <c r="N381" s="252" t="s">
        <v>41</v>
      </c>
      <c r="O381" s="92"/>
      <c r="P381" s="253">
        <f>O381*H381</f>
        <v>0</v>
      </c>
      <c r="Q381" s="253">
        <v>8.0000000000000007E-05</v>
      </c>
      <c r="R381" s="253">
        <f>Q381*H381</f>
        <v>0.00216</v>
      </c>
      <c r="S381" s="253">
        <v>0</v>
      </c>
      <c r="T381" s="25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5" t="s">
        <v>229</v>
      </c>
      <c r="AT381" s="255" t="s">
        <v>216</v>
      </c>
      <c r="AU381" s="255" t="s">
        <v>86</v>
      </c>
      <c r="AY381" s="18" t="s">
        <v>213</v>
      </c>
      <c r="BE381" s="256">
        <f>IF(N381="základní",J381,0)</f>
        <v>0</v>
      </c>
      <c r="BF381" s="256">
        <f>IF(N381="snížená",J381,0)</f>
        <v>0</v>
      </c>
      <c r="BG381" s="256">
        <f>IF(N381="zákl. přenesená",J381,0)</f>
        <v>0</v>
      </c>
      <c r="BH381" s="256">
        <f>IF(N381="sníž. přenesená",J381,0)</f>
        <v>0</v>
      </c>
      <c r="BI381" s="256">
        <f>IF(N381="nulová",J381,0)</f>
        <v>0</v>
      </c>
      <c r="BJ381" s="18" t="s">
        <v>84</v>
      </c>
      <c r="BK381" s="256">
        <f>ROUND(I381*H381,2)</f>
        <v>0</v>
      </c>
      <c r="BL381" s="18" t="s">
        <v>229</v>
      </c>
      <c r="BM381" s="255" t="s">
        <v>2864</v>
      </c>
    </row>
    <row r="382" s="15" customFormat="1">
      <c r="A382" s="15"/>
      <c r="B382" s="300"/>
      <c r="C382" s="301"/>
      <c r="D382" s="257" t="s">
        <v>436</v>
      </c>
      <c r="E382" s="302" t="s">
        <v>1</v>
      </c>
      <c r="F382" s="303" t="s">
        <v>2865</v>
      </c>
      <c r="G382" s="301"/>
      <c r="H382" s="302" t="s">
        <v>1</v>
      </c>
      <c r="I382" s="304"/>
      <c r="J382" s="301"/>
      <c r="K382" s="301"/>
      <c r="L382" s="305"/>
      <c r="M382" s="306"/>
      <c r="N382" s="307"/>
      <c r="O382" s="307"/>
      <c r="P382" s="307"/>
      <c r="Q382" s="307"/>
      <c r="R382" s="307"/>
      <c r="S382" s="307"/>
      <c r="T382" s="30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309" t="s">
        <v>436</v>
      </c>
      <c r="AU382" s="309" t="s">
        <v>86</v>
      </c>
      <c r="AV382" s="15" t="s">
        <v>84</v>
      </c>
      <c r="AW382" s="15" t="s">
        <v>32</v>
      </c>
      <c r="AX382" s="15" t="s">
        <v>76</v>
      </c>
      <c r="AY382" s="309" t="s">
        <v>213</v>
      </c>
    </row>
    <row r="383" s="15" customFormat="1">
      <c r="A383" s="15"/>
      <c r="B383" s="300"/>
      <c r="C383" s="301"/>
      <c r="D383" s="257" t="s">
        <v>436</v>
      </c>
      <c r="E383" s="302" t="s">
        <v>1</v>
      </c>
      <c r="F383" s="303" t="s">
        <v>2866</v>
      </c>
      <c r="G383" s="301"/>
      <c r="H383" s="302" t="s">
        <v>1</v>
      </c>
      <c r="I383" s="304"/>
      <c r="J383" s="301"/>
      <c r="K383" s="301"/>
      <c r="L383" s="305"/>
      <c r="M383" s="306"/>
      <c r="N383" s="307"/>
      <c r="O383" s="307"/>
      <c r="P383" s="307"/>
      <c r="Q383" s="307"/>
      <c r="R383" s="307"/>
      <c r="S383" s="307"/>
      <c r="T383" s="308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309" t="s">
        <v>436</v>
      </c>
      <c r="AU383" s="309" t="s">
        <v>86</v>
      </c>
      <c r="AV383" s="15" t="s">
        <v>84</v>
      </c>
      <c r="AW383" s="15" t="s">
        <v>32</v>
      </c>
      <c r="AX383" s="15" t="s">
        <v>76</v>
      </c>
      <c r="AY383" s="309" t="s">
        <v>213</v>
      </c>
    </row>
    <row r="384" s="13" customFormat="1">
      <c r="A384" s="13"/>
      <c r="B384" s="265"/>
      <c r="C384" s="266"/>
      <c r="D384" s="257" t="s">
        <v>436</v>
      </c>
      <c r="E384" s="267" t="s">
        <v>1</v>
      </c>
      <c r="F384" s="268" t="s">
        <v>2867</v>
      </c>
      <c r="G384" s="266"/>
      <c r="H384" s="269">
        <v>23</v>
      </c>
      <c r="I384" s="270"/>
      <c r="J384" s="266"/>
      <c r="K384" s="266"/>
      <c r="L384" s="271"/>
      <c r="M384" s="272"/>
      <c r="N384" s="273"/>
      <c r="O384" s="273"/>
      <c r="P384" s="273"/>
      <c r="Q384" s="273"/>
      <c r="R384" s="273"/>
      <c r="S384" s="273"/>
      <c r="T384" s="27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75" t="s">
        <v>436</v>
      </c>
      <c r="AU384" s="275" t="s">
        <v>86</v>
      </c>
      <c r="AV384" s="13" t="s">
        <v>86</v>
      </c>
      <c r="AW384" s="13" t="s">
        <v>32</v>
      </c>
      <c r="AX384" s="13" t="s">
        <v>76</v>
      </c>
      <c r="AY384" s="275" t="s">
        <v>213</v>
      </c>
    </row>
    <row r="385" s="15" customFormat="1">
      <c r="A385" s="15"/>
      <c r="B385" s="300"/>
      <c r="C385" s="301"/>
      <c r="D385" s="257" t="s">
        <v>436</v>
      </c>
      <c r="E385" s="302" t="s">
        <v>1</v>
      </c>
      <c r="F385" s="303" t="s">
        <v>2868</v>
      </c>
      <c r="G385" s="301"/>
      <c r="H385" s="302" t="s">
        <v>1</v>
      </c>
      <c r="I385" s="304"/>
      <c r="J385" s="301"/>
      <c r="K385" s="301"/>
      <c r="L385" s="305"/>
      <c r="M385" s="306"/>
      <c r="N385" s="307"/>
      <c r="O385" s="307"/>
      <c r="P385" s="307"/>
      <c r="Q385" s="307"/>
      <c r="R385" s="307"/>
      <c r="S385" s="307"/>
      <c r="T385" s="308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309" t="s">
        <v>436</v>
      </c>
      <c r="AU385" s="309" t="s">
        <v>86</v>
      </c>
      <c r="AV385" s="15" t="s">
        <v>84</v>
      </c>
      <c r="AW385" s="15" t="s">
        <v>32</v>
      </c>
      <c r="AX385" s="15" t="s">
        <v>76</v>
      </c>
      <c r="AY385" s="309" t="s">
        <v>213</v>
      </c>
    </row>
    <row r="386" s="13" customFormat="1">
      <c r="A386" s="13"/>
      <c r="B386" s="265"/>
      <c r="C386" s="266"/>
      <c r="D386" s="257" t="s">
        <v>436</v>
      </c>
      <c r="E386" s="267" t="s">
        <v>1</v>
      </c>
      <c r="F386" s="268" t="s">
        <v>229</v>
      </c>
      <c r="G386" s="266"/>
      <c r="H386" s="269">
        <v>4</v>
      </c>
      <c r="I386" s="270"/>
      <c r="J386" s="266"/>
      <c r="K386" s="266"/>
      <c r="L386" s="271"/>
      <c r="M386" s="272"/>
      <c r="N386" s="273"/>
      <c r="O386" s="273"/>
      <c r="P386" s="273"/>
      <c r="Q386" s="273"/>
      <c r="R386" s="273"/>
      <c r="S386" s="273"/>
      <c r="T386" s="27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75" t="s">
        <v>436</v>
      </c>
      <c r="AU386" s="275" t="s">
        <v>86</v>
      </c>
      <c r="AV386" s="13" t="s">
        <v>86</v>
      </c>
      <c r="AW386" s="13" t="s">
        <v>32</v>
      </c>
      <c r="AX386" s="13" t="s">
        <v>76</v>
      </c>
      <c r="AY386" s="275" t="s">
        <v>213</v>
      </c>
    </row>
    <row r="387" s="14" customFormat="1">
      <c r="A387" s="14"/>
      <c r="B387" s="276"/>
      <c r="C387" s="277"/>
      <c r="D387" s="257" t="s">
        <v>436</v>
      </c>
      <c r="E387" s="278" t="s">
        <v>1</v>
      </c>
      <c r="F387" s="279" t="s">
        <v>453</v>
      </c>
      <c r="G387" s="277"/>
      <c r="H387" s="280">
        <v>27</v>
      </c>
      <c r="I387" s="281"/>
      <c r="J387" s="277"/>
      <c r="K387" s="277"/>
      <c r="L387" s="282"/>
      <c r="M387" s="283"/>
      <c r="N387" s="284"/>
      <c r="O387" s="284"/>
      <c r="P387" s="284"/>
      <c r="Q387" s="284"/>
      <c r="R387" s="284"/>
      <c r="S387" s="284"/>
      <c r="T387" s="28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86" t="s">
        <v>436</v>
      </c>
      <c r="AU387" s="286" t="s">
        <v>86</v>
      </c>
      <c r="AV387" s="14" t="s">
        <v>229</v>
      </c>
      <c r="AW387" s="14" t="s">
        <v>32</v>
      </c>
      <c r="AX387" s="14" t="s">
        <v>84</v>
      </c>
      <c r="AY387" s="286" t="s">
        <v>213</v>
      </c>
    </row>
    <row r="388" s="2" customFormat="1" ht="16.5" customHeight="1">
      <c r="A388" s="39"/>
      <c r="B388" s="40"/>
      <c r="C388" s="287" t="s">
        <v>611</v>
      </c>
      <c r="D388" s="287" t="s">
        <v>488</v>
      </c>
      <c r="E388" s="288" t="s">
        <v>2869</v>
      </c>
      <c r="F388" s="289" t="s">
        <v>2870</v>
      </c>
      <c r="G388" s="290" t="s">
        <v>310</v>
      </c>
      <c r="H388" s="291">
        <v>20</v>
      </c>
      <c r="I388" s="292"/>
      <c r="J388" s="293">
        <f>ROUND(I388*H388,2)</f>
        <v>0</v>
      </c>
      <c r="K388" s="289" t="s">
        <v>394</v>
      </c>
      <c r="L388" s="294"/>
      <c r="M388" s="295" t="s">
        <v>1</v>
      </c>
      <c r="N388" s="296" t="s">
        <v>41</v>
      </c>
      <c r="O388" s="92"/>
      <c r="P388" s="253">
        <f>O388*H388</f>
        <v>0</v>
      </c>
      <c r="Q388" s="253">
        <v>0.00029999999999999997</v>
      </c>
      <c r="R388" s="253">
        <f>Q388*H388</f>
        <v>0.0059999999999999993</v>
      </c>
      <c r="S388" s="253">
        <v>0</v>
      </c>
      <c r="T388" s="25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55" t="s">
        <v>420</v>
      </c>
      <c r="AT388" s="255" t="s">
        <v>488</v>
      </c>
      <c r="AU388" s="255" t="s">
        <v>86</v>
      </c>
      <c r="AY388" s="18" t="s">
        <v>213</v>
      </c>
      <c r="BE388" s="256">
        <f>IF(N388="základní",J388,0)</f>
        <v>0</v>
      </c>
      <c r="BF388" s="256">
        <f>IF(N388="snížená",J388,0)</f>
        <v>0</v>
      </c>
      <c r="BG388" s="256">
        <f>IF(N388="zákl. přenesená",J388,0)</f>
        <v>0</v>
      </c>
      <c r="BH388" s="256">
        <f>IF(N388="sníž. přenesená",J388,0)</f>
        <v>0</v>
      </c>
      <c r="BI388" s="256">
        <f>IF(N388="nulová",J388,0)</f>
        <v>0</v>
      </c>
      <c r="BJ388" s="18" t="s">
        <v>84</v>
      </c>
      <c r="BK388" s="256">
        <f>ROUND(I388*H388,2)</f>
        <v>0</v>
      </c>
      <c r="BL388" s="18" t="s">
        <v>229</v>
      </c>
      <c r="BM388" s="255" t="s">
        <v>2871</v>
      </c>
    </row>
    <row r="389" s="13" customFormat="1">
      <c r="A389" s="13"/>
      <c r="B389" s="265"/>
      <c r="C389" s="266"/>
      <c r="D389" s="257" t="s">
        <v>436</v>
      </c>
      <c r="E389" s="267" t="s">
        <v>1</v>
      </c>
      <c r="F389" s="268" t="s">
        <v>322</v>
      </c>
      <c r="G389" s="266"/>
      <c r="H389" s="269">
        <v>20</v>
      </c>
      <c r="I389" s="270"/>
      <c r="J389" s="266"/>
      <c r="K389" s="266"/>
      <c r="L389" s="271"/>
      <c r="M389" s="272"/>
      <c r="N389" s="273"/>
      <c r="O389" s="273"/>
      <c r="P389" s="273"/>
      <c r="Q389" s="273"/>
      <c r="R389" s="273"/>
      <c r="S389" s="273"/>
      <c r="T389" s="27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75" t="s">
        <v>436</v>
      </c>
      <c r="AU389" s="275" t="s">
        <v>86</v>
      </c>
      <c r="AV389" s="13" t="s">
        <v>86</v>
      </c>
      <c r="AW389" s="13" t="s">
        <v>32</v>
      </c>
      <c r="AX389" s="13" t="s">
        <v>84</v>
      </c>
      <c r="AY389" s="275" t="s">
        <v>213</v>
      </c>
    </row>
    <row r="390" s="2" customFormat="1" ht="16.5" customHeight="1">
      <c r="A390" s="39"/>
      <c r="B390" s="40"/>
      <c r="C390" s="287" t="s">
        <v>615</v>
      </c>
      <c r="D390" s="287" t="s">
        <v>488</v>
      </c>
      <c r="E390" s="288" t="s">
        <v>2872</v>
      </c>
      <c r="F390" s="289" t="s">
        <v>2873</v>
      </c>
      <c r="G390" s="290" t="s">
        <v>310</v>
      </c>
      <c r="H390" s="291">
        <v>3</v>
      </c>
      <c r="I390" s="292"/>
      <c r="J390" s="293">
        <f>ROUND(I390*H390,2)</f>
        <v>0</v>
      </c>
      <c r="K390" s="289" t="s">
        <v>394</v>
      </c>
      <c r="L390" s="294"/>
      <c r="M390" s="295" t="s">
        <v>1</v>
      </c>
      <c r="N390" s="296" t="s">
        <v>41</v>
      </c>
      <c r="O390" s="92"/>
      <c r="P390" s="253">
        <f>O390*H390</f>
        <v>0</v>
      </c>
      <c r="Q390" s="253">
        <v>0.00029999999999999997</v>
      </c>
      <c r="R390" s="253">
        <f>Q390*H390</f>
        <v>0.00089999999999999998</v>
      </c>
      <c r="S390" s="253">
        <v>0</v>
      </c>
      <c r="T390" s="254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55" t="s">
        <v>420</v>
      </c>
      <c r="AT390" s="255" t="s">
        <v>488</v>
      </c>
      <c r="AU390" s="255" t="s">
        <v>86</v>
      </c>
      <c r="AY390" s="18" t="s">
        <v>213</v>
      </c>
      <c r="BE390" s="256">
        <f>IF(N390="základní",J390,0)</f>
        <v>0</v>
      </c>
      <c r="BF390" s="256">
        <f>IF(N390="snížená",J390,0)</f>
        <v>0</v>
      </c>
      <c r="BG390" s="256">
        <f>IF(N390="zákl. přenesená",J390,0)</f>
        <v>0</v>
      </c>
      <c r="BH390" s="256">
        <f>IF(N390="sníž. přenesená",J390,0)</f>
        <v>0</v>
      </c>
      <c r="BI390" s="256">
        <f>IF(N390="nulová",J390,0)</f>
        <v>0</v>
      </c>
      <c r="BJ390" s="18" t="s">
        <v>84</v>
      </c>
      <c r="BK390" s="256">
        <f>ROUND(I390*H390,2)</f>
        <v>0</v>
      </c>
      <c r="BL390" s="18" t="s">
        <v>229</v>
      </c>
      <c r="BM390" s="255" t="s">
        <v>2874</v>
      </c>
    </row>
    <row r="391" s="13" customFormat="1">
      <c r="A391" s="13"/>
      <c r="B391" s="265"/>
      <c r="C391" s="266"/>
      <c r="D391" s="257" t="s">
        <v>436</v>
      </c>
      <c r="E391" s="267" t="s">
        <v>1</v>
      </c>
      <c r="F391" s="268" t="s">
        <v>224</v>
      </c>
      <c r="G391" s="266"/>
      <c r="H391" s="269">
        <v>3</v>
      </c>
      <c r="I391" s="270"/>
      <c r="J391" s="266"/>
      <c r="K391" s="266"/>
      <c r="L391" s="271"/>
      <c r="M391" s="272"/>
      <c r="N391" s="273"/>
      <c r="O391" s="273"/>
      <c r="P391" s="273"/>
      <c r="Q391" s="273"/>
      <c r="R391" s="273"/>
      <c r="S391" s="273"/>
      <c r="T391" s="27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75" t="s">
        <v>436</v>
      </c>
      <c r="AU391" s="275" t="s">
        <v>86</v>
      </c>
      <c r="AV391" s="13" t="s">
        <v>86</v>
      </c>
      <c r="AW391" s="13" t="s">
        <v>32</v>
      </c>
      <c r="AX391" s="13" t="s">
        <v>84</v>
      </c>
      <c r="AY391" s="275" t="s">
        <v>213</v>
      </c>
    </row>
    <row r="392" s="2" customFormat="1" ht="21.75" customHeight="1">
      <c r="A392" s="39"/>
      <c r="B392" s="40"/>
      <c r="C392" s="287" t="s">
        <v>620</v>
      </c>
      <c r="D392" s="287" t="s">
        <v>488</v>
      </c>
      <c r="E392" s="288" t="s">
        <v>2875</v>
      </c>
      <c r="F392" s="289" t="s">
        <v>2876</v>
      </c>
      <c r="G392" s="290" t="s">
        <v>310</v>
      </c>
      <c r="H392" s="291">
        <v>3</v>
      </c>
      <c r="I392" s="292"/>
      <c r="J392" s="293">
        <f>ROUND(I392*H392,2)</f>
        <v>0</v>
      </c>
      <c r="K392" s="289" t="s">
        <v>394</v>
      </c>
      <c r="L392" s="294"/>
      <c r="M392" s="295" t="s">
        <v>1</v>
      </c>
      <c r="N392" s="296" t="s">
        <v>41</v>
      </c>
      <c r="O392" s="92"/>
      <c r="P392" s="253">
        <f>O392*H392</f>
        <v>0</v>
      </c>
      <c r="Q392" s="253">
        <v>0.0030000000000000001</v>
      </c>
      <c r="R392" s="253">
        <f>Q392*H392</f>
        <v>0.0090000000000000011</v>
      </c>
      <c r="S392" s="253">
        <v>0</v>
      </c>
      <c r="T392" s="25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55" t="s">
        <v>420</v>
      </c>
      <c r="AT392" s="255" t="s">
        <v>488</v>
      </c>
      <c r="AU392" s="255" t="s">
        <v>86</v>
      </c>
      <c r="AY392" s="18" t="s">
        <v>213</v>
      </c>
      <c r="BE392" s="256">
        <f>IF(N392="základní",J392,0)</f>
        <v>0</v>
      </c>
      <c r="BF392" s="256">
        <f>IF(N392="snížená",J392,0)</f>
        <v>0</v>
      </c>
      <c r="BG392" s="256">
        <f>IF(N392="zákl. přenesená",J392,0)</f>
        <v>0</v>
      </c>
      <c r="BH392" s="256">
        <f>IF(N392="sníž. přenesená",J392,0)</f>
        <v>0</v>
      </c>
      <c r="BI392" s="256">
        <f>IF(N392="nulová",J392,0)</f>
        <v>0</v>
      </c>
      <c r="BJ392" s="18" t="s">
        <v>84</v>
      </c>
      <c r="BK392" s="256">
        <f>ROUND(I392*H392,2)</f>
        <v>0</v>
      </c>
      <c r="BL392" s="18" t="s">
        <v>229</v>
      </c>
      <c r="BM392" s="255" t="s">
        <v>2877</v>
      </c>
    </row>
    <row r="393" s="15" customFormat="1">
      <c r="A393" s="15"/>
      <c r="B393" s="300"/>
      <c r="C393" s="301"/>
      <c r="D393" s="257" t="s">
        <v>436</v>
      </c>
      <c r="E393" s="302" t="s">
        <v>1</v>
      </c>
      <c r="F393" s="303" t="s">
        <v>2878</v>
      </c>
      <c r="G393" s="301"/>
      <c r="H393" s="302" t="s">
        <v>1</v>
      </c>
      <c r="I393" s="304"/>
      <c r="J393" s="301"/>
      <c r="K393" s="301"/>
      <c r="L393" s="305"/>
      <c r="M393" s="306"/>
      <c r="N393" s="307"/>
      <c r="O393" s="307"/>
      <c r="P393" s="307"/>
      <c r="Q393" s="307"/>
      <c r="R393" s="307"/>
      <c r="S393" s="307"/>
      <c r="T393" s="308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309" t="s">
        <v>436</v>
      </c>
      <c r="AU393" s="309" t="s">
        <v>86</v>
      </c>
      <c r="AV393" s="15" t="s">
        <v>84</v>
      </c>
      <c r="AW393" s="15" t="s">
        <v>32</v>
      </c>
      <c r="AX393" s="15" t="s">
        <v>76</v>
      </c>
      <c r="AY393" s="309" t="s">
        <v>213</v>
      </c>
    </row>
    <row r="394" s="13" customFormat="1">
      <c r="A394" s="13"/>
      <c r="B394" s="265"/>
      <c r="C394" s="266"/>
      <c r="D394" s="257" t="s">
        <v>436</v>
      </c>
      <c r="E394" s="267" t="s">
        <v>1</v>
      </c>
      <c r="F394" s="268" t="s">
        <v>224</v>
      </c>
      <c r="G394" s="266"/>
      <c r="H394" s="269">
        <v>3</v>
      </c>
      <c r="I394" s="270"/>
      <c r="J394" s="266"/>
      <c r="K394" s="266"/>
      <c r="L394" s="271"/>
      <c r="M394" s="272"/>
      <c r="N394" s="273"/>
      <c r="O394" s="273"/>
      <c r="P394" s="273"/>
      <c r="Q394" s="273"/>
      <c r="R394" s="273"/>
      <c r="S394" s="273"/>
      <c r="T394" s="27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5" t="s">
        <v>436</v>
      </c>
      <c r="AU394" s="275" t="s">
        <v>86</v>
      </c>
      <c r="AV394" s="13" t="s">
        <v>86</v>
      </c>
      <c r="AW394" s="13" t="s">
        <v>32</v>
      </c>
      <c r="AX394" s="13" t="s">
        <v>84</v>
      </c>
      <c r="AY394" s="275" t="s">
        <v>213</v>
      </c>
    </row>
    <row r="395" s="2" customFormat="1" ht="21.75" customHeight="1">
      <c r="A395" s="39"/>
      <c r="B395" s="40"/>
      <c r="C395" s="244" t="s">
        <v>625</v>
      </c>
      <c r="D395" s="244" t="s">
        <v>216</v>
      </c>
      <c r="E395" s="245" t="s">
        <v>2879</v>
      </c>
      <c r="F395" s="246" t="s">
        <v>2880</v>
      </c>
      <c r="G395" s="247" t="s">
        <v>399</v>
      </c>
      <c r="H395" s="248">
        <v>137.73599999999999</v>
      </c>
      <c r="I395" s="249"/>
      <c r="J395" s="250">
        <f>ROUND(I395*H395,2)</f>
        <v>0</v>
      </c>
      <c r="K395" s="246" t="s">
        <v>394</v>
      </c>
      <c r="L395" s="45"/>
      <c r="M395" s="251" t="s">
        <v>1</v>
      </c>
      <c r="N395" s="252" t="s">
        <v>41</v>
      </c>
      <c r="O395" s="92"/>
      <c r="P395" s="253">
        <f>O395*H395</f>
        <v>0</v>
      </c>
      <c r="Q395" s="253">
        <v>0</v>
      </c>
      <c r="R395" s="253">
        <f>Q395*H395</f>
        <v>0</v>
      </c>
      <c r="S395" s="253">
        <v>0</v>
      </c>
      <c r="T395" s="25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5" t="s">
        <v>229</v>
      </c>
      <c r="AT395" s="255" t="s">
        <v>216</v>
      </c>
      <c r="AU395" s="255" t="s">
        <v>86</v>
      </c>
      <c r="AY395" s="18" t="s">
        <v>213</v>
      </c>
      <c r="BE395" s="256">
        <f>IF(N395="základní",J395,0)</f>
        <v>0</v>
      </c>
      <c r="BF395" s="256">
        <f>IF(N395="snížená",J395,0)</f>
        <v>0</v>
      </c>
      <c r="BG395" s="256">
        <f>IF(N395="zákl. přenesená",J395,0)</f>
        <v>0</v>
      </c>
      <c r="BH395" s="256">
        <f>IF(N395="sníž. přenesená",J395,0)</f>
        <v>0</v>
      </c>
      <c r="BI395" s="256">
        <f>IF(N395="nulová",J395,0)</f>
        <v>0</v>
      </c>
      <c r="BJ395" s="18" t="s">
        <v>84</v>
      </c>
      <c r="BK395" s="256">
        <f>ROUND(I395*H395,2)</f>
        <v>0</v>
      </c>
      <c r="BL395" s="18" t="s">
        <v>229</v>
      </c>
      <c r="BM395" s="255" t="s">
        <v>2881</v>
      </c>
    </row>
    <row r="396" s="15" customFormat="1">
      <c r="A396" s="15"/>
      <c r="B396" s="300"/>
      <c r="C396" s="301"/>
      <c r="D396" s="257" t="s">
        <v>436</v>
      </c>
      <c r="E396" s="302" t="s">
        <v>1</v>
      </c>
      <c r="F396" s="303" t="s">
        <v>2882</v>
      </c>
      <c r="G396" s="301"/>
      <c r="H396" s="302" t="s">
        <v>1</v>
      </c>
      <c r="I396" s="304"/>
      <c r="J396" s="301"/>
      <c r="K396" s="301"/>
      <c r="L396" s="305"/>
      <c r="M396" s="306"/>
      <c r="N396" s="307"/>
      <c r="O396" s="307"/>
      <c r="P396" s="307"/>
      <c r="Q396" s="307"/>
      <c r="R396" s="307"/>
      <c r="S396" s="307"/>
      <c r="T396" s="308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309" t="s">
        <v>436</v>
      </c>
      <c r="AU396" s="309" t="s">
        <v>86</v>
      </c>
      <c r="AV396" s="15" t="s">
        <v>84</v>
      </c>
      <c r="AW396" s="15" t="s">
        <v>32</v>
      </c>
      <c r="AX396" s="15" t="s">
        <v>76</v>
      </c>
      <c r="AY396" s="309" t="s">
        <v>213</v>
      </c>
    </row>
    <row r="397" s="13" customFormat="1">
      <c r="A397" s="13"/>
      <c r="B397" s="265"/>
      <c r="C397" s="266"/>
      <c r="D397" s="257" t="s">
        <v>436</v>
      </c>
      <c r="E397" s="267" t="s">
        <v>1</v>
      </c>
      <c r="F397" s="268" t="s">
        <v>2883</v>
      </c>
      <c r="G397" s="266"/>
      <c r="H397" s="269">
        <v>99.236000000000004</v>
      </c>
      <c r="I397" s="270"/>
      <c r="J397" s="266"/>
      <c r="K397" s="266"/>
      <c r="L397" s="271"/>
      <c r="M397" s="272"/>
      <c r="N397" s="273"/>
      <c r="O397" s="273"/>
      <c r="P397" s="273"/>
      <c r="Q397" s="273"/>
      <c r="R397" s="273"/>
      <c r="S397" s="273"/>
      <c r="T397" s="27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75" t="s">
        <v>436</v>
      </c>
      <c r="AU397" s="275" t="s">
        <v>86</v>
      </c>
      <c r="AV397" s="13" t="s">
        <v>86</v>
      </c>
      <c r="AW397" s="13" t="s">
        <v>32</v>
      </c>
      <c r="AX397" s="13" t="s">
        <v>76</v>
      </c>
      <c r="AY397" s="275" t="s">
        <v>213</v>
      </c>
    </row>
    <row r="398" s="15" customFormat="1">
      <c r="A398" s="15"/>
      <c r="B398" s="300"/>
      <c r="C398" s="301"/>
      <c r="D398" s="257" t="s">
        <v>436</v>
      </c>
      <c r="E398" s="302" t="s">
        <v>1</v>
      </c>
      <c r="F398" s="303" t="s">
        <v>2809</v>
      </c>
      <c r="G398" s="301"/>
      <c r="H398" s="302" t="s">
        <v>1</v>
      </c>
      <c r="I398" s="304"/>
      <c r="J398" s="301"/>
      <c r="K398" s="301"/>
      <c r="L398" s="305"/>
      <c r="M398" s="306"/>
      <c r="N398" s="307"/>
      <c r="O398" s="307"/>
      <c r="P398" s="307"/>
      <c r="Q398" s="307"/>
      <c r="R398" s="307"/>
      <c r="S398" s="307"/>
      <c r="T398" s="308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309" t="s">
        <v>436</v>
      </c>
      <c r="AU398" s="309" t="s">
        <v>86</v>
      </c>
      <c r="AV398" s="15" t="s">
        <v>84</v>
      </c>
      <c r="AW398" s="15" t="s">
        <v>32</v>
      </c>
      <c r="AX398" s="15" t="s">
        <v>76</v>
      </c>
      <c r="AY398" s="309" t="s">
        <v>213</v>
      </c>
    </row>
    <row r="399" s="13" customFormat="1">
      <c r="A399" s="13"/>
      <c r="B399" s="265"/>
      <c r="C399" s="266"/>
      <c r="D399" s="257" t="s">
        <v>436</v>
      </c>
      <c r="E399" s="267" t="s">
        <v>1</v>
      </c>
      <c r="F399" s="268" t="s">
        <v>2884</v>
      </c>
      <c r="G399" s="266"/>
      <c r="H399" s="269">
        <v>38.5</v>
      </c>
      <c r="I399" s="270"/>
      <c r="J399" s="266"/>
      <c r="K399" s="266"/>
      <c r="L399" s="271"/>
      <c r="M399" s="272"/>
      <c r="N399" s="273"/>
      <c r="O399" s="273"/>
      <c r="P399" s="273"/>
      <c r="Q399" s="273"/>
      <c r="R399" s="273"/>
      <c r="S399" s="273"/>
      <c r="T399" s="27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75" t="s">
        <v>436</v>
      </c>
      <c r="AU399" s="275" t="s">
        <v>86</v>
      </c>
      <c r="AV399" s="13" t="s">
        <v>86</v>
      </c>
      <c r="AW399" s="13" t="s">
        <v>32</v>
      </c>
      <c r="AX399" s="13" t="s">
        <v>76</v>
      </c>
      <c r="AY399" s="275" t="s">
        <v>213</v>
      </c>
    </row>
    <row r="400" s="14" customFormat="1">
      <c r="A400" s="14"/>
      <c r="B400" s="276"/>
      <c r="C400" s="277"/>
      <c r="D400" s="257" t="s">
        <v>436</v>
      </c>
      <c r="E400" s="278" t="s">
        <v>1</v>
      </c>
      <c r="F400" s="279" t="s">
        <v>453</v>
      </c>
      <c r="G400" s="277"/>
      <c r="H400" s="280">
        <v>137.73599999999999</v>
      </c>
      <c r="I400" s="281"/>
      <c r="J400" s="277"/>
      <c r="K400" s="277"/>
      <c r="L400" s="282"/>
      <c r="M400" s="283"/>
      <c r="N400" s="284"/>
      <c r="O400" s="284"/>
      <c r="P400" s="284"/>
      <c r="Q400" s="284"/>
      <c r="R400" s="284"/>
      <c r="S400" s="284"/>
      <c r="T400" s="28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6" t="s">
        <v>436</v>
      </c>
      <c r="AU400" s="286" t="s">
        <v>86</v>
      </c>
      <c r="AV400" s="14" t="s">
        <v>229</v>
      </c>
      <c r="AW400" s="14" t="s">
        <v>32</v>
      </c>
      <c r="AX400" s="14" t="s">
        <v>84</v>
      </c>
      <c r="AY400" s="286" t="s">
        <v>213</v>
      </c>
    </row>
    <row r="401" s="2" customFormat="1" ht="21.75" customHeight="1">
      <c r="A401" s="39"/>
      <c r="B401" s="40"/>
      <c r="C401" s="244" t="s">
        <v>630</v>
      </c>
      <c r="D401" s="244" t="s">
        <v>216</v>
      </c>
      <c r="E401" s="245" t="s">
        <v>2885</v>
      </c>
      <c r="F401" s="246" t="s">
        <v>2886</v>
      </c>
      <c r="G401" s="247" t="s">
        <v>310</v>
      </c>
      <c r="H401" s="248">
        <v>3</v>
      </c>
      <c r="I401" s="249"/>
      <c r="J401" s="250">
        <f>ROUND(I401*H401,2)</f>
        <v>0</v>
      </c>
      <c r="K401" s="246" t="s">
        <v>394</v>
      </c>
      <c r="L401" s="45"/>
      <c r="M401" s="251" t="s">
        <v>1</v>
      </c>
      <c r="N401" s="252" t="s">
        <v>41</v>
      </c>
      <c r="O401" s="92"/>
      <c r="P401" s="253">
        <f>O401*H401</f>
        <v>0</v>
      </c>
      <c r="Q401" s="253">
        <v>1.0000000000000001E-05</v>
      </c>
      <c r="R401" s="253">
        <f>Q401*H401</f>
        <v>3.0000000000000004E-05</v>
      </c>
      <c r="S401" s="253">
        <v>0</v>
      </c>
      <c r="T401" s="25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5" t="s">
        <v>229</v>
      </c>
      <c r="AT401" s="255" t="s">
        <v>216</v>
      </c>
      <c r="AU401" s="255" t="s">
        <v>86</v>
      </c>
      <c r="AY401" s="18" t="s">
        <v>213</v>
      </c>
      <c r="BE401" s="256">
        <f>IF(N401="základní",J401,0)</f>
        <v>0</v>
      </c>
      <c r="BF401" s="256">
        <f>IF(N401="snížená",J401,0)</f>
        <v>0</v>
      </c>
      <c r="BG401" s="256">
        <f>IF(N401="zákl. přenesená",J401,0)</f>
        <v>0</v>
      </c>
      <c r="BH401" s="256">
        <f>IF(N401="sníž. přenesená",J401,0)</f>
        <v>0</v>
      </c>
      <c r="BI401" s="256">
        <f>IF(N401="nulová",J401,0)</f>
        <v>0</v>
      </c>
      <c r="BJ401" s="18" t="s">
        <v>84</v>
      </c>
      <c r="BK401" s="256">
        <f>ROUND(I401*H401,2)</f>
        <v>0</v>
      </c>
      <c r="BL401" s="18" t="s">
        <v>229</v>
      </c>
      <c r="BM401" s="255" t="s">
        <v>2887</v>
      </c>
    </row>
    <row r="402" s="15" customFormat="1">
      <c r="A402" s="15"/>
      <c r="B402" s="300"/>
      <c r="C402" s="301"/>
      <c r="D402" s="257" t="s">
        <v>436</v>
      </c>
      <c r="E402" s="302" t="s">
        <v>1</v>
      </c>
      <c r="F402" s="303" t="s">
        <v>2888</v>
      </c>
      <c r="G402" s="301"/>
      <c r="H402" s="302" t="s">
        <v>1</v>
      </c>
      <c r="I402" s="304"/>
      <c r="J402" s="301"/>
      <c r="K402" s="301"/>
      <c r="L402" s="305"/>
      <c r="M402" s="306"/>
      <c r="N402" s="307"/>
      <c r="O402" s="307"/>
      <c r="P402" s="307"/>
      <c r="Q402" s="307"/>
      <c r="R402" s="307"/>
      <c r="S402" s="307"/>
      <c r="T402" s="308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309" t="s">
        <v>436</v>
      </c>
      <c r="AU402" s="309" t="s">
        <v>86</v>
      </c>
      <c r="AV402" s="15" t="s">
        <v>84</v>
      </c>
      <c r="AW402" s="15" t="s">
        <v>32</v>
      </c>
      <c r="AX402" s="15" t="s">
        <v>76</v>
      </c>
      <c r="AY402" s="309" t="s">
        <v>213</v>
      </c>
    </row>
    <row r="403" s="13" customFormat="1">
      <c r="A403" s="13"/>
      <c r="B403" s="265"/>
      <c r="C403" s="266"/>
      <c r="D403" s="257" t="s">
        <v>436</v>
      </c>
      <c r="E403" s="267" t="s">
        <v>1</v>
      </c>
      <c r="F403" s="268" t="s">
        <v>224</v>
      </c>
      <c r="G403" s="266"/>
      <c r="H403" s="269">
        <v>3</v>
      </c>
      <c r="I403" s="270"/>
      <c r="J403" s="266"/>
      <c r="K403" s="266"/>
      <c r="L403" s="271"/>
      <c r="M403" s="272"/>
      <c r="N403" s="273"/>
      <c r="O403" s="273"/>
      <c r="P403" s="273"/>
      <c r="Q403" s="273"/>
      <c r="R403" s="273"/>
      <c r="S403" s="273"/>
      <c r="T403" s="27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75" t="s">
        <v>436</v>
      </c>
      <c r="AU403" s="275" t="s">
        <v>86</v>
      </c>
      <c r="AV403" s="13" t="s">
        <v>86</v>
      </c>
      <c r="AW403" s="13" t="s">
        <v>32</v>
      </c>
      <c r="AX403" s="13" t="s">
        <v>84</v>
      </c>
      <c r="AY403" s="275" t="s">
        <v>213</v>
      </c>
    </row>
    <row r="404" s="2" customFormat="1" ht="21.75" customHeight="1">
      <c r="A404" s="39"/>
      <c r="B404" s="40"/>
      <c r="C404" s="287" t="s">
        <v>635</v>
      </c>
      <c r="D404" s="287" t="s">
        <v>488</v>
      </c>
      <c r="E404" s="288" t="s">
        <v>2889</v>
      </c>
      <c r="F404" s="289" t="s">
        <v>2890</v>
      </c>
      <c r="G404" s="290" t="s">
        <v>310</v>
      </c>
      <c r="H404" s="291">
        <v>4</v>
      </c>
      <c r="I404" s="292"/>
      <c r="J404" s="293">
        <f>ROUND(I404*H404,2)</f>
        <v>0</v>
      </c>
      <c r="K404" s="289" t="s">
        <v>1</v>
      </c>
      <c r="L404" s="294"/>
      <c r="M404" s="295" t="s">
        <v>1</v>
      </c>
      <c r="N404" s="296" t="s">
        <v>41</v>
      </c>
      <c r="O404" s="92"/>
      <c r="P404" s="253">
        <f>O404*H404</f>
        <v>0</v>
      </c>
      <c r="Q404" s="253">
        <v>0.0064000000000000003</v>
      </c>
      <c r="R404" s="253">
        <f>Q404*H404</f>
        <v>0.025600000000000001</v>
      </c>
      <c r="S404" s="253">
        <v>0</v>
      </c>
      <c r="T404" s="25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55" t="s">
        <v>420</v>
      </c>
      <c r="AT404" s="255" t="s">
        <v>488</v>
      </c>
      <c r="AU404" s="255" t="s">
        <v>86</v>
      </c>
      <c r="AY404" s="18" t="s">
        <v>213</v>
      </c>
      <c r="BE404" s="256">
        <f>IF(N404="základní",J404,0)</f>
        <v>0</v>
      </c>
      <c r="BF404" s="256">
        <f>IF(N404="snížená",J404,0)</f>
        <v>0</v>
      </c>
      <c r="BG404" s="256">
        <f>IF(N404="zákl. přenesená",J404,0)</f>
        <v>0</v>
      </c>
      <c r="BH404" s="256">
        <f>IF(N404="sníž. přenesená",J404,0)</f>
        <v>0</v>
      </c>
      <c r="BI404" s="256">
        <f>IF(N404="nulová",J404,0)</f>
        <v>0</v>
      </c>
      <c r="BJ404" s="18" t="s">
        <v>84</v>
      </c>
      <c r="BK404" s="256">
        <f>ROUND(I404*H404,2)</f>
        <v>0</v>
      </c>
      <c r="BL404" s="18" t="s">
        <v>229</v>
      </c>
      <c r="BM404" s="255" t="s">
        <v>2891</v>
      </c>
    </row>
    <row r="405" s="2" customFormat="1">
      <c r="A405" s="39"/>
      <c r="B405" s="40"/>
      <c r="C405" s="41"/>
      <c r="D405" s="257" t="s">
        <v>222</v>
      </c>
      <c r="E405" s="41"/>
      <c r="F405" s="258" t="s">
        <v>2892</v>
      </c>
      <c r="G405" s="41"/>
      <c r="H405" s="41"/>
      <c r="I405" s="155"/>
      <c r="J405" s="41"/>
      <c r="K405" s="41"/>
      <c r="L405" s="45"/>
      <c r="M405" s="259"/>
      <c r="N405" s="260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222</v>
      </c>
      <c r="AU405" s="18" t="s">
        <v>86</v>
      </c>
    </row>
    <row r="406" s="15" customFormat="1">
      <c r="A406" s="15"/>
      <c r="B406" s="300"/>
      <c r="C406" s="301"/>
      <c r="D406" s="257" t="s">
        <v>436</v>
      </c>
      <c r="E406" s="302" t="s">
        <v>1</v>
      </c>
      <c r="F406" s="303" t="s">
        <v>2893</v>
      </c>
      <c r="G406" s="301"/>
      <c r="H406" s="302" t="s">
        <v>1</v>
      </c>
      <c r="I406" s="304"/>
      <c r="J406" s="301"/>
      <c r="K406" s="301"/>
      <c r="L406" s="305"/>
      <c r="M406" s="306"/>
      <c r="N406" s="307"/>
      <c r="O406" s="307"/>
      <c r="P406" s="307"/>
      <c r="Q406" s="307"/>
      <c r="R406" s="307"/>
      <c r="S406" s="307"/>
      <c r="T406" s="308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309" t="s">
        <v>436</v>
      </c>
      <c r="AU406" s="309" t="s">
        <v>86</v>
      </c>
      <c r="AV406" s="15" t="s">
        <v>84</v>
      </c>
      <c r="AW406" s="15" t="s">
        <v>32</v>
      </c>
      <c r="AX406" s="15" t="s">
        <v>76</v>
      </c>
      <c r="AY406" s="309" t="s">
        <v>213</v>
      </c>
    </row>
    <row r="407" s="13" customFormat="1">
      <c r="A407" s="13"/>
      <c r="B407" s="265"/>
      <c r="C407" s="266"/>
      <c r="D407" s="257" t="s">
        <v>436</v>
      </c>
      <c r="E407" s="267" t="s">
        <v>1</v>
      </c>
      <c r="F407" s="268" t="s">
        <v>229</v>
      </c>
      <c r="G407" s="266"/>
      <c r="H407" s="269">
        <v>4</v>
      </c>
      <c r="I407" s="270"/>
      <c r="J407" s="266"/>
      <c r="K407" s="266"/>
      <c r="L407" s="271"/>
      <c r="M407" s="272"/>
      <c r="N407" s="273"/>
      <c r="O407" s="273"/>
      <c r="P407" s="273"/>
      <c r="Q407" s="273"/>
      <c r="R407" s="273"/>
      <c r="S407" s="273"/>
      <c r="T407" s="27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75" t="s">
        <v>436</v>
      </c>
      <c r="AU407" s="275" t="s">
        <v>86</v>
      </c>
      <c r="AV407" s="13" t="s">
        <v>86</v>
      </c>
      <c r="AW407" s="13" t="s">
        <v>32</v>
      </c>
      <c r="AX407" s="13" t="s">
        <v>84</v>
      </c>
      <c r="AY407" s="275" t="s">
        <v>213</v>
      </c>
    </row>
    <row r="408" s="2" customFormat="1" ht="21.75" customHeight="1">
      <c r="A408" s="39"/>
      <c r="B408" s="40"/>
      <c r="C408" s="244" t="s">
        <v>640</v>
      </c>
      <c r="D408" s="244" t="s">
        <v>216</v>
      </c>
      <c r="E408" s="245" t="s">
        <v>2894</v>
      </c>
      <c r="F408" s="246" t="s">
        <v>2895</v>
      </c>
      <c r="G408" s="247" t="s">
        <v>2896</v>
      </c>
      <c r="H408" s="248">
        <v>8</v>
      </c>
      <c r="I408" s="249"/>
      <c r="J408" s="250">
        <f>ROUND(I408*H408,2)</f>
        <v>0</v>
      </c>
      <c r="K408" s="246" t="s">
        <v>394</v>
      </c>
      <c r="L408" s="45"/>
      <c r="M408" s="251" t="s">
        <v>1</v>
      </c>
      <c r="N408" s="252" t="s">
        <v>41</v>
      </c>
      <c r="O408" s="92"/>
      <c r="P408" s="253">
        <f>O408*H408</f>
        <v>0</v>
      </c>
      <c r="Q408" s="253">
        <v>0.00010000000000000001</v>
      </c>
      <c r="R408" s="253">
        <f>Q408*H408</f>
        <v>0.00080000000000000004</v>
      </c>
      <c r="S408" s="253">
        <v>0</v>
      </c>
      <c r="T408" s="254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55" t="s">
        <v>229</v>
      </c>
      <c r="AT408" s="255" t="s">
        <v>216</v>
      </c>
      <c r="AU408" s="255" t="s">
        <v>86</v>
      </c>
      <c r="AY408" s="18" t="s">
        <v>213</v>
      </c>
      <c r="BE408" s="256">
        <f>IF(N408="základní",J408,0)</f>
        <v>0</v>
      </c>
      <c r="BF408" s="256">
        <f>IF(N408="snížená",J408,0)</f>
        <v>0</v>
      </c>
      <c r="BG408" s="256">
        <f>IF(N408="zákl. přenesená",J408,0)</f>
        <v>0</v>
      </c>
      <c r="BH408" s="256">
        <f>IF(N408="sníž. přenesená",J408,0)</f>
        <v>0</v>
      </c>
      <c r="BI408" s="256">
        <f>IF(N408="nulová",J408,0)</f>
        <v>0</v>
      </c>
      <c r="BJ408" s="18" t="s">
        <v>84</v>
      </c>
      <c r="BK408" s="256">
        <f>ROUND(I408*H408,2)</f>
        <v>0</v>
      </c>
      <c r="BL408" s="18" t="s">
        <v>229</v>
      </c>
      <c r="BM408" s="255" t="s">
        <v>2897</v>
      </c>
    </row>
    <row r="409" s="13" customFormat="1">
      <c r="A409" s="13"/>
      <c r="B409" s="265"/>
      <c r="C409" s="266"/>
      <c r="D409" s="257" t="s">
        <v>436</v>
      </c>
      <c r="E409" s="267" t="s">
        <v>1</v>
      </c>
      <c r="F409" s="268" t="s">
        <v>420</v>
      </c>
      <c r="G409" s="266"/>
      <c r="H409" s="269">
        <v>8</v>
      </c>
      <c r="I409" s="270"/>
      <c r="J409" s="266"/>
      <c r="K409" s="266"/>
      <c r="L409" s="271"/>
      <c r="M409" s="272"/>
      <c r="N409" s="273"/>
      <c r="O409" s="273"/>
      <c r="P409" s="273"/>
      <c r="Q409" s="273"/>
      <c r="R409" s="273"/>
      <c r="S409" s="273"/>
      <c r="T409" s="27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75" t="s">
        <v>436</v>
      </c>
      <c r="AU409" s="275" t="s">
        <v>86</v>
      </c>
      <c r="AV409" s="13" t="s">
        <v>86</v>
      </c>
      <c r="AW409" s="13" t="s">
        <v>32</v>
      </c>
      <c r="AX409" s="13" t="s">
        <v>84</v>
      </c>
      <c r="AY409" s="275" t="s">
        <v>213</v>
      </c>
    </row>
    <row r="410" s="2" customFormat="1" ht="21.75" customHeight="1">
      <c r="A410" s="39"/>
      <c r="B410" s="40"/>
      <c r="C410" s="244" t="s">
        <v>648</v>
      </c>
      <c r="D410" s="244" t="s">
        <v>216</v>
      </c>
      <c r="E410" s="245" t="s">
        <v>2898</v>
      </c>
      <c r="F410" s="246" t="s">
        <v>2899</v>
      </c>
      <c r="G410" s="247" t="s">
        <v>2896</v>
      </c>
      <c r="H410" s="248">
        <v>9</v>
      </c>
      <c r="I410" s="249"/>
      <c r="J410" s="250">
        <f>ROUND(I410*H410,2)</f>
        <v>0</v>
      </c>
      <c r="K410" s="246" t="s">
        <v>394</v>
      </c>
      <c r="L410" s="45"/>
      <c r="M410" s="251" t="s">
        <v>1</v>
      </c>
      <c r="N410" s="252" t="s">
        <v>41</v>
      </c>
      <c r="O410" s="92"/>
      <c r="P410" s="253">
        <f>O410*H410</f>
        <v>0</v>
      </c>
      <c r="Q410" s="253">
        <v>0.00031</v>
      </c>
      <c r="R410" s="253">
        <f>Q410*H410</f>
        <v>0.0027899999999999999</v>
      </c>
      <c r="S410" s="253">
        <v>0</v>
      </c>
      <c r="T410" s="254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55" t="s">
        <v>229</v>
      </c>
      <c r="AT410" s="255" t="s">
        <v>216</v>
      </c>
      <c r="AU410" s="255" t="s">
        <v>86</v>
      </c>
      <c r="AY410" s="18" t="s">
        <v>213</v>
      </c>
      <c r="BE410" s="256">
        <f>IF(N410="základní",J410,0)</f>
        <v>0</v>
      </c>
      <c r="BF410" s="256">
        <f>IF(N410="snížená",J410,0)</f>
        <v>0</v>
      </c>
      <c r="BG410" s="256">
        <f>IF(N410="zákl. přenesená",J410,0)</f>
        <v>0</v>
      </c>
      <c r="BH410" s="256">
        <f>IF(N410="sníž. přenesená",J410,0)</f>
        <v>0</v>
      </c>
      <c r="BI410" s="256">
        <f>IF(N410="nulová",J410,0)</f>
        <v>0</v>
      </c>
      <c r="BJ410" s="18" t="s">
        <v>84</v>
      </c>
      <c r="BK410" s="256">
        <f>ROUND(I410*H410,2)</f>
        <v>0</v>
      </c>
      <c r="BL410" s="18" t="s">
        <v>229</v>
      </c>
      <c r="BM410" s="255" t="s">
        <v>2900</v>
      </c>
    </row>
    <row r="411" s="13" customFormat="1">
      <c r="A411" s="13"/>
      <c r="B411" s="265"/>
      <c r="C411" s="266"/>
      <c r="D411" s="257" t="s">
        <v>436</v>
      </c>
      <c r="E411" s="267" t="s">
        <v>1</v>
      </c>
      <c r="F411" s="268" t="s">
        <v>248</v>
      </c>
      <c r="G411" s="266"/>
      <c r="H411" s="269">
        <v>9</v>
      </c>
      <c r="I411" s="270"/>
      <c r="J411" s="266"/>
      <c r="K411" s="266"/>
      <c r="L411" s="271"/>
      <c r="M411" s="272"/>
      <c r="N411" s="273"/>
      <c r="O411" s="273"/>
      <c r="P411" s="273"/>
      <c r="Q411" s="273"/>
      <c r="R411" s="273"/>
      <c r="S411" s="273"/>
      <c r="T411" s="27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5" t="s">
        <v>436</v>
      </c>
      <c r="AU411" s="275" t="s">
        <v>86</v>
      </c>
      <c r="AV411" s="13" t="s">
        <v>86</v>
      </c>
      <c r="AW411" s="13" t="s">
        <v>32</v>
      </c>
      <c r="AX411" s="13" t="s">
        <v>84</v>
      </c>
      <c r="AY411" s="275" t="s">
        <v>213</v>
      </c>
    </row>
    <row r="412" s="2" customFormat="1" ht="16.5" customHeight="1">
      <c r="A412" s="39"/>
      <c r="B412" s="40"/>
      <c r="C412" s="244" t="s">
        <v>658</v>
      </c>
      <c r="D412" s="244" t="s">
        <v>216</v>
      </c>
      <c r="E412" s="245" t="s">
        <v>2901</v>
      </c>
      <c r="F412" s="246" t="s">
        <v>2902</v>
      </c>
      <c r="G412" s="247" t="s">
        <v>310</v>
      </c>
      <c r="H412" s="248">
        <v>8</v>
      </c>
      <c r="I412" s="249"/>
      <c r="J412" s="250">
        <f>ROUND(I412*H412,2)</f>
        <v>0</v>
      </c>
      <c r="K412" s="246" t="s">
        <v>1</v>
      </c>
      <c r="L412" s="45"/>
      <c r="M412" s="251" t="s">
        <v>1</v>
      </c>
      <c r="N412" s="252" t="s">
        <v>41</v>
      </c>
      <c r="O412" s="92"/>
      <c r="P412" s="253">
        <f>O412*H412</f>
        <v>0</v>
      </c>
      <c r="Q412" s="253">
        <v>12.82264</v>
      </c>
      <c r="R412" s="253">
        <f>Q412*H412</f>
        <v>102.58112</v>
      </c>
      <c r="S412" s="253">
        <v>0</v>
      </c>
      <c r="T412" s="254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55" t="s">
        <v>229</v>
      </c>
      <c r="AT412" s="255" t="s">
        <v>216</v>
      </c>
      <c r="AU412" s="255" t="s">
        <v>86</v>
      </c>
      <c r="AY412" s="18" t="s">
        <v>213</v>
      </c>
      <c r="BE412" s="256">
        <f>IF(N412="základní",J412,0)</f>
        <v>0</v>
      </c>
      <c r="BF412" s="256">
        <f>IF(N412="snížená",J412,0)</f>
        <v>0</v>
      </c>
      <c r="BG412" s="256">
        <f>IF(N412="zákl. přenesená",J412,0)</f>
        <v>0</v>
      </c>
      <c r="BH412" s="256">
        <f>IF(N412="sníž. přenesená",J412,0)</f>
        <v>0</v>
      </c>
      <c r="BI412" s="256">
        <f>IF(N412="nulová",J412,0)</f>
        <v>0</v>
      </c>
      <c r="BJ412" s="18" t="s">
        <v>84</v>
      </c>
      <c r="BK412" s="256">
        <f>ROUND(I412*H412,2)</f>
        <v>0</v>
      </c>
      <c r="BL412" s="18" t="s">
        <v>229</v>
      </c>
      <c r="BM412" s="255" t="s">
        <v>2903</v>
      </c>
    </row>
    <row r="413" s="2" customFormat="1">
      <c r="A413" s="39"/>
      <c r="B413" s="40"/>
      <c r="C413" s="41"/>
      <c r="D413" s="257" t="s">
        <v>222</v>
      </c>
      <c r="E413" s="41"/>
      <c r="F413" s="258" t="s">
        <v>2904</v>
      </c>
      <c r="G413" s="41"/>
      <c r="H413" s="41"/>
      <c r="I413" s="155"/>
      <c r="J413" s="41"/>
      <c r="K413" s="41"/>
      <c r="L413" s="45"/>
      <c r="M413" s="259"/>
      <c r="N413" s="260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222</v>
      </c>
      <c r="AU413" s="18" t="s">
        <v>86</v>
      </c>
    </row>
    <row r="414" s="13" customFormat="1">
      <c r="A414" s="13"/>
      <c r="B414" s="265"/>
      <c r="C414" s="266"/>
      <c r="D414" s="257" t="s">
        <v>436</v>
      </c>
      <c r="E414" s="267" t="s">
        <v>1</v>
      </c>
      <c r="F414" s="268" t="s">
        <v>420</v>
      </c>
      <c r="G414" s="266"/>
      <c r="H414" s="269">
        <v>8</v>
      </c>
      <c r="I414" s="270"/>
      <c r="J414" s="266"/>
      <c r="K414" s="266"/>
      <c r="L414" s="271"/>
      <c r="M414" s="272"/>
      <c r="N414" s="273"/>
      <c r="O414" s="273"/>
      <c r="P414" s="273"/>
      <c r="Q414" s="273"/>
      <c r="R414" s="273"/>
      <c r="S414" s="273"/>
      <c r="T414" s="27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75" t="s">
        <v>436</v>
      </c>
      <c r="AU414" s="275" t="s">
        <v>86</v>
      </c>
      <c r="AV414" s="13" t="s">
        <v>86</v>
      </c>
      <c r="AW414" s="13" t="s">
        <v>32</v>
      </c>
      <c r="AX414" s="13" t="s">
        <v>84</v>
      </c>
      <c r="AY414" s="275" t="s">
        <v>213</v>
      </c>
    </row>
    <row r="415" s="2" customFormat="1" ht="21.75" customHeight="1">
      <c r="A415" s="39"/>
      <c r="B415" s="40"/>
      <c r="C415" s="244" t="s">
        <v>664</v>
      </c>
      <c r="D415" s="244" t="s">
        <v>216</v>
      </c>
      <c r="E415" s="245" t="s">
        <v>2905</v>
      </c>
      <c r="F415" s="246" t="s">
        <v>2906</v>
      </c>
      <c r="G415" s="247" t="s">
        <v>310</v>
      </c>
      <c r="H415" s="248">
        <v>6</v>
      </c>
      <c r="I415" s="249"/>
      <c r="J415" s="250">
        <f>ROUND(I415*H415,2)</f>
        <v>0</v>
      </c>
      <c r="K415" s="246" t="s">
        <v>394</v>
      </c>
      <c r="L415" s="45"/>
      <c r="M415" s="251" t="s">
        <v>1</v>
      </c>
      <c r="N415" s="252" t="s">
        <v>41</v>
      </c>
      <c r="O415" s="92"/>
      <c r="P415" s="253">
        <f>O415*H415</f>
        <v>0</v>
      </c>
      <c r="Q415" s="253">
        <v>0.34089999999999998</v>
      </c>
      <c r="R415" s="253">
        <f>Q415*H415</f>
        <v>2.0453999999999999</v>
      </c>
      <c r="S415" s="253">
        <v>0</v>
      </c>
      <c r="T415" s="254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55" t="s">
        <v>229</v>
      </c>
      <c r="AT415" s="255" t="s">
        <v>216</v>
      </c>
      <c r="AU415" s="255" t="s">
        <v>86</v>
      </c>
      <c r="AY415" s="18" t="s">
        <v>213</v>
      </c>
      <c r="BE415" s="256">
        <f>IF(N415="základní",J415,0)</f>
        <v>0</v>
      </c>
      <c r="BF415" s="256">
        <f>IF(N415="snížená",J415,0)</f>
        <v>0</v>
      </c>
      <c r="BG415" s="256">
        <f>IF(N415="zákl. přenesená",J415,0)</f>
        <v>0</v>
      </c>
      <c r="BH415" s="256">
        <f>IF(N415="sníž. přenesená",J415,0)</f>
        <v>0</v>
      </c>
      <c r="BI415" s="256">
        <f>IF(N415="nulová",J415,0)</f>
        <v>0</v>
      </c>
      <c r="BJ415" s="18" t="s">
        <v>84</v>
      </c>
      <c r="BK415" s="256">
        <f>ROUND(I415*H415,2)</f>
        <v>0</v>
      </c>
      <c r="BL415" s="18" t="s">
        <v>229</v>
      </c>
      <c r="BM415" s="255" t="s">
        <v>2907</v>
      </c>
    </row>
    <row r="416" s="2" customFormat="1">
      <c r="A416" s="39"/>
      <c r="B416" s="40"/>
      <c r="C416" s="41"/>
      <c r="D416" s="257" t="s">
        <v>222</v>
      </c>
      <c r="E416" s="41"/>
      <c r="F416" s="258" t="s">
        <v>2908</v>
      </c>
      <c r="G416" s="41"/>
      <c r="H416" s="41"/>
      <c r="I416" s="155"/>
      <c r="J416" s="41"/>
      <c r="K416" s="41"/>
      <c r="L416" s="45"/>
      <c r="M416" s="259"/>
      <c r="N416" s="260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222</v>
      </c>
      <c r="AU416" s="18" t="s">
        <v>86</v>
      </c>
    </row>
    <row r="417" s="15" customFormat="1">
      <c r="A417" s="15"/>
      <c r="B417" s="300"/>
      <c r="C417" s="301"/>
      <c r="D417" s="257" t="s">
        <v>436</v>
      </c>
      <c r="E417" s="302" t="s">
        <v>1</v>
      </c>
      <c r="F417" s="303" t="s">
        <v>2828</v>
      </c>
      <c r="G417" s="301"/>
      <c r="H417" s="302" t="s">
        <v>1</v>
      </c>
      <c r="I417" s="304"/>
      <c r="J417" s="301"/>
      <c r="K417" s="301"/>
      <c r="L417" s="305"/>
      <c r="M417" s="306"/>
      <c r="N417" s="307"/>
      <c r="O417" s="307"/>
      <c r="P417" s="307"/>
      <c r="Q417" s="307"/>
      <c r="R417" s="307"/>
      <c r="S417" s="307"/>
      <c r="T417" s="308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309" t="s">
        <v>436</v>
      </c>
      <c r="AU417" s="309" t="s">
        <v>86</v>
      </c>
      <c r="AV417" s="15" t="s">
        <v>84</v>
      </c>
      <c r="AW417" s="15" t="s">
        <v>32</v>
      </c>
      <c r="AX417" s="15" t="s">
        <v>76</v>
      </c>
      <c r="AY417" s="309" t="s">
        <v>213</v>
      </c>
    </row>
    <row r="418" s="13" customFormat="1">
      <c r="A418" s="13"/>
      <c r="B418" s="265"/>
      <c r="C418" s="266"/>
      <c r="D418" s="257" t="s">
        <v>436</v>
      </c>
      <c r="E418" s="267" t="s">
        <v>1</v>
      </c>
      <c r="F418" s="268" t="s">
        <v>238</v>
      </c>
      <c r="G418" s="266"/>
      <c r="H418" s="269">
        <v>6</v>
      </c>
      <c r="I418" s="270"/>
      <c r="J418" s="266"/>
      <c r="K418" s="266"/>
      <c r="L418" s="271"/>
      <c r="M418" s="272"/>
      <c r="N418" s="273"/>
      <c r="O418" s="273"/>
      <c r="P418" s="273"/>
      <c r="Q418" s="273"/>
      <c r="R418" s="273"/>
      <c r="S418" s="273"/>
      <c r="T418" s="27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75" t="s">
        <v>436</v>
      </c>
      <c r="AU418" s="275" t="s">
        <v>86</v>
      </c>
      <c r="AV418" s="13" t="s">
        <v>86</v>
      </c>
      <c r="AW418" s="13" t="s">
        <v>32</v>
      </c>
      <c r="AX418" s="13" t="s">
        <v>84</v>
      </c>
      <c r="AY418" s="275" t="s">
        <v>213</v>
      </c>
    </row>
    <row r="419" s="2" customFormat="1" ht="16.5" customHeight="1">
      <c r="A419" s="39"/>
      <c r="B419" s="40"/>
      <c r="C419" s="287" t="s">
        <v>673</v>
      </c>
      <c r="D419" s="287" t="s">
        <v>488</v>
      </c>
      <c r="E419" s="288" t="s">
        <v>2909</v>
      </c>
      <c r="F419" s="289" t="s">
        <v>2910</v>
      </c>
      <c r="G419" s="290" t="s">
        <v>310</v>
      </c>
      <c r="H419" s="291">
        <v>1</v>
      </c>
      <c r="I419" s="292"/>
      <c r="J419" s="293">
        <f>ROUND(I419*H419,2)</f>
        <v>0</v>
      </c>
      <c r="K419" s="289" t="s">
        <v>1</v>
      </c>
      <c r="L419" s="294"/>
      <c r="M419" s="295" t="s">
        <v>1</v>
      </c>
      <c r="N419" s="296" t="s">
        <v>41</v>
      </c>
      <c r="O419" s="92"/>
      <c r="P419" s="253">
        <f>O419*H419</f>
        <v>0</v>
      </c>
      <c r="Q419" s="253">
        <v>10</v>
      </c>
      <c r="R419" s="253">
        <f>Q419*H419</f>
        <v>10</v>
      </c>
      <c r="S419" s="253">
        <v>0</v>
      </c>
      <c r="T419" s="254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55" t="s">
        <v>420</v>
      </c>
      <c r="AT419" s="255" t="s">
        <v>488</v>
      </c>
      <c r="AU419" s="255" t="s">
        <v>86</v>
      </c>
      <c r="AY419" s="18" t="s">
        <v>213</v>
      </c>
      <c r="BE419" s="256">
        <f>IF(N419="základní",J419,0)</f>
        <v>0</v>
      </c>
      <c r="BF419" s="256">
        <f>IF(N419="snížená",J419,0)</f>
        <v>0</v>
      </c>
      <c r="BG419" s="256">
        <f>IF(N419="zákl. přenesená",J419,0)</f>
        <v>0</v>
      </c>
      <c r="BH419" s="256">
        <f>IF(N419="sníž. přenesená",J419,0)</f>
        <v>0</v>
      </c>
      <c r="BI419" s="256">
        <f>IF(N419="nulová",J419,0)</f>
        <v>0</v>
      </c>
      <c r="BJ419" s="18" t="s">
        <v>84</v>
      </c>
      <c r="BK419" s="256">
        <f>ROUND(I419*H419,2)</f>
        <v>0</v>
      </c>
      <c r="BL419" s="18" t="s">
        <v>229</v>
      </c>
      <c r="BM419" s="255" t="s">
        <v>2911</v>
      </c>
    </row>
    <row r="420" s="2" customFormat="1">
      <c r="A420" s="39"/>
      <c r="B420" s="40"/>
      <c r="C420" s="41"/>
      <c r="D420" s="257" t="s">
        <v>222</v>
      </c>
      <c r="E420" s="41"/>
      <c r="F420" s="258" t="s">
        <v>2912</v>
      </c>
      <c r="G420" s="41"/>
      <c r="H420" s="41"/>
      <c r="I420" s="155"/>
      <c r="J420" s="41"/>
      <c r="K420" s="41"/>
      <c r="L420" s="45"/>
      <c r="M420" s="259"/>
      <c r="N420" s="260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222</v>
      </c>
      <c r="AU420" s="18" t="s">
        <v>86</v>
      </c>
    </row>
    <row r="421" s="13" customFormat="1">
      <c r="A421" s="13"/>
      <c r="B421" s="265"/>
      <c r="C421" s="266"/>
      <c r="D421" s="257" t="s">
        <v>436</v>
      </c>
      <c r="E421" s="267" t="s">
        <v>1</v>
      </c>
      <c r="F421" s="268" t="s">
        <v>84</v>
      </c>
      <c r="G421" s="266"/>
      <c r="H421" s="269">
        <v>1</v>
      </c>
      <c r="I421" s="270"/>
      <c r="J421" s="266"/>
      <c r="K421" s="266"/>
      <c r="L421" s="271"/>
      <c r="M421" s="272"/>
      <c r="N421" s="273"/>
      <c r="O421" s="273"/>
      <c r="P421" s="273"/>
      <c r="Q421" s="273"/>
      <c r="R421" s="273"/>
      <c r="S421" s="273"/>
      <c r="T421" s="27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75" t="s">
        <v>436</v>
      </c>
      <c r="AU421" s="275" t="s">
        <v>86</v>
      </c>
      <c r="AV421" s="13" t="s">
        <v>86</v>
      </c>
      <c r="AW421" s="13" t="s">
        <v>32</v>
      </c>
      <c r="AX421" s="13" t="s">
        <v>84</v>
      </c>
      <c r="AY421" s="275" t="s">
        <v>213</v>
      </c>
    </row>
    <row r="422" s="12" customFormat="1" ht="22.8" customHeight="1">
      <c r="A422" s="12"/>
      <c r="B422" s="228"/>
      <c r="C422" s="229"/>
      <c r="D422" s="230" t="s">
        <v>75</v>
      </c>
      <c r="E422" s="242" t="s">
        <v>248</v>
      </c>
      <c r="F422" s="242" t="s">
        <v>2913</v>
      </c>
      <c r="G422" s="229"/>
      <c r="H422" s="229"/>
      <c r="I422" s="232"/>
      <c r="J422" s="243">
        <f>BK422</f>
        <v>0</v>
      </c>
      <c r="K422" s="229"/>
      <c r="L422" s="234"/>
      <c r="M422" s="235"/>
      <c r="N422" s="236"/>
      <c r="O422" s="236"/>
      <c r="P422" s="237">
        <f>SUM(P423:P444)</f>
        <v>0</v>
      </c>
      <c r="Q422" s="236"/>
      <c r="R422" s="237">
        <f>SUM(R423:R444)</f>
        <v>26.771149999999999</v>
      </c>
      <c r="S422" s="236"/>
      <c r="T422" s="238">
        <f>SUM(T423:T444)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39" t="s">
        <v>84</v>
      </c>
      <c r="AT422" s="240" t="s">
        <v>75</v>
      </c>
      <c r="AU422" s="240" t="s">
        <v>84</v>
      </c>
      <c r="AY422" s="239" t="s">
        <v>213</v>
      </c>
      <c r="BK422" s="241">
        <f>SUM(BK423:BK444)</f>
        <v>0</v>
      </c>
    </row>
    <row r="423" s="2" customFormat="1" ht="16.5" customHeight="1">
      <c r="A423" s="39"/>
      <c r="B423" s="40"/>
      <c r="C423" s="244" t="s">
        <v>683</v>
      </c>
      <c r="D423" s="244" t="s">
        <v>216</v>
      </c>
      <c r="E423" s="245" t="s">
        <v>2914</v>
      </c>
      <c r="F423" s="246" t="s">
        <v>2915</v>
      </c>
      <c r="G423" s="247" t="s">
        <v>219</v>
      </c>
      <c r="H423" s="248">
        <v>1</v>
      </c>
      <c r="I423" s="249"/>
      <c r="J423" s="250">
        <f>ROUND(I423*H423,2)</f>
        <v>0</v>
      </c>
      <c r="K423" s="246" t="s">
        <v>1</v>
      </c>
      <c r="L423" s="45"/>
      <c r="M423" s="251" t="s">
        <v>1</v>
      </c>
      <c r="N423" s="252" t="s">
        <v>41</v>
      </c>
      <c r="O423" s="92"/>
      <c r="P423" s="253">
        <f>O423*H423</f>
        <v>0</v>
      </c>
      <c r="Q423" s="253">
        <v>0</v>
      </c>
      <c r="R423" s="253">
        <f>Q423*H423</f>
        <v>0</v>
      </c>
      <c r="S423" s="253">
        <v>0</v>
      </c>
      <c r="T423" s="254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55" t="s">
        <v>229</v>
      </c>
      <c r="AT423" s="255" t="s">
        <v>216</v>
      </c>
      <c r="AU423" s="255" t="s">
        <v>86</v>
      </c>
      <c r="AY423" s="18" t="s">
        <v>213</v>
      </c>
      <c r="BE423" s="256">
        <f>IF(N423="základní",J423,0)</f>
        <v>0</v>
      </c>
      <c r="BF423" s="256">
        <f>IF(N423="snížená",J423,0)</f>
        <v>0</v>
      </c>
      <c r="BG423" s="256">
        <f>IF(N423="zákl. přenesená",J423,0)</f>
        <v>0</v>
      </c>
      <c r="BH423" s="256">
        <f>IF(N423="sníž. přenesená",J423,0)</f>
        <v>0</v>
      </c>
      <c r="BI423" s="256">
        <f>IF(N423="nulová",J423,0)</f>
        <v>0</v>
      </c>
      <c r="BJ423" s="18" t="s">
        <v>84</v>
      </c>
      <c r="BK423" s="256">
        <f>ROUND(I423*H423,2)</f>
        <v>0</v>
      </c>
      <c r="BL423" s="18" t="s">
        <v>229</v>
      </c>
      <c r="BM423" s="255" t="s">
        <v>2916</v>
      </c>
    </row>
    <row r="424" s="2" customFormat="1">
      <c r="A424" s="39"/>
      <c r="B424" s="40"/>
      <c r="C424" s="41"/>
      <c r="D424" s="257" t="s">
        <v>222</v>
      </c>
      <c r="E424" s="41"/>
      <c r="F424" s="258" t="s">
        <v>2917</v>
      </c>
      <c r="G424" s="41"/>
      <c r="H424" s="41"/>
      <c r="I424" s="155"/>
      <c r="J424" s="41"/>
      <c r="K424" s="41"/>
      <c r="L424" s="45"/>
      <c r="M424" s="259"/>
      <c r="N424" s="260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222</v>
      </c>
      <c r="AU424" s="18" t="s">
        <v>86</v>
      </c>
    </row>
    <row r="425" s="13" customFormat="1">
      <c r="A425" s="13"/>
      <c r="B425" s="265"/>
      <c r="C425" s="266"/>
      <c r="D425" s="257" t="s">
        <v>436</v>
      </c>
      <c r="E425" s="267" t="s">
        <v>1</v>
      </c>
      <c r="F425" s="268" t="s">
        <v>84</v>
      </c>
      <c r="G425" s="266"/>
      <c r="H425" s="269">
        <v>1</v>
      </c>
      <c r="I425" s="270"/>
      <c r="J425" s="266"/>
      <c r="K425" s="266"/>
      <c r="L425" s="271"/>
      <c r="M425" s="272"/>
      <c r="N425" s="273"/>
      <c r="O425" s="273"/>
      <c r="P425" s="273"/>
      <c r="Q425" s="273"/>
      <c r="R425" s="273"/>
      <c r="S425" s="273"/>
      <c r="T425" s="274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75" t="s">
        <v>436</v>
      </c>
      <c r="AU425" s="275" t="s">
        <v>86</v>
      </c>
      <c r="AV425" s="13" t="s">
        <v>86</v>
      </c>
      <c r="AW425" s="13" t="s">
        <v>32</v>
      </c>
      <c r="AX425" s="13" t="s">
        <v>84</v>
      </c>
      <c r="AY425" s="275" t="s">
        <v>213</v>
      </c>
    </row>
    <row r="426" s="2" customFormat="1" ht="16.5" customHeight="1">
      <c r="A426" s="39"/>
      <c r="B426" s="40"/>
      <c r="C426" s="244" t="s">
        <v>688</v>
      </c>
      <c r="D426" s="244" t="s">
        <v>216</v>
      </c>
      <c r="E426" s="245" t="s">
        <v>2918</v>
      </c>
      <c r="F426" s="246" t="s">
        <v>2919</v>
      </c>
      <c r="G426" s="247" t="s">
        <v>399</v>
      </c>
      <c r="H426" s="248">
        <v>35.210000000000001</v>
      </c>
      <c r="I426" s="249"/>
      <c r="J426" s="250">
        <f>ROUND(I426*H426,2)</f>
        <v>0</v>
      </c>
      <c r="K426" s="246" t="s">
        <v>394</v>
      </c>
      <c r="L426" s="45"/>
      <c r="M426" s="251" t="s">
        <v>1</v>
      </c>
      <c r="N426" s="252" t="s">
        <v>41</v>
      </c>
      <c r="O426" s="92"/>
      <c r="P426" s="253">
        <f>O426*H426</f>
        <v>0</v>
      </c>
      <c r="Q426" s="253">
        <v>0</v>
      </c>
      <c r="R426" s="253">
        <f>Q426*H426</f>
        <v>0</v>
      </c>
      <c r="S426" s="253">
        <v>0</v>
      </c>
      <c r="T426" s="254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55" t="s">
        <v>229</v>
      </c>
      <c r="AT426" s="255" t="s">
        <v>216</v>
      </c>
      <c r="AU426" s="255" t="s">
        <v>86</v>
      </c>
      <c r="AY426" s="18" t="s">
        <v>213</v>
      </c>
      <c r="BE426" s="256">
        <f>IF(N426="základní",J426,0)</f>
        <v>0</v>
      </c>
      <c r="BF426" s="256">
        <f>IF(N426="snížená",J426,0)</f>
        <v>0</v>
      </c>
      <c r="BG426" s="256">
        <f>IF(N426="zákl. přenesená",J426,0)</f>
        <v>0</v>
      </c>
      <c r="BH426" s="256">
        <f>IF(N426="sníž. přenesená",J426,0)</f>
        <v>0</v>
      </c>
      <c r="BI426" s="256">
        <f>IF(N426="nulová",J426,0)</f>
        <v>0</v>
      </c>
      <c r="BJ426" s="18" t="s">
        <v>84</v>
      </c>
      <c r="BK426" s="256">
        <f>ROUND(I426*H426,2)</f>
        <v>0</v>
      </c>
      <c r="BL426" s="18" t="s">
        <v>229</v>
      </c>
      <c r="BM426" s="255" t="s">
        <v>2920</v>
      </c>
    </row>
    <row r="427" s="15" customFormat="1">
      <c r="A427" s="15"/>
      <c r="B427" s="300"/>
      <c r="C427" s="301"/>
      <c r="D427" s="257" t="s">
        <v>436</v>
      </c>
      <c r="E427" s="302" t="s">
        <v>1</v>
      </c>
      <c r="F427" s="303" t="s">
        <v>2921</v>
      </c>
      <c r="G427" s="301"/>
      <c r="H427" s="302" t="s">
        <v>1</v>
      </c>
      <c r="I427" s="304"/>
      <c r="J427" s="301"/>
      <c r="K427" s="301"/>
      <c r="L427" s="305"/>
      <c r="M427" s="306"/>
      <c r="N427" s="307"/>
      <c r="O427" s="307"/>
      <c r="P427" s="307"/>
      <c r="Q427" s="307"/>
      <c r="R427" s="307"/>
      <c r="S427" s="307"/>
      <c r="T427" s="308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309" t="s">
        <v>436</v>
      </c>
      <c r="AU427" s="309" t="s">
        <v>86</v>
      </c>
      <c r="AV427" s="15" t="s">
        <v>84</v>
      </c>
      <c r="AW427" s="15" t="s">
        <v>32</v>
      </c>
      <c r="AX427" s="15" t="s">
        <v>76</v>
      </c>
      <c r="AY427" s="309" t="s">
        <v>213</v>
      </c>
    </row>
    <row r="428" s="13" customFormat="1">
      <c r="A428" s="13"/>
      <c r="B428" s="265"/>
      <c r="C428" s="266"/>
      <c r="D428" s="257" t="s">
        <v>436</v>
      </c>
      <c r="E428" s="267" t="s">
        <v>1</v>
      </c>
      <c r="F428" s="268" t="s">
        <v>365</v>
      </c>
      <c r="G428" s="266"/>
      <c r="H428" s="269">
        <v>30</v>
      </c>
      <c r="I428" s="270"/>
      <c r="J428" s="266"/>
      <c r="K428" s="266"/>
      <c r="L428" s="271"/>
      <c r="M428" s="272"/>
      <c r="N428" s="273"/>
      <c r="O428" s="273"/>
      <c r="P428" s="273"/>
      <c r="Q428" s="273"/>
      <c r="R428" s="273"/>
      <c r="S428" s="273"/>
      <c r="T428" s="27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75" t="s">
        <v>436</v>
      </c>
      <c r="AU428" s="275" t="s">
        <v>86</v>
      </c>
      <c r="AV428" s="13" t="s">
        <v>86</v>
      </c>
      <c r="AW428" s="13" t="s">
        <v>32</v>
      </c>
      <c r="AX428" s="13" t="s">
        <v>76</v>
      </c>
      <c r="AY428" s="275" t="s">
        <v>213</v>
      </c>
    </row>
    <row r="429" s="15" customFormat="1">
      <c r="A429" s="15"/>
      <c r="B429" s="300"/>
      <c r="C429" s="301"/>
      <c r="D429" s="257" t="s">
        <v>436</v>
      </c>
      <c r="E429" s="302" t="s">
        <v>1</v>
      </c>
      <c r="F429" s="303" t="s">
        <v>2809</v>
      </c>
      <c r="G429" s="301"/>
      <c r="H429" s="302" t="s">
        <v>1</v>
      </c>
      <c r="I429" s="304"/>
      <c r="J429" s="301"/>
      <c r="K429" s="301"/>
      <c r="L429" s="305"/>
      <c r="M429" s="306"/>
      <c r="N429" s="307"/>
      <c r="O429" s="307"/>
      <c r="P429" s="307"/>
      <c r="Q429" s="307"/>
      <c r="R429" s="307"/>
      <c r="S429" s="307"/>
      <c r="T429" s="308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309" t="s">
        <v>436</v>
      </c>
      <c r="AU429" s="309" t="s">
        <v>86</v>
      </c>
      <c r="AV429" s="15" t="s">
        <v>84</v>
      </c>
      <c r="AW429" s="15" t="s">
        <v>32</v>
      </c>
      <c r="AX429" s="15" t="s">
        <v>76</v>
      </c>
      <c r="AY429" s="309" t="s">
        <v>213</v>
      </c>
    </row>
    <row r="430" s="13" customFormat="1">
      <c r="A430" s="13"/>
      <c r="B430" s="265"/>
      <c r="C430" s="266"/>
      <c r="D430" s="257" t="s">
        <v>436</v>
      </c>
      <c r="E430" s="267" t="s">
        <v>1</v>
      </c>
      <c r="F430" s="268" t="s">
        <v>2922</v>
      </c>
      <c r="G430" s="266"/>
      <c r="H430" s="269">
        <v>5.21</v>
      </c>
      <c r="I430" s="270"/>
      <c r="J430" s="266"/>
      <c r="K430" s="266"/>
      <c r="L430" s="271"/>
      <c r="M430" s="272"/>
      <c r="N430" s="273"/>
      <c r="O430" s="273"/>
      <c r="P430" s="273"/>
      <c r="Q430" s="273"/>
      <c r="R430" s="273"/>
      <c r="S430" s="273"/>
      <c r="T430" s="27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75" t="s">
        <v>436</v>
      </c>
      <c r="AU430" s="275" t="s">
        <v>86</v>
      </c>
      <c r="AV430" s="13" t="s">
        <v>86</v>
      </c>
      <c r="AW430" s="13" t="s">
        <v>32</v>
      </c>
      <c r="AX430" s="13" t="s">
        <v>76</v>
      </c>
      <c r="AY430" s="275" t="s">
        <v>213</v>
      </c>
    </row>
    <row r="431" s="14" customFormat="1">
      <c r="A431" s="14"/>
      <c r="B431" s="276"/>
      <c r="C431" s="277"/>
      <c r="D431" s="257" t="s">
        <v>436</v>
      </c>
      <c r="E431" s="278" t="s">
        <v>1</v>
      </c>
      <c r="F431" s="279" t="s">
        <v>453</v>
      </c>
      <c r="G431" s="277"/>
      <c r="H431" s="280">
        <v>35.210000000000001</v>
      </c>
      <c r="I431" s="281"/>
      <c r="J431" s="277"/>
      <c r="K431" s="277"/>
      <c r="L431" s="282"/>
      <c r="M431" s="283"/>
      <c r="N431" s="284"/>
      <c r="O431" s="284"/>
      <c r="P431" s="284"/>
      <c r="Q431" s="284"/>
      <c r="R431" s="284"/>
      <c r="S431" s="284"/>
      <c r="T431" s="285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86" t="s">
        <v>436</v>
      </c>
      <c r="AU431" s="286" t="s">
        <v>86</v>
      </c>
      <c r="AV431" s="14" t="s">
        <v>229</v>
      </c>
      <c r="AW431" s="14" t="s">
        <v>32</v>
      </c>
      <c r="AX431" s="14" t="s">
        <v>84</v>
      </c>
      <c r="AY431" s="286" t="s">
        <v>213</v>
      </c>
    </row>
    <row r="432" s="2" customFormat="1" ht="16.5" customHeight="1">
      <c r="A432" s="39"/>
      <c r="B432" s="40"/>
      <c r="C432" s="287" t="s">
        <v>703</v>
      </c>
      <c r="D432" s="287" t="s">
        <v>488</v>
      </c>
      <c r="E432" s="288" t="s">
        <v>2923</v>
      </c>
      <c r="F432" s="289" t="s">
        <v>2924</v>
      </c>
      <c r="G432" s="290" t="s">
        <v>393</v>
      </c>
      <c r="H432" s="291">
        <v>0.5</v>
      </c>
      <c r="I432" s="292"/>
      <c r="J432" s="293">
        <f>ROUND(I432*H432,2)</f>
        <v>0</v>
      </c>
      <c r="K432" s="289" t="s">
        <v>1</v>
      </c>
      <c r="L432" s="294"/>
      <c r="M432" s="295" t="s">
        <v>1</v>
      </c>
      <c r="N432" s="296" t="s">
        <v>41</v>
      </c>
      <c r="O432" s="92"/>
      <c r="P432" s="253">
        <f>O432*H432</f>
        <v>0</v>
      </c>
      <c r="Q432" s="253">
        <v>0.0043</v>
      </c>
      <c r="R432" s="253">
        <f>Q432*H432</f>
        <v>0.00215</v>
      </c>
      <c r="S432" s="253">
        <v>0</v>
      </c>
      <c r="T432" s="254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55" t="s">
        <v>420</v>
      </c>
      <c r="AT432" s="255" t="s">
        <v>488</v>
      </c>
      <c r="AU432" s="255" t="s">
        <v>86</v>
      </c>
      <c r="AY432" s="18" t="s">
        <v>213</v>
      </c>
      <c r="BE432" s="256">
        <f>IF(N432="základní",J432,0)</f>
        <v>0</v>
      </c>
      <c r="BF432" s="256">
        <f>IF(N432="snížená",J432,0)</f>
        <v>0</v>
      </c>
      <c r="BG432" s="256">
        <f>IF(N432="zákl. přenesená",J432,0)</f>
        <v>0</v>
      </c>
      <c r="BH432" s="256">
        <f>IF(N432="sníž. přenesená",J432,0)</f>
        <v>0</v>
      </c>
      <c r="BI432" s="256">
        <f>IF(N432="nulová",J432,0)</f>
        <v>0</v>
      </c>
      <c r="BJ432" s="18" t="s">
        <v>84</v>
      </c>
      <c r="BK432" s="256">
        <f>ROUND(I432*H432,2)</f>
        <v>0</v>
      </c>
      <c r="BL432" s="18" t="s">
        <v>229</v>
      </c>
      <c r="BM432" s="255" t="s">
        <v>2925</v>
      </c>
    </row>
    <row r="433" s="15" customFormat="1">
      <c r="A433" s="15"/>
      <c r="B433" s="300"/>
      <c r="C433" s="301"/>
      <c r="D433" s="257" t="s">
        <v>436</v>
      </c>
      <c r="E433" s="302" t="s">
        <v>1</v>
      </c>
      <c r="F433" s="303" t="s">
        <v>2926</v>
      </c>
      <c r="G433" s="301"/>
      <c r="H433" s="302" t="s">
        <v>1</v>
      </c>
      <c r="I433" s="304"/>
      <c r="J433" s="301"/>
      <c r="K433" s="301"/>
      <c r="L433" s="305"/>
      <c r="M433" s="306"/>
      <c r="N433" s="307"/>
      <c r="O433" s="307"/>
      <c r="P433" s="307"/>
      <c r="Q433" s="307"/>
      <c r="R433" s="307"/>
      <c r="S433" s="307"/>
      <c r="T433" s="308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309" t="s">
        <v>436</v>
      </c>
      <c r="AU433" s="309" t="s">
        <v>86</v>
      </c>
      <c r="AV433" s="15" t="s">
        <v>84</v>
      </c>
      <c r="AW433" s="15" t="s">
        <v>32</v>
      </c>
      <c r="AX433" s="15" t="s">
        <v>76</v>
      </c>
      <c r="AY433" s="309" t="s">
        <v>213</v>
      </c>
    </row>
    <row r="434" s="13" customFormat="1">
      <c r="A434" s="13"/>
      <c r="B434" s="265"/>
      <c r="C434" s="266"/>
      <c r="D434" s="257" t="s">
        <v>436</v>
      </c>
      <c r="E434" s="267" t="s">
        <v>1</v>
      </c>
      <c r="F434" s="268" t="s">
        <v>2927</v>
      </c>
      <c r="G434" s="266"/>
      <c r="H434" s="269">
        <v>0.5</v>
      </c>
      <c r="I434" s="270"/>
      <c r="J434" s="266"/>
      <c r="K434" s="266"/>
      <c r="L434" s="271"/>
      <c r="M434" s="272"/>
      <c r="N434" s="273"/>
      <c r="O434" s="273"/>
      <c r="P434" s="273"/>
      <c r="Q434" s="273"/>
      <c r="R434" s="273"/>
      <c r="S434" s="273"/>
      <c r="T434" s="27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75" t="s">
        <v>436</v>
      </c>
      <c r="AU434" s="275" t="s">
        <v>86</v>
      </c>
      <c r="AV434" s="13" t="s">
        <v>86</v>
      </c>
      <c r="AW434" s="13" t="s">
        <v>32</v>
      </c>
      <c r="AX434" s="13" t="s">
        <v>84</v>
      </c>
      <c r="AY434" s="275" t="s">
        <v>213</v>
      </c>
    </row>
    <row r="435" s="2" customFormat="1" ht="16.5" customHeight="1">
      <c r="A435" s="39"/>
      <c r="B435" s="40"/>
      <c r="C435" s="287" t="s">
        <v>708</v>
      </c>
      <c r="D435" s="287" t="s">
        <v>488</v>
      </c>
      <c r="E435" s="288" t="s">
        <v>2928</v>
      </c>
      <c r="F435" s="289" t="s">
        <v>2929</v>
      </c>
      <c r="G435" s="290" t="s">
        <v>491</v>
      </c>
      <c r="H435" s="291">
        <v>26.768999999999998</v>
      </c>
      <c r="I435" s="292"/>
      <c r="J435" s="293">
        <f>ROUND(I435*H435,2)</f>
        <v>0</v>
      </c>
      <c r="K435" s="289" t="s">
        <v>1</v>
      </c>
      <c r="L435" s="294"/>
      <c r="M435" s="295" t="s">
        <v>1</v>
      </c>
      <c r="N435" s="296" t="s">
        <v>41</v>
      </c>
      <c r="O435" s="92"/>
      <c r="P435" s="253">
        <f>O435*H435</f>
        <v>0</v>
      </c>
      <c r="Q435" s="253">
        <v>1</v>
      </c>
      <c r="R435" s="253">
        <f>Q435*H435</f>
        <v>26.768999999999998</v>
      </c>
      <c r="S435" s="253">
        <v>0</v>
      </c>
      <c r="T435" s="254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55" t="s">
        <v>420</v>
      </c>
      <c r="AT435" s="255" t="s">
        <v>488</v>
      </c>
      <c r="AU435" s="255" t="s">
        <v>86</v>
      </c>
      <c r="AY435" s="18" t="s">
        <v>213</v>
      </c>
      <c r="BE435" s="256">
        <f>IF(N435="základní",J435,0)</f>
        <v>0</v>
      </c>
      <c r="BF435" s="256">
        <f>IF(N435="snížená",J435,0)</f>
        <v>0</v>
      </c>
      <c r="BG435" s="256">
        <f>IF(N435="zákl. přenesená",J435,0)</f>
        <v>0</v>
      </c>
      <c r="BH435" s="256">
        <f>IF(N435="sníž. přenesená",J435,0)</f>
        <v>0</v>
      </c>
      <c r="BI435" s="256">
        <f>IF(N435="nulová",J435,0)</f>
        <v>0</v>
      </c>
      <c r="BJ435" s="18" t="s">
        <v>84</v>
      </c>
      <c r="BK435" s="256">
        <f>ROUND(I435*H435,2)</f>
        <v>0</v>
      </c>
      <c r="BL435" s="18" t="s">
        <v>229</v>
      </c>
      <c r="BM435" s="255" t="s">
        <v>2930</v>
      </c>
    </row>
    <row r="436" s="13" customFormat="1">
      <c r="A436" s="13"/>
      <c r="B436" s="265"/>
      <c r="C436" s="266"/>
      <c r="D436" s="257" t="s">
        <v>436</v>
      </c>
      <c r="E436" s="267" t="s">
        <v>1</v>
      </c>
      <c r="F436" s="268" t="s">
        <v>2654</v>
      </c>
      <c r="G436" s="266"/>
      <c r="H436" s="269">
        <v>46.481999999999999</v>
      </c>
      <c r="I436" s="270"/>
      <c r="J436" s="266"/>
      <c r="K436" s="266"/>
      <c r="L436" s="271"/>
      <c r="M436" s="272"/>
      <c r="N436" s="273"/>
      <c r="O436" s="273"/>
      <c r="P436" s="273"/>
      <c r="Q436" s="273"/>
      <c r="R436" s="273"/>
      <c r="S436" s="273"/>
      <c r="T436" s="27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75" t="s">
        <v>436</v>
      </c>
      <c r="AU436" s="275" t="s">
        <v>86</v>
      </c>
      <c r="AV436" s="13" t="s">
        <v>86</v>
      </c>
      <c r="AW436" s="13" t="s">
        <v>32</v>
      </c>
      <c r="AX436" s="13" t="s">
        <v>76</v>
      </c>
      <c r="AY436" s="275" t="s">
        <v>213</v>
      </c>
    </row>
    <row r="437" s="13" customFormat="1">
      <c r="A437" s="13"/>
      <c r="B437" s="265"/>
      <c r="C437" s="266"/>
      <c r="D437" s="257" t="s">
        <v>436</v>
      </c>
      <c r="E437" s="267" t="s">
        <v>1</v>
      </c>
      <c r="F437" s="268" t="s">
        <v>2656</v>
      </c>
      <c r="G437" s="266"/>
      <c r="H437" s="269">
        <v>41.527999999999999</v>
      </c>
      <c r="I437" s="270"/>
      <c r="J437" s="266"/>
      <c r="K437" s="266"/>
      <c r="L437" s="271"/>
      <c r="M437" s="272"/>
      <c r="N437" s="273"/>
      <c r="O437" s="273"/>
      <c r="P437" s="273"/>
      <c r="Q437" s="273"/>
      <c r="R437" s="273"/>
      <c r="S437" s="273"/>
      <c r="T437" s="274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5" t="s">
        <v>436</v>
      </c>
      <c r="AU437" s="275" t="s">
        <v>86</v>
      </c>
      <c r="AV437" s="13" t="s">
        <v>86</v>
      </c>
      <c r="AW437" s="13" t="s">
        <v>32</v>
      </c>
      <c r="AX437" s="13" t="s">
        <v>76</v>
      </c>
      <c r="AY437" s="275" t="s">
        <v>213</v>
      </c>
    </row>
    <row r="438" s="13" customFormat="1">
      <c r="A438" s="13"/>
      <c r="B438" s="265"/>
      <c r="C438" s="266"/>
      <c r="D438" s="257" t="s">
        <v>436</v>
      </c>
      <c r="E438" s="267" t="s">
        <v>1</v>
      </c>
      <c r="F438" s="268" t="s">
        <v>2658</v>
      </c>
      <c r="G438" s="266"/>
      <c r="H438" s="269">
        <v>43.456000000000003</v>
      </c>
      <c r="I438" s="270"/>
      <c r="J438" s="266"/>
      <c r="K438" s="266"/>
      <c r="L438" s="271"/>
      <c r="M438" s="272"/>
      <c r="N438" s="273"/>
      <c r="O438" s="273"/>
      <c r="P438" s="273"/>
      <c r="Q438" s="273"/>
      <c r="R438" s="273"/>
      <c r="S438" s="273"/>
      <c r="T438" s="27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75" t="s">
        <v>436</v>
      </c>
      <c r="AU438" s="275" t="s">
        <v>86</v>
      </c>
      <c r="AV438" s="13" t="s">
        <v>86</v>
      </c>
      <c r="AW438" s="13" t="s">
        <v>32</v>
      </c>
      <c r="AX438" s="13" t="s">
        <v>76</v>
      </c>
      <c r="AY438" s="275" t="s">
        <v>213</v>
      </c>
    </row>
    <row r="439" s="13" customFormat="1">
      <c r="A439" s="13"/>
      <c r="B439" s="265"/>
      <c r="C439" s="266"/>
      <c r="D439" s="257" t="s">
        <v>436</v>
      </c>
      <c r="E439" s="267" t="s">
        <v>1</v>
      </c>
      <c r="F439" s="268" t="s">
        <v>2660</v>
      </c>
      <c r="G439" s="266"/>
      <c r="H439" s="269">
        <v>41.241999999999997</v>
      </c>
      <c r="I439" s="270"/>
      <c r="J439" s="266"/>
      <c r="K439" s="266"/>
      <c r="L439" s="271"/>
      <c r="M439" s="272"/>
      <c r="N439" s="273"/>
      <c r="O439" s="273"/>
      <c r="P439" s="273"/>
      <c r="Q439" s="273"/>
      <c r="R439" s="273"/>
      <c r="S439" s="273"/>
      <c r="T439" s="274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75" t="s">
        <v>436</v>
      </c>
      <c r="AU439" s="275" t="s">
        <v>86</v>
      </c>
      <c r="AV439" s="13" t="s">
        <v>86</v>
      </c>
      <c r="AW439" s="13" t="s">
        <v>32</v>
      </c>
      <c r="AX439" s="13" t="s">
        <v>76</v>
      </c>
      <c r="AY439" s="275" t="s">
        <v>213</v>
      </c>
    </row>
    <row r="440" s="16" customFormat="1">
      <c r="A440" s="16"/>
      <c r="B440" s="318"/>
      <c r="C440" s="319"/>
      <c r="D440" s="257" t="s">
        <v>436</v>
      </c>
      <c r="E440" s="320" t="s">
        <v>1</v>
      </c>
      <c r="F440" s="321" t="s">
        <v>2629</v>
      </c>
      <c r="G440" s="319"/>
      <c r="H440" s="322">
        <v>172.708</v>
      </c>
      <c r="I440" s="323"/>
      <c r="J440" s="319"/>
      <c r="K440" s="319"/>
      <c r="L440" s="324"/>
      <c r="M440" s="325"/>
      <c r="N440" s="326"/>
      <c r="O440" s="326"/>
      <c r="P440" s="326"/>
      <c r="Q440" s="326"/>
      <c r="R440" s="326"/>
      <c r="S440" s="326"/>
      <c r="T440" s="327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328" t="s">
        <v>436</v>
      </c>
      <c r="AU440" s="328" t="s">
        <v>86</v>
      </c>
      <c r="AV440" s="16" t="s">
        <v>224</v>
      </c>
      <c r="AW440" s="16" t="s">
        <v>32</v>
      </c>
      <c r="AX440" s="16" t="s">
        <v>76</v>
      </c>
      <c r="AY440" s="328" t="s">
        <v>213</v>
      </c>
    </row>
    <row r="441" s="13" customFormat="1">
      <c r="A441" s="13"/>
      <c r="B441" s="265"/>
      <c r="C441" s="266"/>
      <c r="D441" s="257" t="s">
        <v>436</v>
      </c>
      <c r="E441" s="267" t="s">
        <v>1</v>
      </c>
      <c r="F441" s="268" t="s">
        <v>2931</v>
      </c>
      <c r="G441" s="266"/>
      <c r="H441" s="269">
        <v>26.768999999999998</v>
      </c>
      <c r="I441" s="270"/>
      <c r="J441" s="266"/>
      <c r="K441" s="266"/>
      <c r="L441" s="271"/>
      <c r="M441" s="272"/>
      <c r="N441" s="273"/>
      <c r="O441" s="273"/>
      <c r="P441" s="273"/>
      <c r="Q441" s="273"/>
      <c r="R441" s="273"/>
      <c r="S441" s="273"/>
      <c r="T441" s="27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75" t="s">
        <v>436</v>
      </c>
      <c r="AU441" s="275" t="s">
        <v>86</v>
      </c>
      <c r="AV441" s="13" t="s">
        <v>86</v>
      </c>
      <c r="AW441" s="13" t="s">
        <v>32</v>
      </c>
      <c r="AX441" s="13" t="s">
        <v>84</v>
      </c>
      <c r="AY441" s="275" t="s">
        <v>213</v>
      </c>
    </row>
    <row r="442" s="2" customFormat="1" ht="16.5" customHeight="1">
      <c r="A442" s="39"/>
      <c r="B442" s="40"/>
      <c r="C442" s="244" t="s">
        <v>695</v>
      </c>
      <c r="D442" s="244" t="s">
        <v>216</v>
      </c>
      <c r="E442" s="245" t="s">
        <v>2932</v>
      </c>
      <c r="F442" s="246" t="s">
        <v>2933</v>
      </c>
      <c r="G442" s="247" t="s">
        <v>393</v>
      </c>
      <c r="H442" s="248">
        <v>2.976</v>
      </c>
      <c r="I442" s="249"/>
      <c r="J442" s="250">
        <f>ROUND(I442*H442,2)</f>
        <v>0</v>
      </c>
      <c r="K442" s="246" t="s">
        <v>1</v>
      </c>
      <c r="L442" s="45"/>
      <c r="M442" s="251" t="s">
        <v>1</v>
      </c>
      <c r="N442" s="252" t="s">
        <v>41</v>
      </c>
      <c r="O442" s="92"/>
      <c r="P442" s="253">
        <f>O442*H442</f>
        <v>0</v>
      </c>
      <c r="Q442" s="253">
        <v>0</v>
      </c>
      <c r="R442" s="253">
        <f>Q442*H442</f>
        <v>0</v>
      </c>
      <c r="S442" s="253">
        <v>0</v>
      </c>
      <c r="T442" s="254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55" t="s">
        <v>229</v>
      </c>
      <c r="AT442" s="255" t="s">
        <v>216</v>
      </c>
      <c r="AU442" s="255" t="s">
        <v>86</v>
      </c>
      <c r="AY442" s="18" t="s">
        <v>213</v>
      </c>
      <c r="BE442" s="256">
        <f>IF(N442="základní",J442,0)</f>
        <v>0</v>
      </c>
      <c r="BF442" s="256">
        <f>IF(N442="snížená",J442,0)</f>
        <v>0</v>
      </c>
      <c r="BG442" s="256">
        <f>IF(N442="zákl. přenesená",J442,0)</f>
        <v>0</v>
      </c>
      <c r="BH442" s="256">
        <f>IF(N442="sníž. přenesená",J442,0)</f>
        <v>0</v>
      </c>
      <c r="BI442" s="256">
        <f>IF(N442="nulová",J442,0)</f>
        <v>0</v>
      </c>
      <c r="BJ442" s="18" t="s">
        <v>84</v>
      </c>
      <c r="BK442" s="256">
        <f>ROUND(I442*H442,2)</f>
        <v>0</v>
      </c>
      <c r="BL442" s="18" t="s">
        <v>229</v>
      </c>
      <c r="BM442" s="255" t="s">
        <v>2934</v>
      </c>
    </row>
    <row r="443" s="2" customFormat="1">
      <c r="A443" s="39"/>
      <c r="B443" s="40"/>
      <c r="C443" s="41"/>
      <c r="D443" s="257" t="s">
        <v>222</v>
      </c>
      <c r="E443" s="41"/>
      <c r="F443" s="258" t="s">
        <v>2935</v>
      </c>
      <c r="G443" s="41"/>
      <c r="H443" s="41"/>
      <c r="I443" s="155"/>
      <c r="J443" s="41"/>
      <c r="K443" s="41"/>
      <c r="L443" s="45"/>
      <c r="M443" s="259"/>
      <c r="N443" s="260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222</v>
      </c>
      <c r="AU443" s="18" t="s">
        <v>86</v>
      </c>
    </row>
    <row r="444" s="13" customFormat="1">
      <c r="A444" s="13"/>
      <c r="B444" s="265"/>
      <c r="C444" s="266"/>
      <c r="D444" s="257" t="s">
        <v>436</v>
      </c>
      <c r="E444" s="267" t="s">
        <v>1</v>
      </c>
      <c r="F444" s="268" t="s">
        <v>2608</v>
      </c>
      <c r="G444" s="266"/>
      <c r="H444" s="269">
        <v>2.976</v>
      </c>
      <c r="I444" s="270"/>
      <c r="J444" s="266"/>
      <c r="K444" s="266"/>
      <c r="L444" s="271"/>
      <c r="M444" s="272"/>
      <c r="N444" s="273"/>
      <c r="O444" s="273"/>
      <c r="P444" s="273"/>
      <c r="Q444" s="273"/>
      <c r="R444" s="273"/>
      <c r="S444" s="273"/>
      <c r="T444" s="27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75" t="s">
        <v>436</v>
      </c>
      <c r="AU444" s="275" t="s">
        <v>86</v>
      </c>
      <c r="AV444" s="13" t="s">
        <v>86</v>
      </c>
      <c r="AW444" s="13" t="s">
        <v>32</v>
      </c>
      <c r="AX444" s="13" t="s">
        <v>84</v>
      </c>
      <c r="AY444" s="275" t="s">
        <v>213</v>
      </c>
    </row>
    <row r="445" s="12" customFormat="1" ht="22.8" customHeight="1">
      <c r="A445" s="12"/>
      <c r="B445" s="228"/>
      <c r="C445" s="229"/>
      <c r="D445" s="230" t="s">
        <v>75</v>
      </c>
      <c r="E445" s="242" t="s">
        <v>1133</v>
      </c>
      <c r="F445" s="242" t="s">
        <v>1134</v>
      </c>
      <c r="G445" s="229"/>
      <c r="H445" s="229"/>
      <c r="I445" s="232"/>
      <c r="J445" s="243">
        <f>BK445</f>
        <v>0</v>
      </c>
      <c r="K445" s="229"/>
      <c r="L445" s="234"/>
      <c r="M445" s="235"/>
      <c r="N445" s="236"/>
      <c r="O445" s="236"/>
      <c r="P445" s="237">
        <f>P446</f>
        <v>0</v>
      </c>
      <c r="Q445" s="236"/>
      <c r="R445" s="237">
        <f>R446</f>
        <v>0</v>
      </c>
      <c r="S445" s="236"/>
      <c r="T445" s="238">
        <f>T446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39" t="s">
        <v>84</v>
      </c>
      <c r="AT445" s="240" t="s">
        <v>75</v>
      </c>
      <c r="AU445" s="240" t="s">
        <v>84</v>
      </c>
      <c r="AY445" s="239" t="s">
        <v>213</v>
      </c>
      <c r="BK445" s="241">
        <f>BK446</f>
        <v>0</v>
      </c>
    </row>
    <row r="446" s="2" customFormat="1" ht="21.75" customHeight="1">
      <c r="A446" s="39"/>
      <c r="B446" s="40"/>
      <c r="C446" s="244" t="s">
        <v>454</v>
      </c>
      <c r="D446" s="244" t="s">
        <v>216</v>
      </c>
      <c r="E446" s="245" t="s">
        <v>2936</v>
      </c>
      <c r="F446" s="246" t="s">
        <v>2937</v>
      </c>
      <c r="G446" s="247" t="s">
        <v>491</v>
      </c>
      <c r="H446" s="248">
        <v>115.40000000000001</v>
      </c>
      <c r="I446" s="249"/>
      <c r="J446" s="250">
        <f>ROUND(I446*H446,2)</f>
        <v>0</v>
      </c>
      <c r="K446" s="246" t="s">
        <v>394</v>
      </c>
      <c r="L446" s="45"/>
      <c r="M446" s="251" t="s">
        <v>1</v>
      </c>
      <c r="N446" s="252" t="s">
        <v>41</v>
      </c>
      <c r="O446" s="92"/>
      <c r="P446" s="253">
        <f>O446*H446</f>
        <v>0</v>
      </c>
      <c r="Q446" s="253">
        <v>0</v>
      </c>
      <c r="R446" s="253">
        <f>Q446*H446</f>
        <v>0</v>
      </c>
      <c r="S446" s="253">
        <v>0</v>
      </c>
      <c r="T446" s="254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55" t="s">
        <v>229</v>
      </c>
      <c r="AT446" s="255" t="s">
        <v>216</v>
      </c>
      <c r="AU446" s="255" t="s">
        <v>86</v>
      </c>
      <c r="AY446" s="18" t="s">
        <v>213</v>
      </c>
      <c r="BE446" s="256">
        <f>IF(N446="základní",J446,0)</f>
        <v>0</v>
      </c>
      <c r="BF446" s="256">
        <f>IF(N446="snížená",J446,0)</f>
        <v>0</v>
      </c>
      <c r="BG446" s="256">
        <f>IF(N446="zákl. přenesená",J446,0)</f>
        <v>0</v>
      </c>
      <c r="BH446" s="256">
        <f>IF(N446="sníž. přenesená",J446,0)</f>
        <v>0</v>
      </c>
      <c r="BI446" s="256">
        <f>IF(N446="nulová",J446,0)</f>
        <v>0</v>
      </c>
      <c r="BJ446" s="18" t="s">
        <v>84</v>
      </c>
      <c r="BK446" s="256">
        <f>ROUND(I446*H446,2)</f>
        <v>0</v>
      </c>
      <c r="BL446" s="18" t="s">
        <v>229</v>
      </c>
      <c r="BM446" s="255" t="s">
        <v>2938</v>
      </c>
    </row>
    <row r="447" s="12" customFormat="1" ht="25.92" customHeight="1">
      <c r="A447" s="12"/>
      <c r="B447" s="228"/>
      <c r="C447" s="229"/>
      <c r="D447" s="230" t="s">
        <v>75</v>
      </c>
      <c r="E447" s="231" t="s">
        <v>700</v>
      </c>
      <c r="F447" s="231" t="s">
        <v>941</v>
      </c>
      <c r="G447" s="229"/>
      <c r="H447" s="229"/>
      <c r="I447" s="232"/>
      <c r="J447" s="233">
        <f>BK447</f>
        <v>0</v>
      </c>
      <c r="K447" s="229"/>
      <c r="L447" s="234"/>
      <c r="M447" s="235"/>
      <c r="N447" s="236"/>
      <c r="O447" s="236"/>
      <c r="P447" s="237">
        <f>P448</f>
        <v>0</v>
      </c>
      <c r="Q447" s="236"/>
      <c r="R447" s="237">
        <f>R448</f>
        <v>0.00020000000000000001</v>
      </c>
      <c r="S447" s="236"/>
      <c r="T447" s="238">
        <f>T448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39" t="s">
        <v>86</v>
      </c>
      <c r="AT447" s="240" t="s">
        <v>75</v>
      </c>
      <c r="AU447" s="240" t="s">
        <v>76</v>
      </c>
      <c r="AY447" s="239" t="s">
        <v>213</v>
      </c>
      <c r="BK447" s="241">
        <f>BK448</f>
        <v>0</v>
      </c>
    </row>
    <row r="448" s="12" customFormat="1" ht="22.8" customHeight="1">
      <c r="A448" s="12"/>
      <c r="B448" s="228"/>
      <c r="C448" s="229"/>
      <c r="D448" s="230" t="s">
        <v>75</v>
      </c>
      <c r="E448" s="242" t="s">
        <v>2025</v>
      </c>
      <c r="F448" s="242" t="s">
        <v>2026</v>
      </c>
      <c r="G448" s="229"/>
      <c r="H448" s="229"/>
      <c r="I448" s="232"/>
      <c r="J448" s="243">
        <f>BK448</f>
        <v>0</v>
      </c>
      <c r="K448" s="229"/>
      <c r="L448" s="234"/>
      <c r="M448" s="235"/>
      <c r="N448" s="236"/>
      <c r="O448" s="236"/>
      <c r="P448" s="237">
        <f>SUM(P449:P451)</f>
        <v>0</v>
      </c>
      <c r="Q448" s="236"/>
      <c r="R448" s="237">
        <f>SUM(R449:R451)</f>
        <v>0.00020000000000000001</v>
      </c>
      <c r="S448" s="236"/>
      <c r="T448" s="238">
        <f>SUM(T449:T451)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39" t="s">
        <v>86</v>
      </c>
      <c r="AT448" s="240" t="s">
        <v>75</v>
      </c>
      <c r="AU448" s="240" t="s">
        <v>84</v>
      </c>
      <c r="AY448" s="239" t="s">
        <v>213</v>
      </c>
      <c r="BK448" s="241">
        <f>SUM(BK449:BK451)</f>
        <v>0</v>
      </c>
    </row>
    <row r="449" s="2" customFormat="1" ht="21.75" customHeight="1">
      <c r="A449" s="39"/>
      <c r="B449" s="40"/>
      <c r="C449" s="244" t="s">
        <v>1568</v>
      </c>
      <c r="D449" s="244" t="s">
        <v>216</v>
      </c>
      <c r="E449" s="245" t="s">
        <v>2939</v>
      </c>
      <c r="F449" s="246" t="s">
        <v>2940</v>
      </c>
      <c r="G449" s="247" t="s">
        <v>393</v>
      </c>
      <c r="H449" s="248">
        <v>0.5</v>
      </c>
      <c r="I449" s="249"/>
      <c r="J449" s="250">
        <f>ROUND(I449*H449,2)</f>
        <v>0</v>
      </c>
      <c r="K449" s="246" t="s">
        <v>394</v>
      </c>
      <c r="L449" s="45"/>
      <c r="M449" s="251" t="s">
        <v>1</v>
      </c>
      <c r="N449" s="252" t="s">
        <v>41</v>
      </c>
      <c r="O449" s="92"/>
      <c r="P449" s="253">
        <f>O449*H449</f>
        <v>0</v>
      </c>
      <c r="Q449" s="253">
        <v>0.00040000000000000002</v>
      </c>
      <c r="R449" s="253">
        <f>Q449*H449</f>
        <v>0.00020000000000000001</v>
      </c>
      <c r="S449" s="253">
        <v>0</v>
      </c>
      <c r="T449" s="254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55" t="s">
        <v>293</v>
      </c>
      <c r="AT449" s="255" t="s">
        <v>216</v>
      </c>
      <c r="AU449" s="255" t="s">
        <v>86</v>
      </c>
      <c r="AY449" s="18" t="s">
        <v>213</v>
      </c>
      <c r="BE449" s="256">
        <f>IF(N449="základní",J449,0)</f>
        <v>0</v>
      </c>
      <c r="BF449" s="256">
        <f>IF(N449="snížená",J449,0)</f>
        <v>0</v>
      </c>
      <c r="BG449" s="256">
        <f>IF(N449="zákl. přenesená",J449,0)</f>
        <v>0</v>
      </c>
      <c r="BH449" s="256">
        <f>IF(N449="sníž. přenesená",J449,0)</f>
        <v>0</v>
      </c>
      <c r="BI449" s="256">
        <f>IF(N449="nulová",J449,0)</f>
        <v>0</v>
      </c>
      <c r="BJ449" s="18" t="s">
        <v>84</v>
      </c>
      <c r="BK449" s="256">
        <f>ROUND(I449*H449,2)</f>
        <v>0</v>
      </c>
      <c r="BL449" s="18" t="s">
        <v>293</v>
      </c>
      <c r="BM449" s="255" t="s">
        <v>2941</v>
      </c>
    </row>
    <row r="450" s="15" customFormat="1">
      <c r="A450" s="15"/>
      <c r="B450" s="300"/>
      <c r="C450" s="301"/>
      <c r="D450" s="257" t="s">
        <v>436</v>
      </c>
      <c r="E450" s="302" t="s">
        <v>1</v>
      </c>
      <c r="F450" s="303" t="s">
        <v>2926</v>
      </c>
      <c r="G450" s="301"/>
      <c r="H450" s="302" t="s">
        <v>1</v>
      </c>
      <c r="I450" s="304"/>
      <c r="J450" s="301"/>
      <c r="K450" s="301"/>
      <c r="L450" s="305"/>
      <c r="M450" s="306"/>
      <c r="N450" s="307"/>
      <c r="O450" s="307"/>
      <c r="P450" s="307"/>
      <c r="Q450" s="307"/>
      <c r="R450" s="307"/>
      <c r="S450" s="307"/>
      <c r="T450" s="308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309" t="s">
        <v>436</v>
      </c>
      <c r="AU450" s="309" t="s">
        <v>86</v>
      </c>
      <c r="AV450" s="15" t="s">
        <v>84</v>
      </c>
      <c r="AW450" s="15" t="s">
        <v>32</v>
      </c>
      <c r="AX450" s="15" t="s">
        <v>76</v>
      </c>
      <c r="AY450" s="309" t="s">
        <v>213</v>
      </c>
    </row>
    <row r="451" s="13" customFormat="1">
      <c r="A451" s="13"/>
      <c r="B451" s="265"/>
      <c r="C451" s="266"/>
      <c r="D451" s="257" t="s">
        <v>436</v>
      </c>
      <c r="E451" s="267" t="s">
        <v>1</v>
      </c>
      <c r="F451" s="268" t="s">
        <v>2927</v>
      </c>
      <c r="G451" s="266"/>
      <c r="H451" s="269">
        <v>0.5</v>
      </c>
      <c r="I451" s="270"/>
      <c r="J451" s="266"/>
      <c r="K451" s="266"/>
      <c r="L451" s="271"/>
      <c r="M451" s="272"/>
      <c r="N451" s="273"/>
      <c r="O451" s="273"/>
      <c r="P451" s="273"/>
      <c r="Q451" s="273"/>
      <c r="R451" s="273"/>
      <c r="S451" s="273"/>
      <c r="T451" s="27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75" t="s">
        <v>436</v>
      </c>
      <c r="AU451" s="275" t="s">
        <v>86</v>
      </c>
      <c r="AV451" s="13" t="s">
        <v>86</v>
      </c>
      <c r="AW451" s="13" t="s">
        <v>32</v>
      </c>
      <c r="AX451" s="13" t="s">
        <v>84</v>
      </c>
      <c r="AY451" s="275" t="s">
        <v>213</v>
      </c>
    </row>
    <row r="452" s="12" customFormat="1" ht="25.92" customHeight="1">
      <c r="A452" s="12"/>
      <c r="B452" s="228"/>
      <c r="C452" s="229"/>
      <c r="D452" s="230" t="s">
        <v>75</v>
      </c>
      <c r="E452" s="231" t="s">
        <v>488</v>
      </c>
      <c r="F452" s="231" t="s">
        <v>948</v>
      </c>
      <c r="G452" s="229"/>
      <c r="H452" s="229"/>
      <c r="I452" s="232"/>
      <c r="J452" s="233">
        <f>BK452</f>
        <v>0</v>
      </c>
      <c r="K452" s="229"/>
      <c r="L452" s="234"/>
      <c r="M452" s="235"/>
      <c r="N452" s="236"/>
      <c r="O452" s="236"/>
      <c r="P452" s="237">
        <f>P453</f>
        <v>0</v>
      </c>
      <c r="Q452" s="236"/>
      <c r="R452" s="237">
        <f>R453</f>
        <v>0.0608</v>
      </c>
      <c r="S452" s="236"/>
      <c r="T452" s="238">
        <f>T453</f>
        <v>0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39" t="s">
        <v>224</v>
      </c>
      <c r="AT452" s="240" t="s">
        <v>75</v>
      </c>
      <c r="AU452" s="240" t="s">
        <v>76</v>
      </c>
      <c r="AY452" s="239" t="s">
        <v>213</v>
      </c>
      <c r="BK452" s="241">
        <f>BK453</f>
        <v>0</v>
      </c>
    </row>
    <row r="453" s="12" customFormat="1" ht="22.8" customHeight="1">
      <c r="A453" s="12"/>
      <c r="B453" s="228"/>
      <c r="C453" s="229"/>
      <c r="D453" s="230" t="s">
        <v>75</v>
      </c>
      <c r="E453" s="242" t="s">
        <v>2192</v>
      </c>
      <c r="F453" s="242" t="s">
        <v>2193</v>
      </c>
      <c r="G453" s="229"/>
      <c r="H453" s="229"/>
      <c r="I453" s="232"/>
      <c r="J453" s="243">
        <f>BK453</f>
        <v>0</v>
      </c>
      <c r="K453" s="229"/>
      <c r="L453" s="234"/>
      <c r="M453" s="235"/>
      <c r="N453" s="236"/>
      <c r="O453" s="236"/>
      <c r="P453" s="237">
        <f>P454</f>
        <v>0</v>
      </c>
      <c r="Q453" s="236"/>
      <c r="R453" s="237">
        <f>R454</f>
        <v>0.0608</v>
      </c>
      <c r="S453" s="236"/>
      <c r="T453" s="238">
        <f>T454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39" t="s">
        <v>224</v>
      </c>
      <c r="AT453" s="240" t="s">
        <v>75</v>
      </c>
      <c r="AU453" s="240" t="s">
        <v>84</v>
      </c>
      <c r="AY453" s="239" t="s">
        <v>213</v>
      </c>
      <c r="BK453" s="241">
        <f>BK454</f>
        <v>0</v>
      </c>
    </row>
    <row r="454" s="2" customFormat="1" ht="16.5" customHeight="1">
      <c r="A454" s="39"/>
      <c r="B454" s="40"/>
      <c r="C454" s="244" t="s">
        <v>1592</v>
      </c>
      <c r="D454" s="244" t="s">
        <v>216</v>
      </c>
      <c r="E454" s="245" t="s">
        <v>2195</v>
      </c>
      <c r="F454" s="246" t="s">
        <v>2196</v>
      </c>
      <c r="G454" s="247" t="s">
        <v>310</v>
      </c>
      <c r="H454" s="248">
        <v>8</v>
      </c>
      <c r="I454" s="249"/>
      <c r="J454" s="250">
        <f>ROUND(I454*H454,2)</f>
        <v>0</v>
      </c>
      <c r="K454" s="246" t="s">
        <v>394</v>
      </c>
      <c r="L454" s="45"/>
      <c r="M454" s="314" t="s">
        <v>1</v>
      </c>
      <c r="N454" s="315" t="s">
        <v>41</v>
      </c>
      <c r="O454" s="263"/>
      <c r="P454" s="316">
        <f>O454*H454</f>
        <v>0</v>
      </c>
      <c r="Q454" s="316">
        <v>0.0076</v>
      </c>
      <c r="R454" s="316">
        <f>Q454*H454</f>
        <v>0.0608</v>
      </c>
      <c r="S454" s="316">
        <v>0</v>
      </c>
      <c r="T454" s="317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55" t="s">
        <v>953</v>
      </c>
      <c r="AT454" s="255" t="s">
        <v>216</v>
      </c>
      <c r="AU454" s="255" t="s">
        <v>86</v>
      </c>
      <c r="AY454" s="18" t="s">
        <v>213</v>
      </c>
      <c r="BE454" s="256">
        <f>IF(N454="základní",J454,0)</f>
        <v>0</v>
      </c>
      <c r="BF454" s="256">
        <f>IF(N454="snížená",J454,0)</f>
        <v>0</v>
      </c>
      <c r="BG454" s="256">
        <f>IF(N454="zákl. přenesená",J454,0)</f>
        <v>0</v>
      </c>
      <c r="BH454" s="256">
        <f>IF(N454="sníž. přenesená",J454,0)</f>
        <v>0</v>
      </c>
      <c r="BI454" s="256">
        <f>IF(N454="nulová",J454,0)</f>
        <v>0</v>
      </c>
      <c r="BJ454" s="18" t="s">
        <v>84</v>
      </c>
      <c r="BK454" s="256">
        <f>ROUND(I454*H454,2)</f>
        <v>0</v>
      </c>
      <c r="BL454" s="18" t="s">
        <v>953</v>
      </c>
      <c r="BM454" s="255" t="s">
        <v>2942</v>
      </c>
    </row>
    <row r="455" s="2" customFormat="1" ht="6.96" customHeight="1">
      <c r="A455" s="39"/>
      <c r="B455" s="67"/>
      <c r="C455" s="68"/>
      <c r="D455" s="68"/>
      <c r="E455" s="68"/>
      <c r="F455" s="68"/>
      <c r="G455" s="68"/>
      <c r="H455" s="68"/>
      <c r="I455" s="193"/>
      <c r="J455" s="68"/>
      <c r="K455" s="68"/>
      <c r="L455" s="45"/>
      <c r="M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</row>
  </sheetData>
  <sheetProtection sheet="1" autoFilter="0" formatColumns="0" formatRows="0" objects="1" scenarios="1" spinCount="100000" saltValue="KpxU6H224p9d+jcXCZ+ZeOEcDiQGeKJNF9bwsvuC+hATVaGLiGHfLd/y16bMzUqSU5NQFg8GrH5MCO9dQRvI5A==" hashValue="oRnKq1VXYicgy2pFExynwL2AtRkViqTFsXI5NIp8dhsDBXnSpJWd0ygXNclCZ10/TVjRCNzYMYU83cNMYsDCTQ==" algorithmName="SHA-512" password="CC35"/>
  <autoFilter ref="C128:K45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2943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ROUND((SUM(BE126:BE424)),  2)</f>
        <v>0</v>
      </c>
      <c r="G33" s="39"/>
      <c r="H33" s="39"/>
      <c r="I33" s="172">
        <v>0.20999999999999999</v>
      </c>
      <c r="J33" s="171">
        <f>ROUND(((SUM(BE126:BE424))*I33),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ROUND((SUM(BF126:BF424)),  2)</f>
        <v>0</v>
      </c>
      <c r="G34" s="39"/>
      <c r="H34" s="39"/>
      <c r="I34" s="172">
        <v>0.14999999999999999</v>
      </c>
      <c r="J34" s="171">
        <f>ROUND(((SUM(BF126:BF424))*I34),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ROUND((SUM(BG126:BG424)),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ROUND((SUM(BH126:BH424)),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ROUND((SUM(BI126:BI424)),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302 - Odvodnění zpevněných ploch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J127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J128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383</v>
      </c>
      <c r="E99" s="212"/>
      <c r="F99" s="212"/>
      <c r="G99" s="212"/>
      <c r="H99" s="212"/>
      <c r="I99" s="213"/>
      <c r="J99" s="214">
        <f>J267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1139</v>
      </c>
      <c r="E100" s="212"/>
      <c r="F100" s="212"/>
      <c r="G100" s="212"/>
      <c r="H100" s="212"/>
      <c r="I100" s="213"/>
      <c r="J100" s="214">
        <f>J287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1256</v>
      </c>
      <c r="E101" s="212"/>
      <c r="F101" s="212"/>
      <c r="G101" s="212"/>
      <c r="H101" s="212"/>
      <c r="I101" s="213"/>
      <c r="J101" s="214">
        <f>J297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958</v>
      </c>
      <c r="E102" s="212"/>
      <c r="F102" s="212"/>
      <c r="G102" s="212"/>
      <c r="H102" s="212"/>
      <c r="I102" s="213"/>
      <c r="J102" s="214">
        <f>J315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1257</v>
      </c>
      <c r="E103" s="212"/>
      <c r="F103" s="212"/>
      <c r="G103" s="212"/>
      <c r="H103" s="212"/>
      <c r="I103" s="213"/>
      <c r="J103" s="214">
        <f>J319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866</v>
      </c>
      <c r="E104" s="212"/>
      <c r="F104" s="212"/>
      <c r="G104" s="212"/>
      <c r="H104" s="212"/>
      <c r="I104" s="213"/>
      <c r="J104" s="214">
        <f>J320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2606</v>
      </c>
      <c r="E105" s="212"/>
      <c r="F105" s="212"/>
      <c r="G105" s="212"/>
      <c r="H105" s="212"/>
      <c r="I105" s="213"/>
      <c r="J105" s="214">
        <f>J400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4"/>
      <c r="D106" s="211" t="s">
        <v>959</v>
      </c>
      <c r="E106" s="212"/>
      <c r="F106" s="212"/>
      <c r="G106" s="212"/>
      <c r="H106" s="212"/>
      <c r="I106" s="213"/>
      <c r="J106" s="214">
        <f>J423</f>
        <v>0</v>
      </c>
      <c r="K106" s="134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193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196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198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97" t="str">
        <f>E7</f>
        <v>Revitalizace centra města Kopřivnice - aktualizace 08.2020</v>
      </c>
      <c r="F116" s="33"/>
      <c r="G116" s="33"/>
      <c r="H116" s="33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185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302 - Odvodnění zpevněných ploch</v>
      </c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157" t="s">
        <v>22</v>
      </c>
      <c r="J120" s="80" t="str">
        <f>IF(J12="","",J12)</f>
        <v>7. 8. 2020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E15</f>
        <v>Město Kopřivnice</v>
      </c>
      <c r="G122" s="41"/>
      <c r="H122" s="41"/>
      <c r="I122" s="157" t="s">
        <v>30</v>
      </c>
      <c r="J122" s="37" t="str">
        <f>E21</f>
        <v>Dopravoprojekt Ostrava a.s.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157" t="s">
        <v>33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6"/>
      <c r="B125" s="217"/>
      <c r="C125" s="218" t="s">
        <v>199</v>
      </c>
      <c r="D125" s="219" t="s">
        <v>61</v>
      </c>
      <c r="E125" s="219" t="s">
        <v>57</v>
      </c>
      <c r="F125" s="219" t="s">
        <v>58</v>
      </c>
      <c r="G125" s="219" t="s">
        <v>200</v>
      </c>
      <c r="H125" s="219" t="s">
        <v>201</v>
      </c>
      <c r="I125" s="220" t="s">
        <v>202</v>
      </c>
      <c r="J125" s="219" t="s">
        <v>190</v>
      </c>
      <c r="K125" s="221" t="s">
        <v>203</v>
      </c>
      <c r="L125" s="222"/>
      <c r="M125" s="101" t="s">
        <v>1</v>
      </c>
      <c r="N125" s="102" t="s">
        <v>40</v>
      </c>
      <c r="O125" s="102" t="s">
        <v>204</v>
      </c>
      <c r="P125" s="102" t="s">
        <v>205</v>
      </c>
      <c r="Q125" s="102" t="s">
        <v>206</v>
      </c>
      <c r="R125" s="102" t="s">
        <v>207</v>
      </c>
      <c r="S125" s="102" t="s">
        <v>208</v>
      </c>
      <c r="T125" s="103" t="s">
        <v>209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9"/>
      <c r="B126" s="40"/>
      <c r="C126" s="108" t="s">
        <v>210</v>
      </c>
      <c r="D126" s="41"/>
      <c r="E126" s="41"/>
      <c r="F126" s="41"/>
      <c r="G126" s="41"/>
      <c r="H126" s="41"/>
      <c r="I126" s="155"/>
      <c r="J126" s="223">
        <f>BK126</f>
        <v>0</v>
      </c>
      <c r="K126" s="41"/>
      <c r="L126" s="45"/>
      <c r="M126" s="104"/>
      <c r="N126" s="224"/>
      <c r="O126" s="105"/>
      <c r="P126" s="225">
        <f>P127</f>
        <v>0</v>
      </c>
      <c r="Q126" s="105"/>
      <c r="R126" s="225">
        <f>R127</f>
        <v>1525.1612354899999</v>
      </c>
      <c r="S126" s="105"/>
      <c r="T126" s="226">
        <f>T127</f>
        <v>1.6513599999999999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192</v>
      </c>
      <c r="BK126" s="227">
        <f>BK127</f>
        <v>0</v>
      </c>
    </row>
    <row r="127" s="12" customFormat="1" ht="25.92" customHeight="1">
      <c r="A127" s="12"/>
      <c r="B127" s="228"/>
      <c r="C127" s="229"/>
      <c r="D127" s="230" t="s">
        <v>75</v>
      </c>
      <c r="E127" s="231" t="s">
        <v>388</v>
      </c>
      <c r="F127" s="231" t="s">
        <v>389</v>
      </c>
      <c r="G127" s="229"/>
      <c r="H127" s="229"/>
      <c r="I127" s="232"/>
      <c r="J127" s="233">
        <f>BK127</f>
        <v>0</v>
      </c>
      <c r="K127" s="229"/>
      <c r="L127" s="234"/>
      <c r="M127" s="235"/>
      <c r="N127" s="236"/>
      <c r="O127" s="236"/>
      <c r="P127" s="237">
        <f>P128+P267+P287+P297+P315+P319+P320+P400+P423</f>
        <v>0</v>
      </c>
      <c r="Q127" s="236"/>
      <c r="R127" s="237">
        <f>R128+R267+R287+R297+R315+R319+R320+R400+R423</f>
        <v>1525.1612354899999</v>
      </c>
      <c r="S127" s="236"/>
      <c r="T127" s="238">
        <f>T128+T267+T287+T297+T315+T319+T320+T400+T423</f>
        <v>1.6513599999999999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84</v>
      </c>
      <c r="AT127" s="240" t="s">
        <v>75</v>
      </c>
      <c r="AU127" s="240" t="s">
        <v>76</v>
      </c>
      <c r="AY127" s="239" t="s">
        <v>213</v>
      </c>
      <c r="BK127" s="241">
        <f>BK128+BK267+BK287+BK297+BK315+BK319+BK320+BK400+BK423</f>
        <v>0</v>
      </c>
    </row>
    <row r="128" s="12" customFormat="1" ht="22.8" customHeight="1">
      <c r="A128" s="12"/>
      <c r="B128" s="228"/>
      <c r="C128" s="229"/>
      <c r="D128" s="230" t="s">
        <v>75</v>
      </c>
      <c r="E128" s="242" t="s">
        <v>84</v>
      </c>
      <c r="F128" s="242" t="s">
        <v>390</v>
      </c>
      <c r="G128" s="229"/>
      <c r="H128" s="229"/>
      <c r="I128" s="232"/>
      <c r="J128" s="243">
        <f>BK128</f>
        <v>0</v>
      </c>
      <c r="K128" s="229"/>
      <c r="L128" s="234"/>
      <c r="M128" s="235"/>
      <c r="N128" s="236"/>
      <c r="O128" s="236"/>
      <c r="P128" s="237">
        <f>SUM(P129:P266)</f>
        <v>0</v>
      </c>
      <c r="Q128" s="236"/>
      <c r="R128" s="237">
        <f>SUM(R129:R266)</f>
        <v>1267.1209295499998</v>
      </c>
      <c r="S128" s="236"/>
      <c r="T128" s="238">
        <f>SUM(T129:T266)</f>
        <v>1.6513599999999999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84</v>
      </c>
      <c r="AT128" s="240" t="s">
        <v>75</v>
      </c>
      <c r="AU128" s="240" t="s">
        <v>84</v>
      </c>
      <c r="AY128" s="239" t="s">
        <v>213</v>
      </c>
      <c r="BK128" s="241">
        <f>SUM(BK129:BK266)</f>
        <v>0</v>
      </c>
    </row>
    <row r="129" s="2" customFormat="1" ht="21.75" customHeight="1">
      <c r="A129" s="39"/>
      <c r="B129" s="40"/>
      <c r="C129" s="244" t="s">
        <v>84</v>
      </c>
      <c r="D129" s="244" t="s">
        <v>216</v>
      </c>
      <c r="E129" s="245" t="s">
        <v>401</v>
      </c>
      <c r="F129" s="246" t="s">
        <v>402</v>
      </c>
      <c r="G129" s="247" t="s">
        <v>393</v>
      </c>
      <c r="H129" s="248">
        <v>13.068</v>
      </c>
      <c r="I129" s="249"/>
      <c r="J129" s="250">
        <f>ROUND(I129*H129,2)</f>
        <v>0</v>
      </c>
      <c r="K129" s="246" t="s">
        <v>394</v>
      </c>
      <c r="L129" s="45"/>
      <c r="M129" s="251" t="s">
        <v>1</v>
      </c>
      <c r="N129" s="252" t="s">
        <v>41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229</v>
      </c>
      <c r="AT129" s="255" t="s">
        <v>216</v>
      </c>
      <c r="AU129" s="255" t="s">
        <v>86</v>
      </c>
      <c r="AY129" s="18" t="s">
        <v>213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84</v>
      </c>
      <c r="BK129" s="256">
        <f>ROUND(I129*H129,2)</f>
        <v>0</v>
      </c>
      <c r="BL129" s="18" t="s">
        <v>229</v>
      </c>
      <c r="BM129" s="255" t="s">
        <v>2944</v>
      </c>
    </row>
    <row r="130" s="13" customFormat="1">
      <c r="A130" s="13"/>
      <c r="B130" s="265"/>
      <c r="C130" s="266"/>
      <c r="D130" s="257" t="s">
        <v>436</v>
      </c>
      <c r="E130" s="267" t="s">
        <v>1</v>
      </c>
      <c r="F130" s="268" t="s">
        <v>2945</v>
      </c>
      <c r="G130" s="266"/>
      <c r="H130" s="269">
        <v>13.068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5" t="s">
        <v>436</v>
      </c>
      <c r="AU130" s="275" t="s">
        <v>86</v>
      </c>
      <c r="AV130" s="13" t="s">
        <v>86</v>
      </c>
      <c r="AW130" s="13" t="s">
        <v>32</v>
      </c>
      <c r="AX130" s="13" t="s">
        <v>84</v>
      </c>
      <c r="AY130" s="275" t="s">
        <v>213</v>
      </c>
    </row>
    <row r="131" s="2" customFormat="1" ht="21.75" customHeight="1">
      <c r="A131" s="39"/>
      <c r="B131" s="40"/>
      <c r="C131" s="244" t="s">
        <v>86</v>
      </c>
      <c r="D131" s="244" t="s">
        <v>216</v>
      </c>
      <c r="E131" s="245" t="s">
        <v>428</v>
      </c>
      <c r="F131" s="246" t="s">
        <v>2946</v>
      </c>
      <c r="G131" s="247" t="s">
        <v>393</v>
      </c>
      <c r="H131" s="248">
        <v>5.7359999999999998</v>
      </c>
      <c r="I131" s="249"/>
      <c r="J131" s="250">
        <f>ROUND(I131*H131,2)</f>
        <v>0</v>
      </c>
      <c r="K131" s="246" t="s">
        <v>394</v>
      </c>
      <c r="L131" s="45"/>
      <c r="M131" s="251" t="s">
        <v>1</v>
      </c>
      <c r="N131" s="252" t="s">
        <v>41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0.26000000000000001</v>
      </c>
      <c r="T131" s="254">
        <f>S131*H131</f>
        <v>1.49136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229</v>
      </c>
      <c r="AT131" s="255" t="s">
        <v>216</v>
      </c>
      <c r="AU131" s="255" t="s">
        <v>86</v>
      </c>
      <c r="AY131" s="18" t="s">
        <v>213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84</v>
      </c>
      <c r="BK131" s="256">
        <f>ROUND(I131*H131,2)</f>
        <v>0</v>
      </c>
      <c r="BL131" s="18" t="s">
        <v>229</v>
      </c>
      <c r="BM131" s="255" t="s">
        <v>2947</v>
      </c>
    </row>
    <row r="132" s="13" customFormat="1">
      <c r="A132" s="13"/>
      <c r="B132" s="265"/>
      <c r="C132" s="266"/>
      <c r="D132" s="257" t="s">
        <v>436</v>
      </c>
      <c r="E132" s="267" t="s">
        <v>1</v>
      </c>
      <c r="F132" s="268" t="s">
        <v>2948</v>
      </c>
      <c r="G132" s="266"/>
      <c r="H132" s="269">
        <v>5.7359999999999998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5" t="s">
        <v>436</v>
      </c>
      <c r="AU132" s="275" t="s">
        <v>86</v>
      </c>
      <c r="AV132" s="13" t="s">
        <v>86</v>
      </c>
      <c r="AW132" s="13" t="s">
        <v>32</v>
      </c>
      <c r="AX132" s="13" t="s">
        <v>84</v>
      </c>
      <c r="AY132" s="275" t="s">
        <v>213</v>
      </c>
    </row>
    <row r="133" s="2" customFormat="1" ht="16.5" customHeight="1">
      <c r="A133" s="39"/>
      <c r="B133" s="40"/>
      <c r="C133" s="244" t="s">
        <v>224</v>
      </c>
      <c r="D133" s="244" t="s">
        <v>216</v>
      </c>
      <c r="E133" s="245" t="s">
        <v>2949</v>
      </c>
      <c r="F133" s="246" t="s">
        <v>2950</v>
      </c>
      <c r="G133" s="247" t="s">
        <v>471</v>
      </c>
      <c r="H133" s="248">
        <v>4</v>
      </c>
      <c r="I133" s="249"/>
      <c r="J133" s="250">
        <f>ROUND(I133*H133,2)</f>
        <v>0</v>
      </c>
      <c r="K133" s="246" t="s">
        <v>394</v>
      </c>
      <c r="L133" s="45"/>
      <c r="M133" s="251" t="s">
        <v>1</v>
      </c>
      <c r="N133" s="252" t="s">
        <v>41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0.040000000000000001</v>
      </c>
      <c r="T133" s="254">
        <f>S133*H133</f>
        <v>0.16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229</v>
      </c>
      <c r="AT133" s="255" t="s">
        <v>216</v>
      </c>
      <c r="AU133" s="255" t="s">
        <v>86</v>
      </c>
      <c r="AY133" s="18" t="s">
        <v>213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84</v>
      </c>
      <c r="BK133" s="256">
        <f>ROUND(I133*H133,2)</f>
        <v>0</v>
      </c>
      <c r="BL133" s="18" t="s">
        <v>229</v>
      </c>
      <c r="BM133" s="255" t="s">
        <v>2951</v>
      </c>
    </row>
    <row r="134" s="13" customFormat="1">
      <c r="A134" s="13"/>
      <c r="B134" s="265"/>
      <c r="C134" s="266"/>
      <c r="D134" s="257" t="s">
        <v>436</v>
      </c>
      <c r="E134" s="267" t="s">
        <v>1</v>
      </c>
      <c r="F134" s="268" t="s">
        <v>2952</v>
      </c>
      <c r="G134" s="266"/>
      <c r="H134" s="269">
        <v>4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5" t="s">
        <v>436</v>
      </c>
      <c r="AU134" s="275" t="s">
        <v>86</v>
      </c>
      <c r="AV134" s="13" t="s">
        <v>86</v>
      </c>
      <c r="AW134" s="13" t="s">
        <v>32</v>
      </c>
      <c r="AX134" s="13" t="s">
        <v>84</v>
      </c>
      <c r="AY134" s="275" t="s">
        <v>213</v>
      </c>
    </row>
    <row r="135" s="2" customFormat="1" ht="16.5" customHeight="1">
      <c r="A135" s="39"/>
      <c r="B135" s="40"/>
      <c r="C135" s="287" t="s">
        <v>229</v>
      </c>
      <c r="D135" s="287" t="s">
        <v>488</v>
      </c>
      <c r="E135" s="288" t="s">
        <v>2953</v>
      </c>
      <c r="F135" s="289" t="s">
        <v>2954</v>
      </c>
      <c r="G135" s="290" t="s">
        <v>471</v>
      </c>
      <c r="H135" s="291">
        <v>4</v>
      </c>
      <c r="I135" s="292"/>
      <c r="J135" s="293">
        <f>ROUND(I135*H135,2)</f>
        <v>0</v>
      </c>
      <c r="K135" s="289" t="s">
        <v>394</v>
      </c>
      <c r="L135" s="294"/>
      <c r="M135" s="295" t="s">
        <v>1</v>
      </c>
      <c r="N135" s="296" t="s">
        <v>41</v>
      </c>
      <c r="O135" s="92"/>
      <c r="P135" s="253">
        <f>O135*H135</f>
        <v>0</v>
      </c>
      <c r="Q135" s="253">
        <v>0.024</v>
      </c>
      <c r="R135" s="253">
        <f>Q135*H135</f>
        <v>0.096000000000000002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420</v>
      </c>
      <c r="AT135" s="255" t="s">
        <v>488</v>
      </c>
      <c r="AU135" s="255" t="s">
        <v>86</v>
      </c>
      <c r="AY135" s="18" t="s">
        <v>213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84</v>
      </c>
      <c r="BK135" s="256">
        <f>ROUND(I135*H135,2)</f>
        <v>0</v>
      </c>
      <c r="BL135" s="18" t="s">
        <v>229</v>
      </c>
      <c r="BM135" s="255" t="s">
        <v>2955</v>
      </c>
    </row>
    <row r="136" s="13" customFormat="1">
      <c r="A136" s="13"/>
      <c r="B136" s="265"/>
      <c r="C136" s="266"/>
      <c r="D136" s="257" t="s">
        <v>436</v>
      </c>
      <c r="E136" s="267" t="s">
        <v>1</v>
      </c>
      <c r="F136" s="268" t="s">
        <v>229</v>
      </c>
      <c r="G136" s="266"/>
      <c r="H136" s="269">
        <v>4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5" t="s">
        <v>436</v>
      </c>
      <c r="AU136" s="275" t="s">
        <v>86</v>
      </c>
      <c r="AV136" s="13" t="s">
        <v>86</v>
      </c>
      <c r="AW136" s="13" t="s">
        <v>32</v>
      </c>
      <c r="AX136" s="13" t="s">
        <v>84</v>
      </c>
      <c r="AY136" s="275" t="s">
        <v>213</v>
      </c>
    </row>
    <row r="137" s="2" customFormat="1" ht="21.75" customHeight="1">
      <c r="A137" s="39"/>
      <c r="B137" s="40"/>
      <c r="C137" s="244" t="s">
        <v>212</v>
      </c>
      <c r="D137" s="244" t="s">
        <v>216</v>
      </c>
      <c r="E137" s="245" t="s">
        <v>883</v>
      </c>
      <c r="F137" s="246" t="s">
        <v>884</v>
      </c>
      <c r="G137" s="247" t="s">
        <v>885</v>
      </c>
      <c r="H137" s="248">
        <v>20</v>
      </c>
      <c r="I137" s="249"/>
      <c r="J137" s="250">
        <f>ROUND(I137*H137,2)</f>
        <v>0</v>
      </c>
      <c r="K137" s="246" t="s">
        <v>394</v>
      </c>
      <c r="L137" s="45"/>
      <c r="M137" s="251" t="s">
        <v>1</v>
      </c>
      <c r="N137" s="252" t="s">
        <v>41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229</v>
      </c>
      <c r="AT137" s="255" t="s">
        <v>216</v>
      </c>
      <c r="AU137" s="255" t="s">
        <v>86</v>
      </c>
      <c r="AY137" s="18" t="s">
        <v>213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84</v>
      </c>
      <c r="BK137" s="256">
        <f>ROUND(I137*H137,2)</f>
        <v>0</v>
      </c>
      <c r="BL137" s="18" t="s">
        <v>229</v>
      </c>
      <c r="BM137" s="255" t="s">
        <v>2609</v>
      </c>
    </row>
    <row r="138" s="13" customFormat="1">
      <c r="A138" s="13"/>
      <c r="B138" s="265"/>
      <c r="C138" s="266"/>
      <c r="D138" s="257" t="s">
        <v>436</v>
      </c>
      <c r="E138" s="267" t="s">
        <v>1</v>
      </c>
      <c r="F138" s="268" t="s">
        <v>322</v>
      </c>
      <c r="G138" s="266"/>
      <c r="H138" s="269">
        <v>20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5" t="s">
        <v>436</v>
      </c>
      <c r="AU138" s="275" t="s">
        <v>86</v>
      </c>
      <c r="AV138" s="13" t="s">
        <v>86</v>
      </c>
      <c r="AW138" s="13" t="s">
        <v>32</v>
      </c>
      <c r="AX138" s="13" t="s">
        <v>76</v>
      </c>
      <c r="AY138" s="275" t="s">
        <v>213</v>
      </c>
    </row>
    <row r="139" s="2" customFormat="1" ht="21.75" customHeight="1">
      <c r="A139" s="39"/>
      <c r="B139" s="40"/>
      <c r="C139" s="244" t="s">
        <v>238</v>
      </c>
      <c r="D139" s="244" t="s">
        <v>216</v>
      </c>
      <c r="E139" s="245" t="s">
        <v>1282</v>
      </c>
      <c r="F139" s="246" t="s">
        <v>1283</v>
      </c>
      <c r="G139" s="247" t="s">
        <v>399</v>
      </c>
      <c r="H139" s="248">
        <v>495.84500000000003</v>
      </c>
      <c r="I139" s="249"/>
      <c r="J139" s="250">
        <f>ROUND(I139*H139,2)</f>
        <v>0</v>
      </c>
      <c r="K139" s="246" t="s">
        <v>394</v>
      </c>
      <c r="L139" s="45"/>
      <c r="M139" s="251" t="s">
        <v>1</v>
      </c>
      <c r="N139" s="252" t="s">
        <v>41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229</v>
      </c>
      <c r="AT139" s="255" t="s">
        <v>216</v>
      </c>
      <c r="AU139" s="255" t="s">
        <v>86</v>
      </c>
      <c r="AY139" s="18" t="s">
        <v>213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84</v>
      </c>
      <c r="BK139" s="256">
        <f>ROUND(I139*H139,2)</f>
        <v>0</v>
      </c>
      <c r="BL139" s="18" t="s">
        <v>229</v>
      </c>
      <c r="BM139" s="255" t="s">
        <v>2610</v>
      </c>
    </row>
    <row r="140" s="15" customFormat="1">
      <c r="A140" s="15"/>
      <c r="B140" s="300"/>
      <c r="C140" s="301"/>
      <c r="D140" s="257" t="s">
        <v>436</v>
      </c>
      <c r="E140" s="302" t="s">
        <v>1</v>
      </c>
      <c r="F140" s="303" t="s">
        <v>2611</v>
      </c>
      <c r="G140" s="301"/>
      <c r="H140" s="302" t="s">
        <v>1</v>
      </c>
      <c r="I140" s="304"/>
      <c r="J140" s="301"/>
      <c r="K140" s="301"/>
      <c r="L140" s="305"/>
      <c r="M140" s="306"/>
      <c r="N140" s="307"/>
      <c r="O140" s="307"/>
      <c r="P140" s="307"/>
      <c r="Q140" s="307"/>
      <c r="R140" s="307"/>
      <c r="S140" s="307"/>
      <c r="T140" s="30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309" t="s">
        <v>436</v>
      </c>
      <c r="AU140" s="309" t="s">
        <v>86</v>
      </c>
      <c r="AV140" s="15" t="s">
        <v>84</v>
      </c>
      <c r="AW140" s="15" t="s">
        <v>32</v>
      </c>
      <c r="AX140" s="15" t="s">
        <v>76</v>
      </c>
      <c r="AY140" s="309" t="s">
        <v>213</v>
      </c>
    </row>
    <row r="141" s="13" customFormat="1">
      <c r="A141" s="13"/>
      <c r="B141" s="265"/>
      <c r="C141" s="266"/>
      <c r="D141" s="257" t="s">
        <v>436</v>
      </c>
      <c r="E141" s="267" t="s">
        <v>1</v>
      </c>
      <c r="F141" s="268" t="s">
        <v>2956</v>
      </c>
      <c r="G141" s="266"/>
      <c r="H141" s="269">
        <v>495.84500000000003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5" t="s">
        <v>436</v>
      </c>
      <c r="AU141" s="275" t="s">
        <v>86</v>
      </c>
      <c r="AV141" s="13" t="s">
        <v>86</v>
      </c>
      <c r="AW141" s="13" t="s">
        <v>32</v>
      </c>
      <c r="AX141" s="13" t="s">
        <v>76</v>
      </c>
      <c r="AY141" s="275" t="s">
        <v>213</v>
      </c>
    </row>
    <row r="142" s="14" customFormat="1">
      <c r="A142" s="14"/>
      <c r="B142" s="276"/>
      <c r="C142" s="277"/>
      <c r="D142" s="257" t="s">
        <v>436</v>
      </c>
      <c r="E142" s="278" t="s">
        <v>1</v>
      </c>
      <c r="F142" s="279" t="s">
        <v>453</v>
      </c>
      <c r="G142" s="277"/>
      <c r="H142" s="280">
        <v>495.84500000000003</v>
      </c>
      <c r="I142" s="281"/>
      <c r="J142" s="277"/>
      <c r="K142" s="277"/>
      <c r="L142" s="282"/>
      <c r="M142" s="283"/>
      <c r="N142" s="284"/>
      <c r="O142" s="284"/>
      <c r="P142" s="284"/>
      <c r="Q142" s="284"/>
      <c r="R142" s="284"/>
      <c r="S142" s="284"/>
      <c r="T142" s="28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6" t="s">
        <v>436</v>
      </c>
      <c r="AU142" s="286" t="s">
        <v>86</v>
      </c>
      <c r="AV142" s="14" t="s">
        <v>229</v>
      </c>
      <c r="AW142" s="14" t="s">
        <v>32</v>
      </c>
      <c r="AX142" s="14" t="s">
        <v>84</v>
      </c>
      <c r="AY142" s="286" t="s">
        <v>213</v>
      </c>
    </row>
    <row r="143" s="2" customFormat="1" ht="21.75" customHeight="1">
      <c r="A143" s="39"/>
      <c r="B143" s="40"/>
      <c r="C143" s="244" t="s">
        <v>243</v>
      </c>
      <c r="D143" s="244" t="s">
        <v>216</v>
      </c>
      <c r="E143" s="245" t="s">
        <v>2615</v>
      </c>
      <c r="F143" s="246" t="s">
        <v>2616</v>
      </c>
      <c r="G143" s="247" t="s">
        <v>399</v>
      </c>
      <c r="H143" s="248">
        <v>247.923</v>
      </c>
      <c r="I143" s="249"/>
      <c r="J143" s="250">
        <f>ROUND(I143*H143,2)</f>
        <v>0</v>
      </c>
      <c r="K143" s="246" t="s">
        <v>394</v>
      </c>
      <c r="L143" s="45"/>
      <c r="M143" s="251" t="s">
        <v>1</v>
      </c>
      <c r="N143" s="252" t="s">
        <v>41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229</v>
      </c>
      <c r="AT143" s="255" t="s">
        <v>216</v>
      </c>
      <c r="AU143" s="255" t="s">
        <v>86</v>
      </c>
      <c r="AY143" s="18" t="s">
        <v>213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84</v>
      </c>
      <c r="BK143" s="256">
        <f>ROUND(I143*H143,2)</f>
        <v>0</v>
      </c>
      <c r="BL143" s="18" t="s">
        <v>229</v>
      </c>
      <c r="BM143" s="255" t="s">
        <v>2617</v>
      </c>
    </row>
    <row r="144" s="15" customFormat="1">
      <c r="A144" s="15"/>
      <c r="B144" s="300"/>
      <c r="C144" s="301"/>
      <c r="D144" s="257" t="s">
        <v>436</v>
      </c>
      <c r="E144" s="302" t="s">
        <v>1</v>
      </c>
      <c r="F144" s="303" t="s">
        <v>2618</v>
      </c>
      <c r="G144" s="301"/>
      <c r="H144" s="302" t="s">
        <v>1</v>
      </c>
      <c r="I144" s="304"/>
      <c r="J144" s="301"/>
      <c r="K144" s="301"/>
      <c r="L144" s="305"/>
      <c r="M144" s="306"/>
      <c r="N144" s="307"/>
      <c r="O144" s="307"/>
      <c r="P144" s="307"/>
      <c r="Q144" s="307"/>
      <c r="R144" s="307"/>
      <c r="S144" s="307"/>
      <c r="T144" s="30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309" t="s">
        <v>436</v>
      </c>
      <c r="AU144" s="309" t="s">
        <v>86</v>
      </c>
      <c r="AV144" s="15" t="s">
        <v>84</v>
      </c>
      <c r="AW144" s="15" t="s">
        <v>32</v>
      </c>
      <c r="AX144" s="15" t="s">
        <v>76</v>
      </c>
      <c r="AY144" s="309" t="s">
        <v>213</v>
      </c>
    </row>
    <row r="145" s="13" customFormat="1">
      <c r="A145" s="13"/>
      <c r="B145" s="265"/>
      <c r="C145" s="266"/>
      <c r="D145" s="257" t="s">
        <v>436</v>
      </c>
      <c r="E145" s="267" t="s">
        <v>1</v>
      </c>
      <c r="F145" s="268" t="s">
        <v>2956</v>
      </c>
      <c r="G145" s="266"/>
      <c r="H145" s="269">
        <v>495.84500000000003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5" t="s">
        <v>436</v>
      </c>
      <c r="AU145" s="275" t="s">
        <v>86</v>
      </c>
      <c r="AV145" s="13" t="s">
        <v>86</v>
      </c>
      <c r="AW145" s="13" t="s">
        <v>32</v>
      </c>
      <c r="AX145" s="13" t="s">
        <v>76</v>
      </c>
      <c r="AY145" s="275" t="s">
        <v>213</v>
      </c>
    </row>
    <row r="146" s="14" customFormat="1">
      <c r="A146" s="14"/>
      <c r="B146" s="276"/>
      <c r="C146" s="277"/>
      <c r="D146" s="257" t="s">
        <v>436</v>
      </c>
      <c r="E146" s="278" t="s">
        <v>1</v>
      </c>
      <c r="F146" s="279" t="s">
        <v>453</v>
      </c>
      <c r="G146" s="277"/>
      <c r="H146" s="280">
        <v>495.84500000000003</v>
      </c>
      <c r="I146" s="281"/>
      <c r="J146" s="277"/>
      <c r="K146" s="277"/>
      <c r="L146" s="282"/>
      <c r="M146" s="283"/>
      <c r="N146" s="284"/>
      <c r="O146" s="284"/>
      <c r="P146" s="284"/>
      <c r="Q146" s="284"/>
      <c r="R146" s="284"/>
      <c r="S146" s="284"/>
      <c r="T146" s="28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6" t="s">
        <v>436</v>
      </c>
      <c r="AU146" s="286" t="s">
        <v>86</v>
      </c>
      <c r="AV146" s="14" t="s">
        <v>229</v>
      </c>
      <c r="AW146" s="14" t="s">
        <v>32</v>
      </c>
      <c r="AX146" s="14" t="s">
        <v>84</v>
      </c>
      <c r="AY146" s="286" t="s">
        <v>213</v>
      </c>
    </row>
    <row r="147" s="13" customFormat="1">
      <c r="A147" s="13"/>
      <c r="B147" s="265"/>
      <c r="C147" s="266"/>
      <c r="D147" s="257" t="s">
        <v>436</v>
      </c>
      <c r="E147" s="266"/>
      <c r="F147" s="268" t="s">
        <v>2957</v>
      </c>
      <c r="G147" s="266"/>
      <c r="H147" s="269">
        <v>247.923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5" t="s">
        <v>436</v>
      </c>
      <c r="AU147" s="275" t="s">
        <v>86</v>
      </c>
      <c r="AV147" s="13" t="s">
        <v>86</v>
      </c>
      <c r="AW147" s="13" t="s">
        <v>4</v>
      </c>
      <c r="AX147" s="13" t="s">
        <v>84</v>
      </c>
      <c r="AY147" s="275" t="s">
        <v>213</v>
      </c>
    </row>
    <row r="148" s="2" customFormat="1" ht="21.75" customHeight="1">
      <c r="A148" s="39"/>
      <c r="B148" s="40"/>
      <c r="C148" s="244" t="s">
        <v>420</v>
      </c>
      <c r="D148" s="244" t="s">
        <v>216</v>
      </c>
      <c r="E148" s="245" t="s">
        <v>496</v>
      </c>
      <c r="F148" s="246" t="s">
        <v>497</v>
      </c>
      <c r="G148" s="247" t="s">
        <v>399</v>
      </c>
      <c r="H148" s="248">
        <v>760.18299999999999</v>
      </c>
      <c r="I148" s="249"/>
      <c r="J148" s="250">
        <f>ROUND(I148*H148,2)</f>
        <v>0</v>
      </c>
      <c r="K148" s="246" t="s">
        <v>394</v>
      </c>
      <c r="L148" s="45"/>
      <c r="M148" s="251" t="s">
        <v>1</v>
      </c>
      <c r="N148" s="252" t="s">
        <v>41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229</v>
      </c>
      <c r="AT148" s="255" t="s">
        <v>216</v>
      </c>
      <c r="AU148" s="255" t="s">
        <v>86</v>
      </c>
      <c r="AY148" s="18" t="s">
        <v>213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84</v>
      </c>
      <c r="BK148" s="256">
        <f>ROUND(I148*H148,2)</f>
        <v>0</v>
      </c>
      <c r="BL148" s="18" t="s">
        <v>229</v>
      </c>
      <c r="BM148" s="255" t="s">
        <v>2621</v>
      </c>
    </row>
    <row r="149" s="15" customFormat="1">
      <c r="A149" s="15"/>
      <c r="B149" s="300"/>
      <c r="C149" s="301"/>
      <c r="D149" s="257" t="s">
        <v>436</v>
      </c>
      <c r="E149" s="302" t="s">
        <v>1</v>
      </c>
      <c r="F149" s="303" t="s">
        <v>2958</v>
      </c>
      <c r="G149" s="301"/>
      <c r="H149" s="302" t="s">
        <v>1</v>
      </c>
      <c r="I149" s="304"/>
      <c r="J149" s="301"/>
      <c r="K149" s="301"/>
      <c r="L149" s="305"/>
      <c r="M149" s="306"/>
      <c r="N149" s="307"/>
      <c r="O149" s="307"/>
      <c r="P149" s="307"/>
      <c r="Q149" s="307"/>
      <c r="R149" s="307"/>
      <c r="S149" s="307"/>
      <c r="T149" s="30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309" t="s">
        <v>436</v>
      </c>
      <c r="AU149" s="309" t="s">
        <v>86</v>
      </c>
      <c r="AV149" s="15" t="s">
        <v>84</v>
      </c>
      <c r="AW149" s="15" t="s">
        <v>32</v>
      </c>
      <c r="AX149" s="15" t="s">
        <v>76</v>
      </c>
      <c r="AY149" s="309" t="s">
        <v>213</v>
      </c>
    </row>
    <row r="150" s="15" customFormat="1">
      <c r="A150" s="15"/>
      <c r="B150" s="300"/>
      <c r="C150" s="301"/>
      <c r="D150" s="257" t="s">
        <v>436</v>
      </c>
      <c r="E150" s="302" t="s">
        <v>1</v>
      </c>
      <c r="F150" s="303" t="s">
        <v>2959</v>
      </c>
      <c r="G150" s="301"/>
      <c r="H150" s="302" t="s">
        <v>1</v>
      </c>
      <c r="I150" s="304"/>
      <c r="J150" s="301"/>
      <c r="K150" s="301"/>
      <c r="L150" s="305"/>
      <c r="M150" s="306"/>
      <c r="N150" s="307"/>
      <c r="O150" s="307"/>
      <c r="P150" s="307"/>
      <c r="Q150" s="307"/>
      <c r="R150" s="307"/>
      <c r="S150" s="307"/>
      <c r="T150" s="30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309" t="s">
        <v>436</v>
      </c>
      <c r="AU150" s="309" t="s">
        <v>86</v>
      </c>
      <c r="AV150" s="15" t="s">
        <v>84</v>
      </c>
      <c r="AW150" s="15" t="s">
        <v>32</v>
      </c>
      <c r="AX150" s="15" t="s">
        <v>76</v>
      </c>
      <c r="AY150" s="309" t="s">
        <v>213</v>
      </c>
    </row>
    <row r="151" s="13" customFormat="1">
      <c r="A151" s="13"/>
      <c r="B151" s="265"/>
      <c r="C151" s="266"/>
      <c r="D151" s="257" t="s">
        <v>436</v>
      </c>
      <c r="E151" s="267" t="s">
        <v>1</v>
      </c>
      <c r="F151" s="268" t="s">
        <v>2960</v>
      </c>
      <c r="G151" s="266"/>
      <c r="H151" s="269">
        <v>87.875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5" t="s">
        <v>436</v>
      </c>
      <c r="AU151" s="275" t="s">
        <v>86</v>
      </c>
      <c r="AV151" s="13" t="s">
        <v>86</v>
      </c>
      <c r="AW151" s="13" t="s">
        <v>32</v>
      </c>
      <c r="AX151" s="13" t="s">
        <v>76</v>
      </c>
      <c r="AY151" s="275" t="s">
        <v>213</v>
      </c>
    </row>
    <row r="152" s="15" customFormat="1">
      <c r="A152" s="15"/>
      <c r="B152" s="300"/>
      <c r="C152" s="301"/>
      <c r="D152" s="257" t="s">
        <v>436</v>
      </c>
      <c r="E152" s="302" t="s">
        <v>1</v>
      </c>
      <c r="F152" s="303" t="s">
        <v>2961</v>
      </c>
      <c r="G152" s="301"/>
      <c r="H152" s="302" t="s">
        <v>1</v>
      </c>
      <c r="I152" s="304"/>
      <c r="J152" s="301"/>
      <c r="K152" s="301"/>
      <c r="L152" s="305"/>
      <c r="M152" s="306"/>
      <c r="N152" s="307"/>
      <c r="O152" s="307"/>
      <c r="P152" s="307"/>
      <c r="Q152" s="307"/>
      <c r="R152" s="307"/>
      <c r="S152" s="307"/>
      <c r="T152" s="30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309" t="s">
        <v>436</v>
      </c>
      <c r="AU152" s="309" t="s">
        <v>86</v>
      </c>
      <c r="AV152" s="15" t="s">
        <v>84</v>
      </c>
      <c r="AW152" s="15" t="s">
        <v>32</v>
      </c>
      <c r="AX152" s="15" t="s">
        <v>76</v>
      </c>
      <c r="AY152" s="309" t="s">
        <v>213</v>
      </c>
    </row>
    <row r="153" s="13" customFormat="1">
      <c r="A153" s="13"/>
      <c r="B153" s="265"/>
      <c r="C153" s="266"/>
      <c r="D153" s="257" t="s">
        <v>436</v>
      </c>
      <c r="E153" s="267" t="s">
        <v>1</v>
      </c>
      <c r="F153" s="268" t="s">
        <v>2962</v>
      </c>
      <c r="G153" s="266"/>
      <c r="H153" s="269">
        <v>171.738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5" t="s">
        <v>436</v>
      </c>
      <c r="AU153" s="275" t="s">
        <v>86</v>
      </c>
      <c r="AV153" s="13" t="s">
        <v>86</v>
      </c>
      <c r="AW153" s="13" t="s">
        <v>32</v>
      </c>
      <c r="AX153" s="13" t="s">
        <v>76</v>
      </c>
      <c r="AY153" s="275" t="s">
        <v>213</v>
      </c>
    </row>
    <row r="154" s="15" customFormat="1">
      <c r="A154" s="15"/>
      <c r="B154" s="300"/>
      <c r="C154" s="301"/>
      <c r="D154" s="257" t="s">
        <v>436</v>
      </c>
      <c r="E154" s="302" t="s">
        <v>1</v>
      </c>
      <c r="F154" s="303" t="s">
        <v>2630</v>
      </c>
      <c r="G154" s="301"/>
      <c r="H154" s="302" t="s">
        <v>1</v>
      </c>
      <c r="I154" s="304"/>
      <c r="J154" s="301"/>
      <c r="K154" s="301"/>
      <c r="L154" s="305"/>
      <c r="M154" s="306"/>
      <c r="N154" s="307"/>
      <c r="O154" s="307"/>
      <c r="P154" s="307"/>
      <c r="Q154" s="307"/>
      <c r="R154" s="307"/>
      <c r="S154" s="307"/>
      <c r="T154" s="30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309" t="s">
        <v>436</v>
      </c>
      <c r="AU154" s="309" t="s">
        <v>86</v>
      </c>
      <c r="AV154" s="15" t="s">
        <v>84</v>
      </c>
      <c r="AW154" s="15" t="s">
        <v>32</v>
      </c>
      <c r="AX154" s="15" t="s">
        <v>76</v>
      </c>
      <c r="AY154" s="309" t="s">
        <v>213</v>
      </c>
    </row>
    <row r="155" s="15" customFormat="1">
      <c r="A155" s="15"/>
      <c r="B155" s="300"/>
      <c r="C155" s="301"/>
      <c r="D155" s="257" t="s">
        <v>436</v>
      </c>
      <c r="E155" s="302" t="s">
        <v>1</v>
      </c>
      <c r="F155" s="303" t="s">
        <v>2963</v>
      </c>
      <c r="G155" s="301"/>
      <c r="H155" s="302" t="s">
        <v>1</v>
      </c>
      <c r="I155" s="304"/>
      <c r="J155" s="301"/>
      <c r="K155" s="301"/>
      <c r="L155" s="305"/>
      <c r="M155" s="306"/>
      <c r="N155" s="307"/>
      <c r="O155" s="307"/>
      <c r="P155" s="307"/>
      <c r="Q155" s="307"/>
      <c r="R155" s="307"/>
      <c r="S155" s="307"/>
      <c r="T155" s="30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309" t="s">
        <v>436</v>
      </c>
      <c r="AU155" s="309" t="s">
        <v>86</v>
      </c>
      <c r="AV155" s="15" t="s">
        <v>84</v>
      </c>
      <c r="AW155" s="15" t="s">
        <v>32</v>
      </c>
      <c r="AX155" s="15" t="s">
        <v>76</v>
      </c>
      <c r="AY155" s="309" t="s">
        <v>213</v>
      </c>
    </row>
    <row r="156" s="15" customFormat="1">
      <c r="A156" s="15"/>
      <c r="B156" s="300"/>
      <c r="C156" s="301"/>
      <c r="D156" s="257" t="s">
        <v>436</v>
      </c>
      <c r="E156" s="302" t="s">
        <v>1</v>
      </c>
      <c r="F156" s="303" t="s">
        <v>2964</v>
      </c>
      <c r="G156" s="301"/>
      <c r="H156" s="302" t="s">
        <v>1</v>
      </c>
      <c r="I156" s="304"/>
      <c r="J156" s="301"/>
      <c r="K156" s="301"/>
      <c r="L156" s="305"/>
      <c r="M156" s="306"/>
      <c r="N156" s="307"/>
      <c r="O156" s="307"/>
      <c r="P156" s="307"/>
      <c r="Q156" s="307"/>
      <c r="R156" s="307"/>
      <c r="S156" s="307"/>
      <c r="T156" s="30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309" t="s">
        <v>436</v>
      </c>
      <c r="AU156" s="309" t="s">
        <v>86</v>
      </c>
      <c r="AV156" s="15" t="s">
        <v>84</v>
      </c>
      <c r="AW156" s="15" t="s">
        <v>32</v>
      </c>
      <c r="AX156" s="15" t="s">
        <v>76</v>
      </c>
      <c r="AY156" s="309" t="s">
        <v>213</v>
      </c>
    </row>
    <row r="157" s="13" customFormat="1">
      <c r="A157" s="13"/>
      <c r="B157" s="265"/>
      <c r="C157" s="266"/>
      <c r="D157" s="257" t="s">
        <v>436</v>
      </c>
      <c r="E157" s="267" t="s">
        <v>1</v>
      </c>
      <c r="F157" s="268" t="s">
        <v>2965</v>
      </c>
      <c r="G157" s="266"/>
      <c r="H157" s="269">
        <v>121.18000000000001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5" t="s">
        <v>436</v>
      </c>
      <c r="AU157" s="275" t="s">
        <v>86</v>
      </c>
      <c r="AV157" s="13" t="s">
        <v>86</v>
      </c>
      <c r="AW157" s="13" t="s">
        <v>32</v>
      </c>
      <c r="AX157" s="13" t="s">
        <v>76</v>
      </c>
      <c r="AY157" s="275" t="s">
        <v>213</v>
      </c>
    </row>
    <row r="158" s="15" customFormat="1">
      <c r="A158" s="15"/>
      <c r="B158" s="300"/>
      <c r="C158" s="301"/>
      <c r="D158" s="257" t="s">
        <v>436</v>
      </c>
      <c r="E158" s="302" t="s">
        <v>1</v>
      </c>
      <c r="F158" s="303" t="s">
        <v>2966</v>
      </c>
      <c r="G158" s="301"/>
      <c r="H158" s="302" t="s">
        <v>1</v>
      </c>
      <c r="I158" s="304"/>
      <c r="J158" s="301"/>
      <c r="K158" s="301"/>
      <c r="L158" s="305"/>
      <c r="M158" s="306"/>
      <c r="N158" s="307"/>
      <c r="O158" s="307"/>
      <c r="P158" s="307"/>
      <c r="Q158" s="307"/>
      <c r="R158" s="307"/>
      <c r="S158" s="307"/>
      <c r="T158" s="30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309" t="s">
        <v>436</v>
      </c>
      <c r="AU158" s="309" t="s">
        <v>86</v>
      </c>
      <c r="AV158" s="15" t="s">
        <v>84</v>
      </c>
      <c r="AW158" s="15" t="s">
        <v>32</v>
      </c>
      <c r="AX158" s="15" t="s">
        <v>76</v>
      </c>
      <c r="AY158" s="309" t="s">
        <v>213</v>
      </c>
    </row>
    <row r="159" s="13" customFormat="1">
      <c r="A159" s="13"/>
      <c r="B159" s="265"/>
      <c r="C159" s="266"/>
      <c r="D159" s="257" t="s">
        <v>436</v>
      </c>
      <c r="E159" s="267" t="s">
        <v>1</v>
      </c>
      <c r="F159" s="268" t="s">
        <v>2967</v>
      </c>
      <c r="G159" s="266"/>
      <c r="H159" s="269">
        <v>105.5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5" t="s">
        <v>436</v>
      </c>
      <c r="AU159" s="275" t="s">
        <v>86</v>
      </c>
      <c r="AV159" s="13" t="s">
        <v>86</v>
      </c>
      <c r="AW159" s="13" t="s">
        <v>32</v>
      </c>
      <c r="AX159" s="13" t="s">
        <v>76</v>
      </c>
      <c r="AY159" s="275" t="s">
        <v>213</v>
      </c>
    </row>
    <row r="160" s="15" customFormat="1">
      <c r="A160" s="15"/>
      <c r="B160" s="300"/>
      <c r="C160" s="301"/>
      <c r="D160" s="257" t="s">
        <v>436</v>
      </c>
      <c r="E160" s="302" t="s">
        <v>1</v>
      </c>
      <c r="F160" s="303" t="s">
        <v>2968</v>
      </c>
      <c r="G160" s="301"/>
      <c r="H160" s="302" t="s">
        <v>1</v>
      </c>
      <c r="I160" s="304"/>
      <c r="J160" s="301"/>
      <c r="K160" s="301"/>
      <c r="L160" s="305"/>
      <c r="M160" s="306"/>
      <c r="N160" s="307"/>
      <c r="O160" s="307"/>
      <c r="P160" s="307"/>
      <c r="Q160" s="307"/>
      <c r="R160" s="307"/>
      <c r="S160" s="307"/>
      <c r="T160" s="30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309" t="s">
        <v>436</v>
      </c>
      <c r="AU160" s="309" t="s">
        <v>86</v>
      </c>
      <c r="AV160" s="15" t="s">
        <v>84</v>
      </c>
      <c r="AW160" s="15" t="s">
        <v>32</v>
      </c>
      <c r="AX160" s="15" t="s">
        <v>76</v>
      </c>
      <c r="AY160" s="309" t="s">
        <v>213</v>
      </c>
    </row>
    <row r="161" s="13" customFormat="1">
      <c r="A161" s="13"/>
      <c r="B161" s="265"/>
      <c r="C161" s="266"/>
      <c r="D161" s="257" t="s">
        <v>436</v>
      </c>
      <c r="E161" s="267" t="s">
        <v>1</v>
      </c>
      <c r="F161" s="268" t="s">
        <v>2969</v>
      </c>
      <c r="G161" s="266"/>
      <c r="H161" s="269">
        <v>44.369999999999997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5" t="s">
        <v>436</v>
      </c>
      <c r="AU161" s="275" t="s">
        <v>86</v>
      </c>
      <c r="AV161" s="13" t="s">
        <v>86</v>
      </c>
      <c r="AW161" s="13" t="s">
        <v>32</v>
      </c>
      <c r="AX161" s="13" t="s">
        <v>76</v>
      </c>
      <c r="AY161" s="275" t="s">
        <v>213</v>
      </c>
    </row>
    <row r="162" s="15" customFormat="1">
      <c r="A162" s="15"/>
      <c r="B162" s="300"/>
      <c r="C162" s="301"/>
      <c r="D162" s="257" t="s">
        <v>436</v>
      </c>
      <c r="E162" s="302" t="s">
        <v>1</v>
      </c>
      <c r="F162" s="303" t="s">
        <v>2970</v>
      </c>
      <c r="G162" s="301"/>
      <c r="H162" s="302" t="s">
        <v>1</v>
      </c>
      <c r="I162" s="304"/>
      <c r="J162" s="301"/>
      <c r="K162" s="301"/>
      <c r="L162" s="305"/>
      <c r="M162" s="306"/>
      <c r="N162" s="307"/>
      <c r="O162" s="307"/>
      <c r="P162" s="307"/>
      <c r="Q162" s="307"/>
      <c r="R162" s="307"/>
      <c r="S162" s="307"/>
      <c r="T162" s="30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309" t="s">
        <v>436</v>
      </c>
      <c r="AU162" s="309" t="s">
        <v>86</v>
      </c>
      <c r="AV162" s="15" t="s">
        <v>84</v>
      </c>
      <c r="AW162" s="15" t="s">
        <v>32</v>
      </c>
      <c r="AX162" s="15" t="s">
        <v>76</v>
      </c>
      <c r="AY162" s="309" t="s">
        <v>213</v>
      </c>
    </row>
    <row r="163" s="15" customFormat="1">
      <c r="A163" s="15"/>
      <c r="B163" s="300"/>
      <c r="C163" s="301"/>
      <c r="D163" s="257" t="s">
        <v>436</v>
      </c>
      <c r="E163" s="302" t="s">
        <v>1</v>
      </c>
      <c r="F163" s="303" t="s">
        <v>2971</v>
      </c>
      <c r="G163" s="301"/>
      <c r="H163" s="302" t="s">
        <v>1</v>
      </c>
      <c r="I163" s="304"/>
      <c r="J163" s="301"/>
      <c r="K163" s="301"/>
      <c r="L163" s="305"/>
      <c r="M163" s="306"/>
      <c r="N163" s="307"/>
      <c r="O163" s="307"/>
      <c r="P163" s="307"/>
      <c r="Q163" s="307"/>
      <c r="R163" s="307"/>
      <c r="S163" s="307"/>
      <c r="T163" s="30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309" t="s">
        <v>436</v>
      </c>
      <c r="AU163" s="309" t="s">
        <v>86</v>
      </c>
      <c r="AV163" s="15" t="s">
        <v>84</v>
      </c>
      <c r="AW163" s="15" t="s">
        <v>32</v>
      </c>
      <c r="AX163" s="15" t="s">
        <v>76</v>
      </c>
      <c r="AY163" s="309" t="s">
        <v>213</v>
      </c>
    </row>
    <row r="164" s="13" customFormat="1">
      <c r="A164" s="13"/>
      <c r="B164" s="265"/>
      <c r="C164" s="266"/>
      <c r="D164" s="257" t="s">
        <v>436</v>
      </c>
      <c r="E164" s="267" t="s">
        <v>1</v>
      </c>
      <c r="F164" s="268" t="s">
        <v>1866</v>
      </c>
      <c r="G164" s="266"/>
      <c r="H164" s="269">
        <v>120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5" t="s">
        <v>436</v>
      </c>
      <c r="AU164" s="275" t="s">
        <v>86</v>
      </c>
      <c r="AV164" s="13" t="s">
        <v>86</v>
      </c>
      <c r="AW164" s="13" t="s">
        <v>32</v>
      </c>
      <c r="AX164" s="13" t="s">
        <v>76</v>
      </c>
      <c r="AY164" s="275" t="s">
        <v>213</v>
      </c>
    </row>
    <row r="165" s="15" customFormat="1">
      <c r="A165" s="15"/>
      <c r="B165" s="300"/>
      <c r="C165" s="301"/>
      <c r="D165" s="257" t="s">
        <v>436</v>
      </c>
      <c r="E165" s="302" t="s">
        <v>1</v>
      </c>
      <c r="F165" s="303" t="s">
        <v>2972</v>
      </c>
      <c r="G165" s="301"/>
      <c r="H165" s="302" t="s">
        <v>1</v>
      </c>
      <c r="I165" s="304"/>
      <c r="J165" s="301"/>
      <c r="K165" s="301"/>
      <c r="L165" s="305"/>
      <c r="M165" s="306"/>
      <c r="N165" s="307"/>
      <c r="O165" s="307"/>
      <c r="P165" s="307"/>
      <c r="Q165" s="307"/>
      <c r="R165" s="307"/>
      <c r="S165" s="307"/>
      <c r="T165" s="30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309" t="s">
        <v>436</v>
      </c>
      <c r="AU165" s="309" t="s">
        <v>86</v>
      </c>
      <c r="AV165" s="15" t="s">
        <v>84</v>
      </c>
      <c r="AW165" s="15" t="s">
        <v>32</v>
      </c>
      <c r="AX165" s="15" t="s">
        <v>76</v>
      </c>
      <c r="AY165" s="309" t="s">
        <v>213</v>
      </c>
    </row>
    <row r="166" s="15" customFormat="1">
      <c r="A166" s="15"/>
      <c r="B166" s="300"/>
      <c r="C166" s="301"/>
      <c r="D166" s="257" t="s">
        <v>436</v>
      </c>
      <c r="E166" s="302" t="s">
        <v>1</v>
      </c>
      <c r="F166" s="303" t="s">
        <v>2971</v>
      </c>
      <c r="G166" s="301"/>
      <c r="H166" s="302" t="s">
        <v>1</v>
      </c>
      <c r="I166" s="304"/>
      <c r="J166" s="301"/>
      <c r="K166" s="301"/>
      <c r="L166" s="305"/>
      <c r="M166" s="306"/>
      <c r="N166" s="307"/>
      <c r="O166" s="307"/>
      <c r="P166" s="307"/>
      <c r="Q166" s="307"/>
      <c r="R166" s="307"/>
      <c r="S166" s="307"/>
      <c r="T166" s="30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309" t="s">
        <v>436</v>
      </c>
      <c r="AU166" s="309" t="s">
        <v>86</v>
      </c>
      <c r="AV166" s="15" t="s">
        <v>84</v>
      </c>
      <c r="AW166" s="15" t="s">
        <v>32</v>
      </c>
      <c r="AX166" s="15" t="s">
        <v>76</v>
      </c>
      <c r="AY166" s="309" t="s">
        <v>213</v>
      </c>
    </row>
    <row r="167" s="13" customFormat="1">
      <c r="A167" s="13"/>
      <c r="B167" s="265"/>
      <c r="C167" s="266"/>
      <c r="D167" s="257" t="s">
        <v>436</v>
      </c>
      <c r="E167" s="267" t="s">
        <v>1</v>
      </c>
      <c r="F167" s="268" t="s">
        <v>2973</v>
      </c>
      <c r="G167" s="266"/>
      <c r="H167" s="269">
        <v>77.319999999999993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5" t="s">
        <v>436</v>
      </c>
      <c r="AU167" s="275" t="s">
        <v>86</v>
      </c>
      <c r="AV167" s="13" t="s">
        <v>86</v>
      </c>
      <c r="AW167" s="13" t="s">
        <v>32</v>
      </c>
      <c r="AX167" s="13" t="s">
        <v>76</v>
      </c>
      <c r="AY167" s="275" t="s">
        <v>213</v>
      </c>
    </row>
    <row r="168" s="15" customFormat="1">
      <c r="A168" s="15"/>
      <c r="B168" s="300"/>
      <c r="C168" s="301"/>
      <c r="D168" s="257" t="s">
        <v>436</v>
      </c>
      <c r="E168" s="302" t="s">
        <v>1</v>
      </c>
      <c r="F168" s="303" t="s">
        <v>2640</v>
      </c>
      <c r="G168" s="301"/>
      <c r="H168" s="302" t="s">
        <v>1</v>
      </c>
      <c r="I168" s="304"/>
      <c r="J168" s="301"/>
      <c r="K168" s="301"/>
      <c r="L168" s="305"/>
      <c r="M168" s="306"/>
      <c r="N168" s="307"/>
      <c r="O168" s="307"/>
      <c r="P168" s="307"/>
      <c r="Q168" s="307"/>
      <c r="R168" s="307"/>
      <c r="S168" s="307"/>
      <c r="T168" s="30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309" t="s">
        <v>436</v>
      </c>
      <c r="AU168" s="309" t="s">
        <v>86</v>
      </c>
      <c r="AV168" s="15" t="s">
        <v>84</v>
      </c>
      <c r="AW168" s="15" t="s">
        <v>32</v>
      </c>
      <c r="AX168" s="15" t="s">
        <v>76</v>
      </c>
      <c r="AY168" s="309" t="s">
        <v>213</v>
      </c>
    </row>
    <row r="169" s="13" customFormat="1">
      <c r="A169" s="13"/>
      <c r="B169" s="265"/>
      <c r="C169" s="266"/>
      <c r="D169" s="257" t="s">
        <v>436</v>
      </c>
      <c r="E169" s="267" t="s">
        <v>1</v>
      </c>
      <c r="F169" s="268" t="s">
        <v>2974</v>
      </c>
      <c r="G169" s="266"/>
      <c r="H169" s="269">
        <v>32.200000000000003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5" t="s">
        <v>436</v>
      </c>
      <c r="AU169" s="275" t="s">
        <v>86</v>
      </c>
      <c r="AV169" s="13" t="s">
        <v>86</v>
      </c>
      <c r="AW169" s="13" t="s">
        <v>32</v>
      </c>
      <c r="AX169" s="13" t="s">
        <v>76</v>
      </c>
      <c r="AY169" s="275" t="s">
        <v>213</v>
      </c>
    </row>
    <row r="170" s="14" customFormat="1">
      <c r="A170" s="14"/>
      <c r="B170" s="276"/>
      <c r="C170" s="277"/>
      <c r="D170" s="257" t="s">
        <v>436</v>
      </c>
      <c r="E170" s="278" t="s">
        <v>1</v>
      </c>
      <c r="F170" s="279" t="s">
        <v>453</v>
      </c>
      <c r="G170" s="277"/>
      <c r="H170" s="280">
        <v>760.18299999999999</v>
      </c>
      <c r="I170" s="281"/>
      <c r="J170" s="277"/>
      <c r="K170" s="277"/>
      <c r="L170" s="282"/>
      <c r="M170" s="283"/>
      <c r="N170" s="284"/>
      <c r="O170" s="284"/>
      <c r="P170" s="284"/>
      <c r="Q170" s="284"/>
      <c r="R170" s="284"/>
      <c r="S170" s="284"/>
      <c r="T170" s="28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6" t="s">
        <v>436</v>
      </c>
      <c r="AU170" s="286" t="s">
        <v>86</v>
      </c>
      <c r="AV170" s="14" t="s">
        <v>229</v>
      </c>
      <c r="AW170" s="14" t="s">
        <v>4</v>
      </c>
      <c r="AX170" s="14" t="s">
        <v>84</v>
      </c>
      <c r="AY170" s="286" t="s">
        <v>213</v>
      </c>
    </row>
    <row r="171" s="2" customFormat="1" ht="16.5" customHeight="1">
      <c r="A171" s="39"/>
      <c r="B171" s="40"/>
      <c r="C171" s="244" t="s">
        <v>248</v>
      </c>
      <c r="D171" s="244" t="s">
        <v>216</v>
      </c>
      <c r="E171" s="245" t="s">
        <v>2642</v>
      </c>
      <c r="F171" s="246" t="s">
        <v>2643</v>
      </c>
      <c r="G171" s="247" t="s">
        <v>393</v>
      </c>
      <c r="H171" s="248">
        <v>1647.983</v>
      </c>
      <c r="I171" s="249"/>
      <c r="J171" s="250">
        <f>ROUND(I171*H171,2)</f>
        <v>0</v>
      </c>
      <c r="K171" s="246" t="s">
        <v>394</v>
      </c>
      <c r="L171" s="45"/>
      <c r="M171" s="251" t="s">
        <v>1</v>
      </c>
      <c r="N171" s="252" t="s">
        <v>41</v>
      </c>
      <c r="O171" s="92"/>
      <c r="P171" s="253">
        <f>O171*H171</f>
        <v>0</v>
      </c>
      <c r="Q171" s="253">
        <v>0.00084999999999999995</v>
      </c>
      <c r="R171" s="253">
        <f>Q171*H171</f>
        <v>1.4007855499999999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229</v>
      </c>
      <c r="AT171" s="255" t="s">
        <v>216</v>
      </c>
      <c r="AU171" s="255" t="s">
        <v>86</v>
      </c>
      <c r="AY171" s="18" t="s">
        <v>213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84</v>
      </c>
      <c r="BK171" s="256">
        <f>ROUND(I171*H171,2)</f>
        <v>0</v>
      </c>
      <c r="BL171" s="18" t="s">
        <v>229</v>
      </c>
      <c r="BM171" s="255" t="s">
        <v>2644</v>
      </c>
    </row>
    <row r="172" s="15" customFormat="1">
      <c r="A172" s="15"/>
      <c r="B172" s="300"/>
      <c r="C172" s="301"/>
      <c r="D172" s="257" t="s">
        <v>436</v>
      </c>
      <c r="E172" s="302" t="s">
        <v>1</v>
      </c>
      <c r="F172" s="303" t="s">
        <v>2975</v>
      </c>
      <c r="G172" s="301"/>
      <c r="H172" s="302" t="s">
        <v>1</v>
      </c>
      <c r="I172" s="304"/>
      <c r="J172" s="301"/>
      <c r="K172" s="301"/>
      <c r="L172" s="305"/>
      <c r="M172" s="306"/>
      <c r="N172" s="307"/>
      <c r="O172" s="307"/>
      <c r="P172" s="307"/>
      <c r="Q172" s="307"/>
      <c r="R172" s="307"/>
      <c r="S172" s="307"/>
      <c r="T172" s="30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309" t="s">
        <v>436</v>
      </c>
      <c r="AU172" s="309" t="s">
        <v>86</v>
      </c>
      <c r="AV172" s="15" t="s">
        <v>84</v>
      </c>
      <c r="AW172" s="15" t="s">
        <v>32</v>
      </c>
      <c r="AX172" s="15" t="s">
        <v>76</v>
      </c>
      <c r="AY172" s="309" t="s">
        <v>213</v>
      </c>
    </row>
    <row r="173" s="13" customFormat="1">
      <c r="A173" s="13"/>
      <c r="B173" s="265"/>
      <c r="C173" s="266"/>
      <c r="D173" s="257" t="s">
        <v>436</v>
      </c>
      <c r="E173" s="267" t="s">
        <v>1</v>
      </c>
      <c r="F173" s="268" t="s">
        <v>2976</v>
      </c>
      <c r="G173" s="266"/>
      <c r="H173" s="269">
        <v>675.67999999999995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5" t="s">
        <v>436</v>
      </c>
      <c r="AU173" s="275" t="s">
        <v>86</v>
      </c>
      <c r="AV173" s="13" t="s">
        <v>86</v>
      </c>
      <c r="AW173" s="13" t="s">
        <v>32</v>
      </c>
      <c r="AX173" s="13" t="s">
        <v>76</v>
      </c>
      <c r="AY173" s="275" t="s">
        <v>213</v>
      </c>
    </row>
    <row r="174" s="15" customFormat="1">
      <c r="A174" s="15"/>
      <c r="B174" s="300"/>
      <c r="C174" s="301"/>
      <c r="D174" s="257" t="s">
        <v>436</v>
      </c>
      <c r="E174" s="302" t="s">
        <v>1</v>
      </c>
      <c r="F174" s="303" t="s">
        <v>2977</v>
      </c>
      <c r="G174" s="301"/>
      <c r="H174" s="302" t="s">
        <v>1</v>
      </c>
      <c r="I174" s="304"/>
      <c r="J174" s="301"/>
      <c r="K174" s="301"/>
      <c r="L174" s="305"/>
      <c r="M174" s="306"/>
      <c r="N174" s="307"/>
      <c r="O174" s="307"/>
      <c r="P174" s="307"/>
      <c r="Q174" s="307"/>
      <c r="R174" s="307"/>
      <c r="S174" s="307"/>
      <c r="T174" s="30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309" t="s">
        <v>436</v>
      </c>
      <c r="AU174" s="309" t="s">
        <v>86</v>
      </c>
      <c r="AV174" s="15" t="s">
        <v>84</v>
      </c>
      <c r="AW174" s="15" t="s">
        <v>32</v>
      </c>
      <c r="AX174" s="15" t="s">
        <v>76</v>
      </c>
      <c r="AY174" s="309" t="s">
        <v>213</v>
      </c>
    </row>
    <row r="175" s="13" customFormat="1">
      <c r="A175" s="13"/>
      <c r="B175" s="265"/>
      <c r="C175" s="266"/>
      <c r="D175" s="257" t="s">
        <v>436</v>
      </c>
      <c r="E175" s="267" t="s">
        <v>1</v>
      </c>
      <c r="F175" s="268" t="s">
        <v>2978</v>
      </c>
      <c r="G175" s="266"/>
      <c r="H175" s="269">
        <v>540.96000000000004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5" t="s">
        <v>436</v>
      </c>
      <c r="AU175" s="275" t="s">
        <v>86</v>
      </c>
      <c r="AV175" s="13" t="s">
        <v>86</v>
      </c>
      <c r="AW175" s="13" t="s">
        <v>32</v>
      </c>
      <c r="AX175" s="13" t="s">
        <v>76</v>
      </c>
      <c r="AY175" s="275" t="s">
        <v>213</v>
      </c>
    </row>
    <row r="176" s="15" customFormat="1">
      <c r="A176" s="15"/>
      <c r="B176" s="300"/>
      <c r="C176" s="301"/>
      <c r="D176" s="257" t="s">
        <v>436</v>
      </c>
      <c r="E176" s="302" t="s">
        <v>1</v>
      </c>
      <c r="F176" s="303" t="s">
        <v>2972</v>
      </c>
      <c r="G176" s="301"/>
      <c r="H176" s="302" t="s">
        <v>1</v>
      </c>
      <c r="I176" s="304"/>
      <c r="J176" s="301"/>
      <c r="K176" s="301"/>
      <c r="L176" s="305"/>
      <c r="M176" s="306"/>
      <c r="N176" s="307"/>
      <c r="O176" s="307"/>
      <c r="P176" s="307"/>
      <c r="Q176" s="307"/>
      <c r="R176" s="307"/>
      <c r="S176" s="307"/>
      <c r="T176" s="30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309" t="s">
        <v>436</v>
      </c>
      <c r="AU176" s="309" t="s">
        <v>86</v>
      </c>
      <c r="AV176" s="15" t="s">
        <v>84</v>
      </c>
      <c r="AW176" s="15" t="s">
        <v>32</v>
      </c>
      <c r="AX176" s="15" t="s">
        <v>76</v>
      </c>
      <c r="AY176" s="309" t="s">
        <v>213</v>
      </c>
    </row>
    <row r="177" s="13" customFormat="1">
      <c r="A177" s="13"/>
      <c r="B177" s="265"/>
      <c r="C177" s="266"/>
      <c r="D177" s="257" t="s">
        <v>436</v>
      </c>
      <c r="E177" s="267" t="s">
        <v>1</v>
      </c>
      <c r="F177" s="268" t="s">
        <v>2979</v>
      </c>
      <c r="G177" s="266"/>
      <c r="H177" s="269">
        <v>186.14400000000001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5" t="s">
        <v>436</v>
      </c>
      <c r="AU177" s="275" t="s">
        <v>86</v>
      </c>
      <c r="AV177" s="13" t="s">
        <v>86</v>
      </c>
      <c r="AW177" s="13" t="s">
        <v>32</v>
      </c>
      <c r="AX177" s="13" t="s">
        <v>76</v>
      </c>
      <c r="AY177" s="275" t="s">
        <v>213</v>
      </c>
    </row>
    <row r="178" s="15" customFormat="1">
      <c r="A178" s="15"/>
      <c r="B178" s="300"/>
      <c r="C178" s="301"/>
      <c r="D178" s="257" t="s">
        <v>436</v>
      </c>
      <c r="E178" s="302" t="s">
        <v>1</v>
      </c>
      <c r="F178" s="303" t="s">
        <v>2970</v>
      </c>
      <c r="G178" s="301"/>
      <c r="H178" s="302" t="s">
        <v>1</v>
      </c>
      <c r="I178" s="304"/>
      <c r="J178" s="301"/>
      <c r="K178" s="301"/>
      <c r="L178" s="305"/>
      <c r="M178" s="306"/>
      <c r="N178" s="307"/>
      <c r="O178" s="307"/>
      <c r="P178" s="307"/>
      <c r="Q178" s="307"/>
      <c r="R178" s="307"/>
      <c r="S178" s="307"/>
      <c r="T178" s="30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309" t="s">
        <v>436</v>
      </c>
      <c r="AU178" s="309" t="s">
        <v>86</v>
      </c>
      <c r="AV178" s="15" t="s">
        <v>84</v>
      </c>
      <c r="AW178" s="15" t="s">
        <v>32</v>
      </c>
      <c r="AX178" s="15" t="s">
        <v>76</v>
      </c>
      <c r="AY178" s="309" t="s">
        <v>213</v>
      </c>
    </row>
    <row r="179" s="13" customFormat="1">
      <c r="A179" s="13"/>
      <c r="B179" s="265"/>
      <c r="C179" s="266"/>
      <c r="D179" s="257" t="s">
        <v>436</v>
      </c>
      <c r="E179" s="267" t="s">
        <v>1</v>
      </c>
      <c r="F179" s="268" t="s">
        <v>2980</v>
      </c>
      <c r="G179" s="266"/>
      <c r="H179" s="269">
        <v>245.19900000000001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5" t="s">
        <v>436</v>
      </c>
      <c r="AU179" s="275" t="s">
        <v>86</v>
      </c>
      <c r="AV179" s="13" t="s">
        <v>86</v>
      </c>
      <c r="AW179" s="13" t="s">
        <v>32</v>
      </c>
      <c r="AX179" s="13" t="s">
        <v>76</v>
      </c>
      <c r="AY179" s="275" t="s">
        <v>213</v>
      </c>
    </row>
    <row r="180" s="2" customFormat="1" ht="21.75" customHeight="1">
      <c r="A180" s="39"/>
      <c r="B180" s="40"/>
      <c r="C180" s="244" t="s">
        <v>253</v>
      </c>
      <c r="D180" s="244" t="s">
        <v>216</v>
      </c>
      <c r="E180" s="245" t="s">
        <v>2645</v>
      </c>
      <c r="F180" s="246" t="s">
        <v>2646</v>
      </c>
      <c r="G180" s="247" t="s">
        <v>393</v>
      </c>
      <c r="H180" s="248">
        <v>1647.983</v>
      </c>
      <c r="I180" s="249"/>
      <c r="J180" s="250">
        <f>ROUND(I180*H180,2)</f>
        <v>0</v>
      </c>
      <c r="K180" s="246" t="s">
        <v>394</v>
      </c>
      <c r="L180" s="45"/>
      <c r="M180" s="251" t="s">
        <v>1</v>
      </c>
      <c r="N180" s="252" t="s">
        <v>41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229</v>
      </c>
      <c r="AT180" s="255" t="s">
        <v>216</v>
      </c>
      <c r="AU180" s="255" t="s">
        <v>86</v>
      </c>
      <c r="AY180" s="18" t="s">
        <v>213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84</v>
      </c>
      <c r="BK180" s="256">
        <f>ROUND(I180*H180,2)</f>
        <v>0</v>
      </c>
      <c r="BL180" s="18" t="s">
        <v>229</v>
      </c>
      <c r="BM180" s="255" t="s">
        <v>2647</v>
      </c>
    </row>
    <row r="181" s="15" customFormat="1">
      <c r="A181" s="15"/>
      <c r="B181" s="300"/>
      <c r="C181" s="301"/>
      <c r="D181" s="257" t="s">
        <v>436</v>
      </c>
      <c r="E181" s="302" t="s">
        <v>1</v>
      </c>
      <c r="F181" s="303" t="s">
        <v>2648</v>
      </c>
      <c r="G181" s="301"/>
      <c r="H181" s="302" t="s">
        <v>1</v>
      </c>
      <c r="I181" s="304"/>
      <c r="J181" s="301"/>
      <c r="K181" s="301"/>
      <c r="L181" s="305"/>
      <c r="M181" s="306"/>
      <c r="N181" s="307"/>
      <c r="O181" s="307"/>
      <c r="P181" s="307"/>
      <c r="Q181" s="307"/>
      <c r="R181" s="307"/>
      <c r="S181" s="307"/>
      <c r="T181" s="30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309" t="s">
        <v>436</v>
      </c>
      <c r="AU181" s="309" t="s">
        <v>86</v>
      </c>
      <c r="AV181" s="15" t="s">
        <v>84</v>
      </c>
      <c r="AW181" s="15" t="s">
        <v>32</v>
      </c>
      <c r="AX181" s="15" t="s">
        <v>76</v>
      </c>
      <c r="AY181" s="309" t="s">
        <v>213</v>
      </c>
    </row>
    <row r="182" s="13" customFormat="1">
      <c r="A182" s="13"/>
      <c r="B182" s="265"/>
      <c r="C182" s="266"/>
      <c r="D182" s="257" t="s">
        <v>436</v>
      </c>
      <c r="E182" s="267" t="s">
        <v>1</v>
      </c>
      <c r="F182" s="268" t="s">
        <v>2981</v>
      </c>
      <c r="G182" s="266"/>
      <c r="H182" s="269">
        <v>1647.983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5" t="s">
        <v>436</v>
      </c>
      <c r="AU182" s="275" t="s">
        <v>86</v>
      </c>
      <c r="AV182" s="13" t="s">
        <v>86</v>
      </c>
      <c r="AW182" s="13" t="s">
        <v>32</v>
      </c>
      <c r="AX182" s="13" t="s">
        <v>76</v>
      </c>
      <c r="AY182" s="275" t="s">
        <v>213</v>
      </c>
    </row>
    <row r="183" s="2" customFormat="1" ht="21.75" customHeight="1">
      <c r="A183" s="39"/>
      <c r="B183" s="40"/>
      <c r="C183" s="244" t="s">
        <v>257</v>
      </c>
      <c r="D183" s="244" t="s">
        <v>216</v>
      </c>
      <c r="E183" s="245" t="s">
        <v>2650</v>
      </c>
      <c r="F183" s="246" t="s">
        <v>2651</v>
      </c>
      <c r="G183" s="247" t="s">
        <v>393</v>
      </c>
      <c r="H183" s="248">
        <v>477.64999999999998</v>
      </c>
      <c r="I183" s="249"/>
      <c r="J183" s="250">
        <f>ROUND(I183*H183,2)</f>
        <v>0</v>
      </c>
      <c r="K183" s="246" t="s">
        <v>394</v>
      </c>
      <c r="L183" s="45"/>
      <c r="M183" s="251" t="s">
        <v>1</v>
      </c>
      <c r="N183" s="252" t="s">
        <v>41</v>
      </c>
      <c r="O183" s="92"/>
      <c r="P183" s="253">
        <f>O183*H183</f>
        <v>0</v>
      </c>
      <c r="Q183" s="253">
        <v>0.00496</v>
      </c>
      <c r="R183" s="253">
        <f>Q183*H183</f>
        <v>2.3691439999999999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229</v>
      </c>
      <c r="AT183" s="255" t="s">
        <v>216</v>
      </c>
      <c r="AU183" s="255" t="s">
        <v>86</v>
      </c>
      <c r="AY183" s="18" t="s">
        <v>213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84</v>
      </c>
      <c r="BK183" s="256">
        <f>ROUND(I183*H183,2)</f>
        <v>0</v>
      </c>
      <c r="BL183" s="18" t="s">
        <v>229</v>
      </c>
      <c r="BM183" s="255" t="s">
        <v>2652</v>
      </c>
    </row>
    <row r="184" s="15" customFormat="1">
      <c r="A184" s="15"/>
      <c r="B184" s="300"/>
      <c r="C184" s="301"/>
      <c r="D184" s="257" t="s">
        <v>436</v>
      </c>
      <c r="E184" s="302" t="s">
        <v>1</v>
      </c>
      <c r="F184" s="303" t="s">
        <v>2653</v>
      </c>
      <c r="G184" s="301"/>
      <c r="H184" s="302" t="s">
        <v>1</v>
      </c>
      <c r="I184" s="304"/>
      <c r="J184" s="301"/>
      <c r="K184" s="301"/>
      <c r="L184" s="305"/>
      <c r="M184" s="306"/>
      <c r="N184" s="307"/>
      <c r="O184" s="307"/>
      <c r="P184" s="307"/>
      <c r="Q184" s="307"/>
      <c r="R184" s="307"/>
      <c r="S184" s="307"/>
      <c r="T184" s="30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309" t="s">
        <v>436</v>
      </c>
      <c r="AU184" s="309" t="s">
        <v>86</v>
      </c>
      <c r="AV184" s="15" t="s">
        <v>84</v>
      </c>
      <c r="AW184" s="15" t="s">
        <v>32</v>
      </c>
      <c r="AX184" s="15" t="s">
        <v>76</v>
      </c>
      <c r="AY184" s="309" t="s">
        <v>213</v>
      </c>
    </row>
    <row r="185" s="13" customFormat="1">
      <c r="A185" s="13"/>
      <c r="B185" s="265"/>
      <c r="C185" s="266"/>
      <c r="D185" s="257" t="s">
        <v>436</v>
      </c>
      <c r="E185" s="267" t="s">
        <v>1</v>
      </c>
      <c r="F185" s="268" t="s">
        <v>2982</v>
      </c>
      <c r="G185" s="266"/>
      <c r="H185" s="269">
        <v>183.53399999999999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5" t="s">
        <v>436</v>
      </c>
      <c r="AU185" s="275" t="s">
        <v>86</v>
      </c>
      <c r="AV185" s="13" t="s">
        <v>86</v>
      </c>
      <c r="AW185" s="13" t="s">
        <v>32</v>
      </c>
      <c r="AX185" s="13" t="s">
        <v>76</v>
      </c>
      <c r="AY185" s="275" t="s">
        <v>213</v>
      </c>
    </row>
    <row r="186" s="15" customFormat="1">
      <c r="A186" s="15"/>
      <c r="B186" s="300"/>
      <c r="C186" s="301"/>
      <c r="D186" s="257" t="s">
        <v>436</v>
      </c>
      <c r="E186" s="302" t="s">
        <v>1</v>
      </c>
      <c r="F186" s="303" t="s">
        <v>2655</v>
      </c>
      <c r="G186" s="301"/>
      <c r="H186" s="302" t="s">
        <v>1</v>
      </c>
      <c r="I186" s="304"/>
      <c r="J186" s="301"/>
      <c r="K186" s="301"/>
      <c r="L186" s="305"/>
      <c r="M186" s="306"/>
      <c r="N186" s="307"/>
      <c r="O186" s="307"/>
      <c r="P186" s="307"/>
      <c r="Q186" s="307"/>
      <c r="R186" s="307"/>
      <c r="S186" s="307"/>
      <c r="T186" s="30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309" t="s">
        <v>436</v>
      </c>
      <c r="AU186" s="309" t="s">
        <v>86</v>
      </c>
      <c r="AV186" s="15" t="s">
        <v>84</v>
      </c>
      <c r="AW186" s="15" t="s">
        <v>32</v>
      </c>
      <c r="AX186" s="15" t="s">
        <v>76</v>
      </c>
      <c r="AY186" s="309" t="s">
        <v>213</v>
      </c>
    </row>
    <row r="187" s="13" customFormat="1">
      <c r="A187" s="13"/>
      <c r="B187" s="265"/>
      <c r="C187" s="266"/>
      <c r="D187" s="257" t="s">
        <v>436</v>
      </c>
      <c r="E187" s="267" t="s">
        <v>1</v>
      </c>
      <c r="F187" s="268" t="s">
        <v>2983</v>
      </c>
      <c r="G187" s="266"/>
      <c r="H187" s="269">
        <v>186.57599999999999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5" t="s">
        <v>436</v>
      </c>
      <c r="AU187" s="275" t="s">
        <v>86</v>
      </c>
      <c r="AV187" s="13" t="s">
        <v>86</v>
      </c>
      <c r="AW187" s="13" t="s">
        <v>32</v>
      </c>
      <c r="AX187" s="13" t="s">
        <v>76</v>
      </c>
      <c r="AY187" s="275" t="s">
        <v>213</v>
      </c>
    </row>
    <row r="188" s="15" customFormat="1">
      <c r="A188" s="15"/>
      <c r="B188" s="300"/>
      <c r="C188" s="301"/>
      <c r="D188" s="257" t="s">
        <v>436</v>
      </c>
      <c r="E188" s="302" t="s">
        <v>1</v>
      </c>
      <c r="F188" s="303" t="s">
        <v>2657</v>
      </c>
      <c r="G188" s="301"/>
      <c r="H188" s="302" t="s">
        <v>1</v>
      </c>
      <c r="I188" s="304"/>
      <c r="J188" s="301"/>
      <c r="K188" s="301"/>
      <c r="L188" s="305"/>
      <c r="M188" s="306"/>
      <c r="N188" s="307"/>
      <c r="O188" s="307"/>
      <c r="P188" s="307"/>
      <c r="Q188" s="307"/>
      <c r="R188" s="307"/>
      <c r="S188" s="307"/>
      <c r="T188" s="30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309" t="s">
        <v>436</v>
      </c>
      <c r="AU188" s="309" t="s">
        <v>86</v>
      </c>
      <c r="AV188" s="15" t="s">
        <v>84</v>
      </c>
      <c r="AW188" s="15" t="s">
        <v>32</v>
      </c>
      <c r="AX188" s="15" t="s">
        <v>76</v>
      </c>
      <c r="AY188" s="309" t="s">
        <v>213</v>
      </c>
    </row>
    <row r="189" s="13" customFormat="1">
      <c r="A189" s="13"/>
      <c r="B189" s="265"/>
      <c r="C189" s="266"/>
      <c r="D189" s="257" t="s">
        <v>436</v>
      </c>
      <c r="E189" s="267" t="s">
        <v>1</v>
      </c>
      <c r="F189" s="268" t="s">
        <v>2984</v>
      </c>
      <c r="G189" s="266"/>
      <c r="H189" s="269">
        <v>54.201999999999998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5" t="s">
        <v>436</v>
      </c>
      <c r="AU189" s="275" t="s">
        <v>86</v>
      </c>
      <c r="AV189" s="13" t="s">
        <v>86</v>
      </c>
      <c r="AW189" s="13" t="s">
        <v>32</v>
      </c>
      <c r="AX189" s="13" t="s">
        <v>76</v>
      </c>
      <c r="AY189" s="275" t="s">
        <v>213</v>
      </c>
    </row>
    <row r="190" s="15" customFormat="1">
      <c r="A190" s="15"/>
      <c r="B190" s="300"/>
      <c r="C190" s="301"/>
      <c r="D190" s="257" t="s">
        <v>436</v>
      </c>
      <c r="E190" s="302" t="s">
        <v>1</v>
      </c>
      <c r="F190" s="303" t="s">
        <v>2659</v>
      </c>
      <c r="G190" s="301"/>
      <c r="H190" s="302" t="s">
        <v>1</v>
      </c>
      <c r="I190" s="304"/>
      <c r="J190" s="301"/>
      <c r="K190" s="301"/>
      <c r="L190" s="305"/>
      <c r="M190" s="306"/>
      <c r="N190" s="307"/>
      <c r="O190" s="307"/>
      <c r="P190" s="307"/>
      <c r="Q190" s="307"/>
      <c r="R190" s="307"/>
      <c r="S190" s="307"/>
      <c r="T190" s="30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9" t="s">
        <v>436</v>
      </c>
      <c r="AU190" s="309" t="s">
        <v>86</v>
      </c>
      <c r="AV190" s="15" t="s">
        <v>84</v>
      </c>
      <c r="AW190" s="15" t="s">
        <v>32</v>
      </c>
      <c r="AX190" s="15" t="s">
        <v>76</v>
      </c>
      <c r="AY190" s="309" t="s">
        <v>213</v>
      </c>
    </row>
    <row r="191" s="13" customFormat="1">
      <c r="A191" s="13"/>
      <c r="B191" s="265"/>
      <c r="C191" s="266"/>
      <c r="D191" s="257" t="s">
        <v>436</v>
      </c>
      <c r="E191" s="267" t="s">
        <v>1</v>
      </c>
      <c r="F191" s="268" t="s">
        <v>2985</v>
      </c>
      <c r="G191" s="266"/>
      <c r="H191" s="269">
        <v>53.338000000000001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5" t="s">
        <v>436</v>
      </c>
      <c r="AU191" s="275" t="s">
        <v>86</v>
      </c>
      <c r="AV191" s="13" t="s">
        <v>86</v>
      </c>
      <c r="AW191" s="13" t="s">
        <v>32</v>
      </c>
      <c r="AX191" s="13" t="s">
        <v>76</v>
      </c>
      <c r="AY191" s="275" t="s">
        <v>213</v>
      </c>
    </row>
    <row r="192" s="14" customFormat="1">
      <c r="A192" s="14"/>
      <c r="B192" s="276"/>
      <c r="C192" s="277"/>
      <c r="D192" s="257" t="s">
        <v>436</v>
      </c>
      <c r="E192" s="278" t="s">
        <v>1</v>
      </c>
      <c r="F192" s="279" t="s">
        <v>453</v>
      </c>
      <c r="G192" s="277"/>
      <c r="H192" s="280">
        <v>477.64999999999998</v>
      </c>
      <c r="I192" s="281"/>
      <c r="J192" s="277"/>
      <c r="K192" s="277"/>
      <c r="L192" s="282"/>
      <c r="M192" s="283"/>
      <c r="N192" s="284"/>
      <c r="O192" s="284"/>
      <c r="P192" s="284"/>
      <c r="Q192" s="284"/>
      <c r="R192" s="284"/>
      <c r="S192" s="284"/>
      <c r="T192" s="28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6" t="s">
        <v>436</v>
      </c>
      <c r="AU192" s="286" t="s">
        <v>86</v>
      </c>
      <c r="AV192" s="14" t="s">
        <v>229</v>
      </c>
      <c r="AW192" s="14" t="s">
        <v>32</v>
      </c>
      <c r="AX192" s="14" t="s">
        <v>84</v>
      </c>
      <c r="AY192" s="286" t="s">
        <v>213</v>
      </c>
    </row>
    <row r="193" s="2" customFormat="1" ht="21.75" customHeight="1">
      <c r="A193" s="39"/>
      <c r="B193" s="40"/>
      <c r="C193" s="244" t="s">
        <v>264</v>
      </c>
      <c r="D193" s="244" t="s">
        <v>216</v>
      </c>
      <c r="E193" s="245" t="s">
        <v>1312</v>
      </c>
      <c r="F193" s="246" t="s">
        <v>1313</v>
      </c>
      <c r="G193" s="247" t="s">
        <v>399</v>
      </c>
      <c r="H193" s="248">
        <v>380.09199999999998</v>
      </c>
      <c r="I193" s="249"/>
      <c r="J193" s="250">
        <f>ROUND(I193*H193,2)</f>
        <v>0</v>
      </c>
      <c r="K193" s="246" t="s">
        <v>394</v>
      </c>
      <c r="L193" s="45"/>
      <c r="M193" s="251" t="s">
        <v>1</v>
      </c>
      <c r="N193" s="252" t="s">
        <v>41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229</v>
      </c>
      <c r="AT193" s="255" t="s">
        <v>216</v>
      </c>
      <c r="AU193" s="255" t="s">
        <v>86</v>
      </c>
      <c r="AY193" s="18" t="s">
        <v>213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84</v>
      </c>
      <c r="BK193" s="256">
        <f>ROUND(I193*H193,2)</f>
        <v>0</v>
      </c>
      <c r="BL193" s="18" t="s">
        <v>229</v>
      </c>
      <c r="BM193" s="255" t="s">
        <v>2661</v>
      </c>
    </row>
    <row r="194" s="13" customFormat="1">
      <c r="A194" s="13"/>
      <c r="B194" s="265"/>
      <c r="C194" s="266"/>
      <c r="D194" s="257" t="s">
        <v>436</v>
      </c>
      <c r="E194" s="267" t="s">
        <v>1</v>
      </c>
      <c r="F194" s="268" t="s">
        <v>2986</v>
      </c>
      <c r="G194" s="266"/>
      <c r="H194" s="269">
        <v>760.18299999999999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5" t="s">
        <v>436</v>
      </c>
      <c r="AU194" s="275" t="s">
        <v>86</v>
      </c>
      <c r="AV194" s="13" t="s">
        <v>86</v>
      </c>
      <c r="AW194" s="13" t="s">
        <v>32</v>
      </c>
      <c r="AX194" s="13" t="s">
        <v>76</v>
      </c>
      <c r="AY194" s="275" t="s">
        <v>213</v>
      </c>
    </row>
    <row r="195" s="13" customFormat="1">
      <c r="A195" s="13"/>
      <c r="B195" s="265"/>
      <c r="C195" s="266"/>
      <c r="D195" s="257" t="s">
        <v>436</v>
      </c>
      <c r="E195" s="266"/>
      <c r="F195" s="268" t="s">
        <v>2987</v>
      </c>
      <c r="G195" s="266"/>
      <c r="H195" s="269">
        <v>380.09199999999998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5" t="s">
        <v>436</v>
      </c>
      <c r="AU195" s="275" t="s">
        <v>86</v>
      </c>
      <c r="AV195" s="13" t="s">
        <v>86</v>
      </c>
      <c r="AW195" s="13" t="s">
        <v>4</v>
      </c>
      <c r="AX195" s="13" t="s">
        <v>84</v>
      </c>
      <c r="AY195" s="275" t="s">
        <v>213</v>
      </c>
    </row>
    <row r="196" s="2" customFormat="1" ht="21.75" customHeight="1">
      <c r="A196" s="39"/>
      <c r="B196" s="40"/>
      <c r="C196" s="244" t="s">
        <v>269</v>
      </c>
      <c r="D196" s="244" t="s">
        <v>216</v>
      </c>
      <c r="E196" s="245" t="s">
        <v>2664</v>
      </c>
      <c r="F196" s="246" t="s">
        <v>2665</v>
      </c>
      <c r="G196" s="247" t="s">
        <v>393</v>
      </c>
      <c r="H196" s="248">
        <v>477.64999999999998</v>
      </c>
      <c r="I196" s="249"/>
      <c r="J196" s="250">
        <f>ROUND(I196*H196,2)</f>
        <v>0</v>
      </c>
      <c r="K196" s="246" t="s">
        <v>394</v>
      </c>
      <c r="L196" s="45"/>
      <c r="M196" s="251" t="s">
        <v>1</v>
      </c>
      <c r="N196" s="252" t="s">
        <v>41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229</v>
      </c>
      <c r="AT196" s="255" t="s">
        <v>216</v>
      </c>
      <c r="AU196" s="255" t="s">
        <v>86</v>
      </c>
      <c r="AY196" s="18" t="s">
        <v>213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84</v>
      </c>
      <c r="BK196" s="256">
        <f>ROUND(I196*H196,2)</f>
        <v>0</v>
      </c>
      <c r="BL196" s="18" t="s">
        <v>229</v>
      </c>
      <c r="BM196" s="255" t="s">
        <v>2666</v>
      </c>
    </row>
    <row r="197" s="15" customFormat="1">
      <c r="A197" s="15"/>
      <c r="B197" s="300"/>
      <c r="C197" s="301"/>
      <c r="D197" s="257" t="s">
        <v>436</v>
      </c>
      <c r="E197" s="302" t="s">
        <v>1</v>
      </c>
      <c r="F197" s="303" t="s">
        <v>2988</v>
      </c>
      <c r="G197" s="301"/>
      <c r="H197" s="302" t="s">
        <v>1</v>
      </c>
      <c r="I197" s="304"/>
      <c r="J197" s="301"/>
      <c r="K197" s="301"/>
      <c r="L197" s="305"/>
      <c r="M197" s="306"/>
      <c r="N197" s="307"/>
      <c r="O197" s="307"/>
      <c r="P197" s="307"/>
      <c r="Q197" s="307"/>
      <c r="R197" s="307"/>
      <c r="S197" s="307"/>
      <c r="T197" s="30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309" t="s">
        <v>436</v>
      </c>
      <c r="AU197" s="309" t="s">
        <v>86</v>
      </c>
      <c r="AV197" s="15" t="s">
        <v>84</v>
      </c>
      <c r="AW197" s="15" t="s">
        <v>32</v>
      </c>
      <c r="AX197" s="15" t="s">
        <v>76</v>
      </c>
      <c r="AY197" s="309" t="s">
        <v>213</v>
      </c>
    </row>
    <row r="198" s="13" customFormat="1">
      <c r="A198" s="13"/>
      <c r="B198" s="265"/>
      <c r="C198" s="266"/>
      <c r="D198" s="257" t="s">
        <v>436</v>
      </c>
      <c r="E198" s="267" t="s">
        <v>1</v>
      </c>
      <c r="F198" s="268" t="s">
        <v>2982</v>
      </c>
      <c r="G198" s="266"/>
      <c r="H198" s="269">
        <v>183.53399999999999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5" t="s">
        <v>436</v>
      </c>
      <c r="AU198" s="275" t="s">
        <v>86</v>
      </c>
      <c r="AV198" s="13" t="s">
        <v>86</v>
      </c>
      <c r="AW198" s="13" t="s">
        <v>32</v>
      </c>
      <c r="AX198" s="13" t="s">
        <v>76</v>
      </c>
      <c r="AY198" s="275" t="s">
        <v>213</v>
      </c>
    </row>
    <row r="199" s="15" customFormat="1">
      <c r="A199" s="15"/>
      <c r="B199" s="300"/>
      <c r="C199" s="301"/>
      <c r="D199" s="257" t="s">
        <v>436</v>
      </c>
      <c r="E199" s="302" t="s">
        <v>1</v>
      </c>
      <c r="F199" s="303" t="s">
        <v>2989</v>
      </c>
      <c r="G199" s="301"/>
      <c r="H199" s="302" t="s">
        <v>1</v>
      </c>
      <c r="I199" s="304"/>
      <c r="J199" s="301"/>
      <c r="K199" s="301"/>
      <c r="L199" s="305"/>
      <c r="M199" s="306"/>
      <c r="N199" s="307"/>
      <c r="O199" s="307"/>
      <c r="P199" s="307"/>
      <c r="Q199" s="307"/>
      <c r="R199" s="307"/>
      <c r="S199" s="307"/>
      <c r="T199" s="30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309" t="s">
        <v>436</v>
      </c>
      <c r="AU199" s="309" t="s">
        <v>86</v>
      </c>
      <c r="AV199" s="15" t="s">
        <v>84</v>
      </c>
      <c r="AW199" s="15" t="s">
        <v>32</v>
      </c>
      <c r="AX199" s="15" t="s">
        <v>76</v>
      </c>
      <c r="AY199" s="309" t="s">
        <v>213</v>
      </c>
    </row>
    <row r="200" s="13" customFormat="1">
      <c r="A200" s="13"/>
      <c r="B200" s="265"/>
      <c r="C200" s="266"/>
      <c r="D200" s="257" t="s">
        <v>436</v>
      </c>
      <c r="E200" s="267" t="s">
        <v>1</v>
      </c>
      <c r="F200" s="268" t="s">
        <v>2983</v>
      </c>
      <c r="G200" s="266"/>
      <c r="H200" s="269">
        <v>186.57599999999999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5" t="s">
        <v>436</v>
      </c>
      <c r="AU200" s="275" t="s">
        <v>86</v>
      </c>
      <c r="AV200" s="13" t="s">
        <v>86</v>
      </c>
      <c r="AW200" s="13" t="s">
        <v>32</v>
      </c>
      <c r="AX200" s="13" t="s">
        <v>76</v>
      </c>
      <c r="AY200" s="275" t="s">
        <v>213</v>
      </c>
    </row>
    <row r="201" s="15" customFormat="1">
      <c r="A201" s="15"/>
      <c r="B201" s="300"/>
      <c r="C201" s="301"/>
      <c r="D201" s="257" t="s">
        <v>436</v>
      </c>
      <c r="E201" s="302" t="s">
        <v>1</v>
      </c>
      <c r="F201" s="303" t="s">
        <v>2657</v>
      </c>
      <c r="G201" s="301"/>
      <c r="H201" s="302" t="s">
        <v>1</v>
      </c>
      <c r="I201" s="304"/>
      <c r="J201" s="301"/>
      <c r="K201" s="301"/>
      <c r="L201" s="305"/>
      <c r="M201" s="306"/>
      <c r="N201" s="307"/>
      <c r="O201" s="307"/>
      <c r="P201" s="307"/>
      <c r="Q201" s="307"/>
      <c r="R201" s="307"/>
      <c r="S201" s="307"/>
      <c r="T201" s="30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309" t="s">
        <v>436</v>
      </c>
      <c r="AU201" s="309" t="s">
        <v>86</v>
      </c>
      <c r="AV201" s="15" t="s">
        <v>84</v>
      </c>
      <c r="AW201" s="15" t="s">
        <v>32</v>
      </c>
      <c r="AX201" s="15" t="s">
        <v>76</v>
      </c>
      <c r="AY201" s="309" t="s">
        <v>213</v>
      </c>
    </row>
    <row r="202" s="13" customFormat="1">
      <c r="A202" s="13"/>
      <c r="B202" s="265"/>
      <c r="C202" s="266"/>
      <c r="D202" s="257" t="s">
        <v>436</v>
      </c>
      <c r="E202" s="267" t="s">
        <v>1</v>
      </c>
      <c r="F202" s="268" t="s">
        <v>2984</v>
      </c>
      <c r="G202" s="266"/>
      <c r="H202" s="269">
        <v>54.201999999999998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5" t="s">
        <v>436</v>
      </c>
      <c r="AU202" s="275" t="s">
        <v>86</v>
      </c>
      <c r="AV202" s="13" t="s">
        <v>86</v>
      </c>
      <c r="AW202" s="13" t="s">
        <v>32</v>
      </c>
      <c r="AX202" s="13" t="s">
        <v>76</v>
      </c>
      <c r="AY202" s="275" t="s">
        <v>213</v>
      </c>
    </row>
    <row r="203" s="15" customFormat="1">
      <c r="A203" s="15"/>
      <c r="B203" s="300"/>
      <c r="C203" s="301"/>
      <c r="D203" s="257" t="s">
        <v>436</v>
      </c>
      <c r="E203" s="302" t="s">
        <v>1</v>
      </c>
      <c r="F203" s="303" t="s">
        <v>2659</v>
      </c>
      <c r="G203" s="301"/>
      <c r="H203" s="302" t="s">
        <v>1</v>
      </c>
      <c r="I203" s="304"/>
      <c r="J203" s="301"/>
      <c r="K203" s="301"/>
      <c r="L203" s="305"/>
      <c r="M203" s="306"/>
      <c r="N203" s="307"/>
      <c r="O203" s="307"/>
      <c r="P203" s="307"/>
      <c r="Q203" s="307"/>
      <c r="R203" s="307"/>
      <c r="S203" s="307"/>
      <c r="T203" s="30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309" t="s">
        <v>436</v>
      </c>
      <c r="AU203" s="309" t="s">
        <v>86</v>
      </c>
      <c r="AV203" s="15" t="s">
        <v>84</v>
      </c>
      <c r="AW203" s="15" t="s">
        <v>32</v>
      </c>
      <c r="AX203" s="15" t="s">
        <v>76</v>
      </c>
      <c r="AY203" s="309" t="s">
        <v>213</v>
      </c>
    </row>
    <row r="204" s="13" customFormat="1">
      <c r="A204" s="13"/>
      <c r="B204" s="265"/>
      <c r="C204" s="266"/>
      <c r="D204" s="257" t="s">
        <v>436</v>
      </c>
      <c r="E204" s="267" t="s">
        <v>1</v>
      </c>
      <c r="F204" s="268" t="s">
        <v>2985</v>
      </c>
      <c r="G204" s="266"/>
      <c r="H204" s="269">
        <v>53.338000000000001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5" t="s">
        <v>436</v>
      </c>
      <c r="AU204" s="275" t="s">
        <v>86</v>
      </c>
      <c r="AV204" s="13" t="s">
        <v>86</v>
      </c>
      <c r="AW204" s="13" t="s">
        <v>32</v>
      </c>
      <c r="AX204" s="13" t="s">
        <v>76</v>
      </c>
      <c r="AY204" s="275" t="s">
        <v>213</v>
      </c>
    </row>
    <row r="205" s="14" customFormat="1">
      <c r="A205" s="14"/>
      <c r="B205" s="276"/>
      <c r="C205" s="277"/>
      <c r="D205" s="257" t="s">
        <v>436</v>
      </c>
      <c r="E205" s="278" t="s">
        <v>1</v>
      </c>
      <c r="F205" s="279" t="s">
        <v>453</v>
      </c>
      <c r="G205" s="277"/>
      <c r="H205" s="280">
        <v>477.64999999999998</v>
      </c>
      <c r="I205" s="281"/>
      <c r="J205" s="277"/>
      <c r="K205" s="277"/>
      <c r="L205" s="282"/>
      <c r="M205" s="283"/>
      <c r="N205" s="284"/>
      <c r="O205" s="284"/>
      <c r="P205" s="284"/>
      <c r="Q205" s="284"/>
      <c r="R205" s="284"/>
      <c r="S205" s="284"/>
      <c r="T205" s="28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6" t="s">
        <v>436</v>
      </c>
      <c r="AU205" s="286" t="s">
        <v>86</v>
      </c>
      <c r="AV205" s="14" t="s">
        <v>229</v>
      </c>
      <c r="AW205" s="14" t="s">
        <v>32</v>
      </c>
      <c r="AX205" s="14" t="s">
        <v>84</v>
      </c>
      <c r="AY205" s="286" t="s">
        <v>213</v>
      </c>
    </row>
    <row r="206" s="2" customFormat="1" ht="21.75" customHeight="1">
      <c r="A206" s="39"/>
      <c r="B206" s="40"/>
      <c r="C206" s="244" t="s">
        <v>279</v>
      </c>
      <c r="D206" s="244" t="s">
        <v>216</v>
      </c>
      <c r="E206" s="245" t="s">
        <v>1336</v>
      </c>
      <c r="F206" s="246" t="s">
        <v>1337</v>
      </c>
      <c r="G206" s="247" t="s">
        <v>399</v>
      </c>
      <c r="H206" s="248">
        <v>760.18299999999999</v>
      </c>
      <c r="I206" s="249"/>
      <c r="J206" s="250">
        <f>ROUND(I206*H206,2)</f>
        <v>0</v>
      </c>
      <c r="K206" s="246" t="s">
        <v>394</v>
      </c>
      <c r="L206" s="45"/>
      <c r="M206" s="251" t="s">
        <v>1</v>
      </c>
      <c r="N206" s="252" t="s">
        <v>41</v>
      </c>
      <c r="O206" s="92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229</v>
      </c>
      <c r="AT206" s="255" t="s">
        <v>216</v>
      </c>
      <c r="AU206" s="255" t="s">
        <v>86</v>
      </c>
      <c r="AY206" s="18" t="s">
        <v>213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84</v>
      </c>
      <c r="BK206" s="256">
        <f>ROUND(I206*H206,2)</f>
        <v>0</v>
      </c>
      <c r="BL206" s="18" t="s">
        <v>229</v>
      </c>
      <c r="BM206" s="255" t="s">
        <v>2669</v>
      </c>
    </row>
    <row r="207" s="13" customFormat="1">
      <c r="A207" s="13"/>
      <c r="B207" s="265"/>
      <c r="C207" s="266"/>
      <c r="D207" s="257" t="s">
        <v>436</v>
      </c>
      <c r="E207" s="267" t="s">
        <v>1</v>
      </c>
      <c r="F207" s="268" t="s">
        <v>2986</v>
      </c>
      <c r="G207" s="266"/>
      <c r="H207" s="269">
        <v>760.18299999999999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5" t="s">
        <v>436</v>
      </c>
      <c r="AU207" s="275" t="s">
        <v>86</v>
      </c>
      <c r="AV207" s="13" t="s">
        <v>86</v>
      </c>
      <c r="AW207" s="13" t="s">
        <v>32</v>
      </c>
      <c r="AX207" s="13" t="s">
        <v>76</v>
      </c>
      <c r="AY207" s="275" t="s">
        <v>213</v>
      </c>
    </row>
    <row r="208" s="2" customFormat="1" ht="21.75" customHeight="1">
      <c r="A208" s="39"/>
      <c r="B208" s="40"/>
      <c r="C208" s="244" t="s">
        <v>8</v>
      </c>
      <c r="D208" s="244" t="s">
        <v>216</v>
      </c>
      <c r="E208" s="245" t="s">
        <v>2670</v>
      </c>
      <c r="F208" s="246" t="s">
        <v>2671</v>
      </c>
      <c r="G208" s="247" t="s">
        <v>399</v>
      </c>
      <c r="H208" s="248">
        <v>495.84500000000003</v>
      </c>
      <c r="I208" s="249"/>
      <c r="J208" s="250">
        <f>ROUND(I208*H208,2)</f>
        <v>0</v>
      </c>
      <c r="K208" s="246" t="s">
        <v>394</v>
      </c>
      <c r="L208" s="45"/>
      <c r="M208" s="251" t="s">
        <v>1</v>
      </c>
      <c r="N208" s="252" t="s">
        <v>41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229</v>
      </c>
      <c r="AT208" s="255" t="s">
        <v>216</v>
      </c>
      <c r="AU208" s="255" t="s">
        <v>86</v>
      </c>
      <c r="AY208" s="18" t="s">
        <v>213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84</v>
      </c>
      <c r="BK208" s="256">
        <f>ROUND(I208*H208,2)</f>
        <v>0</v>
      </c>
      <c r="BL208" s="18" t="s">
        <v>229</v>
      </c>
      <c r="BM208" s="255" t="s">
        <v>2672</v>
      </c>
    </row>
    <row r="209" s="15" customFormat="1">
      <c r="A209" s="15"/>
      <c r="B209" s="300"/>
      <c r="C209" s="301"/>
      <c r="D209" s="257" t="s">
        <v>436</v>
      </c>
      <c r="E209" s="302" t="s">
        <v>1</v>
      </c>
      <c r="F209" s="303" t="s">
        <v>2990</v>
      </c>
      <c r="G209" s="301"/>
      <c r="H209" s="302" t="s">
        <v>1</v>
      </c>
      <c r="I209" s="304"/>
      <c r="J209" s="301"/>
      <c r="K209" s="301"/>
      <c r="L209" s="305"/>
      <c r="M209" s="306"/>
      <c r="N209" s="307"/>
      <c r="O209" s="307"/>
      <c r="P209" s="307"/>
      <c r="Q209" s="307"/>
      <c r="R209" s="307"/>
      <c r="S209" s="307"/>
      <c r="T209" s="30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309" t="s">
        <v>436</v>
      </c>
      <c r="AU209" s="309" t="s">
        <v>86</v>
      </c>
      <c r="AV209" s="15" t="s">
        <v>84</v>
      </c>
      <c r="AW209" s="15" t="s">
        <v>32</v>
      </c>
      <c r="AX209" s="15" t="s">
        <v>76</v>
      </c>
      <c r="AY209" s="309" t="s">
        <v>213</v>
      </c>
    </row>
    <row r="210" s="13" customFormat="1">
      <c r="A210" s="13"/>
      <c r="B210" s="265"/>
      <c r="C210" s="266"/>
      <c r="D210" s="257" t="s">
        <v>436</v>
      </c>
      <c r="E210" s="267" t="s">
        <v>1</v>
      </c>
      <c r="F210" s="268" t="s">
        <v>2956</v>
      </c>
      <c r="G210" s="266"/>
      <c r="H210" s="269">
        <v>495.84500000000003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5" t="s">
        <v>436</v>
      </c>
      <c r="AU210" s="275" t="s">
        <v>86</v>
      </c>
      <c r="AV210" s="13" t="s">
        <v>86</v>
      </c>
      <c r="AW210" s="13" t="s">
        <v>32</v>
      </c>
      <c r="AX210" s="13" t="s">
        <v>84</v>
      </c>
      <c r="AY210" s="275" t="s">
        <v>213</v>
      </c>
    </row>
    <row r="211" s="2" customFormat="1" ht="21.75" customHeight="1">
      <c r="A211" s="39"/>
      <c r="B211" s="40"/>
      <c r="C211" s="244" t="s">
        <v>1574</v>
      </c>
      <c r="D211" s="244" t="s">
        <v>216</v>
      </c>
      <c r="E211" s="245" t="s">
        <v>531</v>
      </c>
      <c r="F211" s="246" t="s">
        <v>532</v>
      </c>
      <c r="G211" s="247" t="s">
        <v>399</v>
      </c>
      <c r="H211" s="248">
        <v>1256.028</v>
      </c>
      <c r="I211" s="249"/>
      <c r="J211" s="250">
        <f>ROUND(I211*H211,2)</f>
        <v>0</v>
      </c>
      <c r="K211" s="246" t="s">
        <v>394</v>
      </c>
      <c r="L211" s="45"/>
      <c r="M211" s="251" t="s">
        <v>1</v>
      </c>
      <c r="N211" s="252" t="s">
        <v>41</v>
      </c>
      <c r="O211" s="92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229</v>
      </c>
      <c r="AT211" s="255" t="s">
        <v>216</v>
      </c>
      <c r="AU211" s="255" t="s">
        <v>86</v>
      </c>
      <c r="AY211" s="18" t="s">
        <v>213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84</v>
      </c>
      <c r="BK211" s="256">
        <f>ROUND(I211*H211,2)</f>
        <v>0</v>
      </c>
      <c r="BL211" s="18" t="s">
        <v>229</v>
      </c>
      <c r="BM211" s="255" t="s">
        <v>2991</v>
      </c>
    </row>
    <row r="212" s="15" customFormat="1">
      <c r="A212" s="15"/>
      <c r="B212" s="300"/>
      <c r="C212" s="301"/>
      <c r="D212" s="257" t="s">
        <v>436</v>
      </c>
      <c r="E212" s="302" t="s">
        <v>1</v>
      </c>
      <c r="F212" s="303" t="s">
        <v>2675</v>
      </c>
      <c r="G212" s="301"/>
      <c r="H212" s="302" t="s">
        <v>1</v>
      </c>
      <c r="I212" s="304"/>
      <c r="J212" s="301"/>
      <c r="K212" s="301"/>
      <c r="L212" s="305"/>
      <c r="M212" s="306"/>
      <c r="N212" s="307"/>
      <c r="O212" s="307"/>
      <c r="P212" s="307"/>
      <c r="Q212" s="307"/>
      <c r="R212" s="307"/>
      <c r="S212" s="307"/>
      <c r="T212" s="308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309" t="s">
        <v>436</v>
      </c>
      <c r="AU212" s="309" t="s">
        <v>86</v>
      </c>
      <c r="AV212" s="15" t="s">
        <v>84</v>
      </c>
      <c r="AW212" s="15" t="s">
        <v>32</v>
      </c>
      <c r="AX212" s="15" t="s">
        <v>76</v>
      </c>
      <c r="AY212" s="309" t="s">
        <v>213</v>
      </c>
    </row>
    <row r="213" s="13" customFormat="1">
      <c r="A213" s="13"/>
      <c r="B213" s="265"/>
      <c r="C213" s="266"/>
      <c r="D213" s="257" t="s">
        <v>436</v>
      </c>
      <c r="E213" s="267" t="s">
        <v>1</v>
      </c>
      <c r="F213" s="268" t="s">
        <v>2992</v>
      </c>
      <c r="G213" s="266"/>
      <c r="H213" s="269">
        <v>1256.028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5" t="s">
        <v>436</v>
      </c>
      <c r="AU213" s="275" t="s">
        <v>86</v>
      </c>
      <c r="AV213" s="13" t="s">
        <v>86</v>
      </c>
      <c r="AW213" s="13" t="s">
        <v>32</v>
      </c>
      <c r="AX213" s="13" t="s">
        <v>84</v>
      </c>
      <c r="AY213" s="275" t="s">
        <v>213</v>
      </c>
    </row>
    <row r="214" s="2" customFormat="1" ht="16.5" customHeight="1">
      <c r="A214" s="39"/>
      <c r="B214" s="40"/>
      <c r="C214" s="244" t="s">
        <v>307</v>
      </c>
      <c r="D214" s="244" t="s">
        <v>216</v>
      </c>
      <c r="E214" s="245" t="s">
        <v>2677</v>
      </c>
      <c r="F214" s="246" t="s">
        <v>2678</v>
      </c>
      <c r="G214" s="247" t="s">
        <v>399</v>
      </c>
      <c r="H214" s="248">
        <v>1256.028</v>
      </c>
      <c r="I214" s="249"/>
      <c r="J214" s="250">
        <f>ROUND(I214*H214,2)</f>
        <v>0</v>
      </c>
      <c r="K214" s="246" t="s">
        <v>394</v>
      </c>
      <c r="L214" s="45"/>
      <c r="M214" s="251" t="s">
        <v>1</v>
      </c>
      <c r="N214" s="252" t="s">
        <v>41</v>
      </c>
      <c r="O214" s="92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229</v>
      </c>
      <c r="AT214" s="255" t="s">
        <v>216</v>
      </c>
      <c r="AU214" s="255" t="s">
        <v>86</v>
      </c>
      <c r="AY214" s="18" t="s">
        <v>213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84</v>
      </c>
      <c r="BK214" s="256">
        <f>ROUND(I214*H214,2)</f>
        <v>0</v>
      </c>
      <c r="BL214" s="18" t="s">
        <v>229</v>
      </c>
      <c r="BM214" s="255" t="s">
        <v>2679</v>
      </c>
    </row>
    <row r="215" s="13" customFormat="1">
      <c r="A215" s="13"/>
      <c r="B215" s="265"/>
      <c r="C215" s="266"/>
      <c r="D215" s="257" t="s">
        <v>436</v>
      </c>
      <c r="E215" s="267" t="s">
        <v>1</v>
      </c>
      <c r="F215" s="268" t="s">
        <v>2993</v>
      </c>
      <c r="G215" s="266"/>
      <c r="H215" s="269">
        <v>1256.028</v>
      </c>
      <c r="I215" s="270"/>
      <c r="J215" s="266"/>
      <c r="K215" s="266"/>
      <c r="L215" s="271"/>
      <c r="M215" s="272"/>
      <c r="N215" s="273"/>
      <c r="O215" s="273"/>
      <c r="P215" s="273"/>
      <c r="Q215" s="273"/>
      <c r="R215" s="273"/>
      <c r="S215" s="273"/>
      <c r="T215" s="27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5" t="s">
        <v>436</v>
      </c>
      <c r="AU215" s="275" t="s">
        <v>86</v>
      </c>
      <c r="AV215" s="13" t="s">
        <v>86</v>
      </c>
      <c r="AW215" s="13" t="s">
        <v>32</v>
      </c>
      <c r="AX215" s="13" t="s">
        <v>76</v>
      </c>
      <c r="AY215" s="275" t="s">
        <v>213</v>
      </c>
    </row>
    <row r="216" s="2" customFormat="1" ht="16.5" customHeight="1">
      <c r="A216" s="39"/>
      <c r="B216" s="40"/>
      <c r="C216" s="244" t="s">
        <v>312</v>
      </c>
      <c r="D216" s="244" t="s">
        <v>216</v>
      </c>
      <c r="E216" s="245" t="s">
        <v>1004</v>
      </c>
      <c r="F216" s="246" t="s">
        <v>1005</v>
      </c>
      <c r="G216" s="247" t="s">
        <v>399</v>
      </c>
      <c r="H216" s="248">
        <v>1194.6900000000001</v>
      </c>
      <c r="I216" s="249"/>
      <c r="J216" s="250">
        <f>ROUND(I216*H216,2)</f>
        <v>0</v>
      </c>
      <c r="K216" s="246" t="s">
        <v>394</v>
      </c>
      <c r="L216" s="45"/>
      <c r="M216" s="251" t="s">
        <v>1</v>
      </c>
      <c r="N216" s="252" t="s">
        <v>41</v>
      </c>
      <c r="O216" s="92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229</v>
      </c>
      <c r="AT216" s="255" t="s">
        <v>216</v>
      </c>
      <c r="AU216" s="255" t="s">
        <v>86</v>
      </c>
      <c r="AY216" s="18" t="s">
        <v>213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84</v>
      </c>
      <c r="BK216" s="256">
        <f>ROUND(I216*H216,2)</f>
        <v>0</v>
      </c>
      <c r="BL216" s="18" t="s">
        <v>229</v>
      </c>
      <c r="BM216" s="255" t="s">
        <v>2681</v>
      </c>
    </row>
    <row r="217" s="13" customFormat="1">
      <c r="A217" s="13"/>
      <c r="B217" s="265"/>
      <c r="C217" s="266"/>
      <c r="D217" s="257" t="s">
        <v>436</v>
      </c>
      <c r="E217" s="267" t="s">
        <v>1</v>
      </c>
      <c r="F217" s="268" t="s">
        <v>2994</v>
      </c>
      <c r="G217" s="266"/>
      <c r="H217" s="269">
        <v>1194.6900000000001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5" t="s">
        <v>436</v>
      </c>
      <c r="AU217" s="275" t="s">
        <v>86</v>
      </c>
      <c r="AV217" s="13" t="s">
        <v>86</v>
      </c>
      <c r="AW217" s="13" t="s">
        <v>32</v>
      </c>
      <c r="AX217" s="13" t="s">
        <v>76</v>
      </c>
      <c r="AY217" s="275" t="s">
        <v>213</v>
      </c>
    </row>
    <row r="218" s="2" customFormat="1" ht="21.75" customHeight="1">
      <c r="A218" s="39"/>
      <c r="B218" s="40"/>
      <c r="C218" s="244" t="s">
        <v>322</v>
      </c>
      <c r="D218" s="244" t="s">
        <v>216</v>
      </c>
      <c r="E218" s="245" t="s">
        <v>1009</v>
      </c>
      <c r="F218" s="246" t="s">
        <v>1355</v>
      </c>
      <c r="G218" s="247" t="s">
        <v>491</v>
      </c>
      <c r="H218" s="248">
        <v>2269.9110000000001</v>
      </c>
      <c r="I218" s="249"/>
      <c r="J218" s="250">
        <f>ROUND(I218*H218,2)</f>
        <v>0</v>
      </c>
      <c r="K218" s="246" t="s">
        <v>394</v>
      </c>
      <c r="L218" s="45"/>
      <c r="M218" s="251" t="s">
        <v>1</v>
      </c>
      <c r="N218" s="252" t="s">
        <v>41</v>
      </c>
      <c r="O218" s="92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229</v>
      </c>
      <c r="AT218" s="255" t="s">
        <v>216</v>
      </c>
      <c r="AU218" s="255" t="s">
        <v>86</v>
      </c>
      <c r="AY218" s="18" t="s">
        <v>213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84</v>
      </c>
      <c r="BK218" s="256">
        <f>ROUND(I218*H218,2)</f>
        <v>0</v>
      </c>
      <c r="BL218" s="18" t="s">
        <v>229</v>
      </c>
      <c r="BM218" s="255" t="s">
        <v>2683</v>
      </c>
    </row>
    <row r="219" s="2" customFormat="1">
      <c r="A219" s="39"/>
      <c r="B219" s="40"/>
      <c r="C219" s="41"/>
      <c r="D219" s="257" t="s">
        <v>222</v>
      </c>
      <c r="E219" s="41"/>
      <c r="F219" s="258" t="s">
        <v>692</v>
      </c>
      <c r="G219" s="41"/>
      <c r="H219" s="41"/>
      <c r="I219" s="155"/>
      <c r="J219" s="41"/>
      <c r="K219" s="41"/>
      <c r="L219" s="45"/>
      <c r="M219" s="259"/>
      <c r="N219" s="260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222</v>
      </c>
      <c r="AU219" s="18" t="s">
        <v>86</v>
      </c>
    </row>
    <row r="220" s="13" customFormat="1">
      <c r="A220" s="13"/>
      <c r="B220" s="265"/>
      <c r="C220" s="266"/>
      <c r="D220" s="257" t="s">
        <v>436</v>
      </c>
      <c r="E220" s="267" t="s">
        <v>1</v>
      </c>
      <c r="F220" s="268" t="s">
        <v>2995</v>
      </c>
      <c r="G220" s="266"/>
      <c r="H220" s="269">
        <v>2269.9110000000001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5" t="s">
        <v>436</v>
      </c>
      <c r="AU220" s="275" t="s">
        <v>86</v>
      </c>
      <c r="AV220" s="13" t="s">
        <v>86</v>
      </c>
      <c r="AW220" s="13" t="s">
        <v>32</v>
      </c>
      <c r="AX220" s="13" t="s">
        <v>76</v>
      </c>
      <c r="AY220" s="275" t="s">
        <v>213</v>
      </c>
    </row>
    <row r="221" s="2" customFormat="1" ht="21.75" customHeight="1">
      <c r="A221" s="39"/>
      <c r="B221" s="40"/>
      <c r="C221" s="244" t="s">
        <v>7</v>
      </c>
      <c r="D221" s="244" t="s">
        <v>216</v>
      </c>
      <c r="E221" s="245" t="s">
        <v>903</v>
      </c>
      <c r="F221" s="246" t="s">
        <v>904</v>
      </c>
      <c r="G221" s="247" t="s">
        <v>399</v>
      </c>
      <c r="H221" s="248">
        <v>424.44400000000002</v>
      </c>
      <c r="I221" s="249"/>
      <c r="J221" s="250">
        <f>ROUND(I221*H221,2)</f>
        <v>0</v>
      </c>
      <c r="K221" s="246" t="s">
        <v>394</v>
      </c>
      <c r="L221" s="45"/>
      <c r="M221" s="251" t="s">
        <v>1</v>
      </c>
      <c r="N221" s="252" t="s">
        <v>41</v>
      </c>
      <c r="O221" s="92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229</v>
      </c>
      <c r="AT221" s="255" t="s">
        <v>216</v>
      </c>
      <c r="AU221" s="255" t="s">
        <v>86</v>
      </c>
      <c r="AY221" s="18" t="s">
        <v>213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84</v>
      </c>
      <c r="BK221" s="256">
        <f>ROUND(I221*H221,2)</f>
        <v>0</v>
      </c>
      <c r="BL221" s="18" t="s">
        <v>229</v>
      </c>
      <c r="BM221" s="255" t="s">
        <v>2685</v>
      </c>
    </row>
    <row r="222" s="15" customFormat="1">
      <c r="A222" s="15"/>
      <c r="B222" s="300"/>
      <c r="C222" s="301"/>
      <c r="D222" s="257" t="s">
        <v>436</v>
      </c>
      <c r="E222" s="302" t="s">
        <v>1</v>
      </c>
      <c r="F222" s="303" t="s">
        <v>2996</v>
      </c>
      <c r="G222" s="301"/>
      <c r="H222" s="302" t="s">
        <v>1</v>
      </c>
      <c r="I222" s="304"/>
      <c r="J222" s="301"/>
      <c r="K222" s="301"/>
      <c r="L222" s="305"/>
      <c r="M222" s="306"/>
      <c r="N222" s="307"/>
      <c r="O222" s="307"/>
      <c r="P222" s="307"/>
      <c r="Q222" s="307"/>
      <c r="R222" s="307"/>
      <c r="S222" s="307"/>
      <c r="T222" s="308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309" t="s">
        <v>436</v>
      </c>
      <c r="AU222" s="309" t="s">
        <v>86</v>
      </c>
      <c r="AV222" s="15" t="s">
        <v>84</v>
      </c>
      <c r="AW222" s="15" t="s">
        <v>32</v>
      </c>
      <c r="AX222" s="15" t="s">
        <v>76</v>
      </c>
      <c r="AY222" s="309" t="s">
        <v>213</v>
      </c>
    </row>
    <row r="223" s="15" customFormat="1">
      <c r="A223" s="15"/>
      <c r="B223" s="300"/>
      <c r="C223" s="301"/>
      <c r="D223" s="257" t="s">
        <v>436</v>
      </c>
      <c r="E223" s="302" t="s">
        <v>1</v>
      </c>
      <c r="F223" s="303" t="s">
        <v>2997</v>
      </c>
      <c r="G223" s="301"/>
      <c r="H223" s="302" t="s">
        <v>1</v>
      </c>
      <c r="I223" s="304"/>
      <c r="J223" s="301"/>
      <c r="K223" s="301"/>
      <c r="L223" s="305"/>
      <c r="M223" s="306"/>
      <c r="N223" s="307"/>
      <c r="O223" s="307"/>
      <c r="P223" s="307"/>
      <c r="Q223" s="307"/>
      <c r="R223" s="307"/>
      <c r="S223" s="307"/>
      <c r="T223" s="30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309" t="s">
        <v>436</v>
      </c>
      <c r="AU223" s="309" t="s">
        <v>86</v>
      </c>
      <c r="AV223" s="15" t="s">
        <v>84</v>
      </c>
      <c r="AW223" s="15" t="s">
        <v>32</v>
      </c>
      <c r="AX223" s="15" t="s">
        <v>76</v>
      </c>
      <c r="AY223" s="309" t="s">
        <v>213</v>
      </c>
    </row>
    <row r="224" s="15" customFormat="1">
      <c r="A224" s="15"/>
      <c r="B224" s="300"/>
      <c r="C224" s="301"/>
      <c r="D224" s="257" t="s">
        <v>436</v>
      </c>
      <c r="E224" s="302" t="s">
        <v>1</v>
      </c>
      <c r="F224" s="303" t="s">
        <v>2998</v>
      </c>
      <c r="G224" s="301"/>
      <c r="H224" s="302" t="s">
        <v>1</v>
      </c>
      <c r="I224" s="304"/>
      <c r="J224" s="301"/>
      <c r="K224" s="301"/>
      <c r="L224" s="305"/>
      <c r="M224" s="306"/>
      <c r="N224" s="307"/>
      <c r="O224" s="307"/>
      <c r="P224" s="307"/>
      <c r="Q224" s="307"/>
      <c r="R224" s="307"/>
      <c r="S224" s="307"/>
      <c r="T224" s="308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309" t="s">
        <v>436</v>
      </c>
      <c r="AU224" s="309" t="s">
        <v>86</v>
      </c>
      <c r="AV224" s="15" t="s">
        <v>84</v>
      </c>
      <c r="AW224" s="15" t="s">
        <v>32</v>
      </c>
      <c r="AX224" s="15" t="s">
        <v>76</v>
      </c>
      <c r="AY224" s="309" t="s">
        <v>213</v>
      </c>
    </row>
    <row r="225" s="13" customFormat="1">
      <c r="A225" s="13"/>
      <c r="B225" s="265"/>
      <c r="C225" s="266"/>
      <c r="D225" s="257" t="s">
        <v>436</v>
      </c>
      <c r="E225" s="267" t="s">
        <v>1</v>
      </c>
      <c r="F225" s="268" t="s">
        <v>2999</v>
      </c>
      <c r="G225" s="266"/>
      <c r="H225" s="269">
        <v>59.399999999999999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5" t="s">
        <v>436</v>
      </c>
      <c r="AU225" s="275" t="s">
        <v>86</v>
      </c>
      <c r="AV225" s="13" t="s">
        <v>86</v>
      </c>
      <c r="AW225" s="13" t="s">
        <v>32</v>
      </c>
      <c r="AX225" s="13" t="s">
        <v>76</v>
      </c>
      <c r="AY225" s="275" t="s">
        <v>213</v>
      </c>
    </row>
    <row r="226" s="15" customFormat="1">
      <c r="A226" s="15"/>
      <c r="B226" s="300"/>
      <c r="C226" s="301"/>
      <c r="D226" s="257" t="s">
        <v>436</v>
      </c>
      <c r="E226" s="302" t="s">
        <v>1</v>
      </c>
      <c r="F226" s="303" t="s">
        <v>3000</v>
      </c>
      <c r="G226" s="301"/>
      <c r="H226" s="302" t="s">
        <v>1</v>
      </c>
      <c r="I226" s="304"/>
      <c r="J226" s="301"/>
      <c r="K226" s="301"/>
      <c r="L226" s="305"/>
      <c r="M226" s="306"/>
      <c r="N226" s="307"/>
      <c r="O226" s="307"/>
      <c r="P226" s="307"/>
      <c r="Q226" s="307"/>
      <c r="R226" s="307"/>
      <c r="S226" s="307"/>
      <c r="T226" s="30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309" t="s">
        <v>436</v>
      </c>
      <c r="AU226" s="309" t="s">
        <v>86</v>
      </c>
      <c r="AV226" s="15" t="s">
        <v>84</v>
      </c>
      <c r="AW226" s="15" t="s">
        <v>32</v>
      </c>
      <c r="AX226" s="15" t="s">
        <v>76</v>
      </c>
      <c r="AY226" s="309" t="s">
        <v>213</v>
      </c>
    </row>
    <row r="227" s="13" customFormat="1">
      <c r="A227" s="13"/>
      <c r="B227" s="265"/>
      <c r="C227" s="266"/>
      <c r="D227" s="257" t="s">
        <v>436</v>
      </c>
      <c r="E227" s="267" t="s">
        <v>1</v>
      </c>
      <c r="F227" s="268" t="s">
        <v>3001</v>
      </c>
      <c r="G227" s="266"/>
      <c r="H227" s="269">
        <v>1.9099999999999999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5" t="s">
        <v>436</v>
      </c>
      <c r="AU227" s="275" t="s">
        <v>86</v>
      </c>
      <c r="AV227" s="13" t="s">
        <v>86</v>
      </c>
      <c r="AW227" s="13" t="s">
        <v>32</v>
      </c>
      <c r="AX227" s="13" t="s">
        <v>76</v>
      </c>
      <c r="AY227" s="275" t="s">
        <v>213</v>
      </c>
    </row>
    <row r="228" s="15" customFormat="1">
      <c r="A228" s="15"/>
      <c r="B228" s="300"/>
      <c r="C228" s="301"/>
      <c r="D228" s="257" t="s">
        <v>436</v>
      </c>
      <c r="E228" s="302" t="s">
        <v>1</v>
      </c>
      <c r="F228" s="303" t="s">
        <v>2689</v>
      </c>
      <c r="G228" s="301"/>
      <c r="H228" s="302" t="s">
        <v>1</v>
      </c>
      <c r="I228" s="304"/>
      <c r="J228" s="301"/>
      <c r="K228" s="301"/>
      <c r="L228" s="305"/>
      <c r="M228" s="306"/>
      <c r="N228" s="307"/>
      <c r="O228" s="307"/>
      <c r="P228" s="307"/>
      <c r="Q228" s="307"/>
      <c r="R228" s="307"/>
      <c r="S228" s="307"/>
      <c r="T228" s="30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09" t="s">
        <v>436</v>
      </c>
      <c r="AU228" s="309" t="s">
        <v>86</v>
      </c>
      <c r="AV228" s="15" t="s">
        <v>84</v>
      </c>
      <c r="AW228" s="15" t="s">
        <v>32</v>
      </c>
      <c r="AX228" s="15" t="s">
        <v>76</v>
      </c>
      <c r="AY228" s="309" t="s">
        <v>213</v>
      </c>
    </row>
    <row r="229" s="15" customFormat="1">
      <c r="A229" s="15"/>
      <c r="B229" s="300"/>
      <c r="C229" s="301"/>
      <c r="D229" s="257" t="s">
        <v>436</v>
      </c>
      <c r="E229" s="302" t="s">
        <v>1</v>
      </c>
      <c r="F229" s="303" t="s">
        <v>3002</v>
      </c>
      <c r="G229" s="301"/>
      <c r="H229" s="302" t="s">
        <v>1</v>
      </c>
      <c r="I229" s="304"/>
      <c r="J229" s="301"/>
      <c r="K229" s="301"/>
      <c r="L229" s="305"/>
      <c r="M229" s="306"/>
      <c r="N229" s="307"/>
      <c r="O229" s="307"/>
      <c r="P229" s="307"/>
      <c r="Q229" s="307"/>
      <c r="R229" s="307"/>
      <c r="S229" s="307"/>
      <c r="T229" s="308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309" t="s">
        <v>436</v>
      </c>
      <c r="AU229" s="309" t="s">
        <v>86</v>
      </c>
      <c r="AV229" s="15" t="s">
        <v>84</v>
      </c>
      <c r="AW229" s="15" t="s">
        <v>32</v>
      </c>
      <c r="AX229" s="15" t="s">
        <v>76</v>
      </c>
      <c r="AY229" s="309" t="s">
        <v>213</v>
      </c>
    </row>
    <row r="230" s="15" customFormat="1">
      <c r="A230" s="15"/>
      <c r="B230" s="300"/>
      <c r="C230" s="301"/>
      <c r="D230" s="257" t="s">
        <v>436</v>
      </c>
      <c r="E230" s="302" t="s">
        <v>1</v>
      </c>
      <c r="F230" s="303" t="s">
        <v>2970</v>
      </c>
      <c r="G230" s="301"/>
      <c r="H230" s="302" t="s">
        <v>1</v>
      </c>
      <c r="I230" s="304"/>
      <c r="J230" s="301"/>
      <c r="K230" s="301"/>
      <c r="L230" s="305"/>
      <c r="M230" s="306"/>
      <c r="N230" s="307"/>
      <c r="O230" s="307"/>
      <c r="P230" s="307"/>
      <c r="Q230" s="307"/>
      <c r="R230" s="307"/>
      <c r="S230" s="307"/>
      <c r="T230" s="30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309" t="s">
        <v>436</v>
      </c>
      <c r="AU230" s="309" t="s">
        <v>86</v>
      </c>
      <c r="AV230" s="15" t="s">
        <v>84</v>
      </c>
      <c r="AW230" s="15" t="s">
        <v>32</v>
      </c>
      <c r="AX230" s="15" t="s">
        <v>76</v>
      </c>
      <c r="AY230" s="309" t="s">
        <v>213</v>
      </c>
    </row>
    <row r="231" s="13" customFormat="1">
      <c r="A231" s="13"/>
      <c r="B231" s="265"/>
      <c r="C231" s="266"/>
      <c r="D231" s="257" t="s">
        <v>436</v>
      </c>
      <c r="E231" s="267" t="s">
        <v>1</v>
      </c>
      <c r="F231" s="268" t="s">
        <v>3003</v>
      </c>
      <c r="G231" s="266"/>
      <c r="H231" s="269">
        <v>64.260000000000005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5" t="s">
        <v>436</v>
      </c>
      <c r="AU231" s="275" t="s">
        <v>86</v>
      </c>
      <c r="AV231" s="13" t="s">
        <v>86</v>
      </c>
      <c r="AW231" s="13" t="s">
        <v>32</v>
      </c>
      <c r="AX231" s="13" t="s">
        <v>76</v>
      </c>
      <c r="AY231" s="275" t="s">
        <v>213</v>
      </c>
    </row>
    <row r="232" s="15" customFormat="1">
      <c r="A232" s="15"/>
      <c r="B232" s="300"/>
      <c r="C232" s="301"/>
      <c r="D232" s="257" t="s">
        <v>436</v>
      </c>
      <c r="E232" s="302" t="s">
        <v>1</v>
      </c>
      <c r="F232" s="303" t="s">
        <v>2972</v>
      </c>
      <c r="G232" s="301"/>
      <c r="H232" s="302" t="s">
        <v>1</v>
      </c>
      <c r="I232" s="304"/>
      <c r="J232" s="301"/>
      <c r="K232" s="301"/>
      <c r="L232" s="305"/>
      <c r="M232" s="306"/>
      <c r="N232" s="307"/>
      <c r="O232" s="307"/>
      <c r="P232" s="307"/>
      <c r="Q232" s="307"/>
      <c r="R232" s="307"/>
      <c r="S232" s="307"/>
      <c r="T232" s="308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309" t="s">
        <v>436</v>
      </c>
      <c r="AU232" s="309" t="s">
        <v>86</v>
      </c>
      <c r="AV232" s="15" t="s">
        <v>84</v>
      </c>
      <c r="AW232" s="15" t="s">
        <v>32</v>
      </c>
      <c r="AX232" s="15" t="s">
        <v>76</v>
      </c>
      <c r="AY232" s="309" t="s">
        <v>213</v>
      </c>
    </row>
    <row r="233" s="13" customFormat="1">
      <c r="A233" s="13"/>
      <c r="B233" s="265"/>
      <c r="C233" s="266"/>
      <c r="D233" s="257" t="s">
        <v>436</v>
      </c>
      <c r="E233" s="267" t="s">
        <v>1</v>
      </c>
      <c r="F233" s="268" t="s">
        <v>3004</v>
      </c>
      <c r="G233" s="266"/>
      <c r="H233" s="269">
        <v>33.990000000000002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5" t="s">
        <v>436</v>
      </c>
      <c r="AU233" s="275" t="s">
        <v>86</v>
      </c>
      <c r="AV233" s="13" t="s">
        <v>86</v>
      </c>
      <c r="AW233" s="13" t="s">
        <v>32</v>
      </c>
      <c r="AX233" s="13" t="s">
        <v>76</v>
      </c>
      <c r="AY233" s="275" t="s">
        <v>213</v>
      </c>
    </row>
    <row r="234" s="15" customFormat="1">
      <c r="A234" s="15"/>
      <c r="B234" s="300"/>
      <c r="C234" s="301"/>
      <c r="D234" s="257" t="s">
        <v>436</v>
      </c>
      <c r="E234" s="302" t="s">
        <v>1</v>
      </c>
      <c r="F234" s="303" t="s">
        <v>2963</v>
      </c>
      <c r="G234" s="301"/>
      <c r="H234" s="302" t="s">
        <v>1</v>
      </c>
      <c r="I234" s="304"/>
      <c r="J234" s="301"/>
      <c r="K234" s="301"/>
      <c r="L234" s="305"/>
      <c r="M234" s="306"/>
      <c r="N234" s="307"/>
      <c r="O234" s="307"/>
      <c r="P234" s="307"/>
      <c r="Q234" s="307"/>
      <c r="R234" s="307"/>
      <c r="S234" s="307"/>
      <c r="T234" s="30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309" t="s">
        <v>436</v>
      </c>
      <c r="AU234" s="309" t="s">
        <v>86</v>
      </c>
      <c r="AV234" s="15" t="s">
        <v>84</v>
      </c>
      <c r="AW234" s="15" t="s">
        <v>32</v>
      </c>
      <c r="AX234" s="15" t="s">
        <v>76</v>
      </c>
      <c r="AY234" s="309" t="s">
        <v>213</v>
      </c>
    </row>
    <row r="235" s="13" customFormat="1">
      <c r="A235" s="13"/>
      <c r="B235" s="265"/>
      <c r="C235" s="266"/>
      <c r="D235" s="257" t="s">
        <v>436</v>
      </c>
      <c r="E235" s="267" t="s">
        <v>1</v>
      </c>
      <c r="F235" s="268" t="s">
        <v>3005</v>
      </c>
      <c r="G235" s="266"/>
      <c r="H235" s="269">
        <v>116.91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5" t="s">
        <v>436</v>
      </c>
      <c r="AU235" s="275" t="s">
        <v>86</v>
      </c>
      <c r="AV235" s="13" t="s">
        <v>86</v>
      </c>
      <c r="AW235" s="13" t="s">
        <v>32</v>
      </c>
      <c r="AX235" s="13" t="s">
        <v>76</v>
      </c>
      <c r="AY235" s="275" t="s">
        <v>213</v>
      </c>
    </row>
    <row r="236" s="15" customFormat="1">
      <c r="A236" s="15"/>
      <c r="B236" s="300"/>
      <c r="C236" s="301"/>
      <c r="D236" s="257" t="s">
        <v>436</v>
      </c>
      <c r="E236" s="302" t="s">
        <v>1</v>
      </c>
      <c r="F236" s="303" t="s">
        <v>2699</v>
      </c>
      <c r="G236" s="301"/>
      <c r="H236" s="302" t="s">
        <v>1</v>
      </c>
      <c r="I236" s="304"/>
      <c r="J236" s="301"/>
      <c r="K236" s="301"/>
      <c r="L236" s="305"/>
      <c r="M236" s="306"/>
      <c r="N236" s="307"/>
      <c r="O236" s="307"/>
      <c r="P236" s="307"/>
      <c r="Q236" s="307"/>
      <c r="R236" s="307"/>
      <c r="S236" s="307"/>
      <c r="T236" s="30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309" t="s">
        <v>436</v>
      </c>
      <c r="AU236" s="309" t="s">
        <v>86</v>
      </c>
      <c r="AV236" s="15" t="s">
        <v>84</v>
      </c>
      <c r="AW236" s="15" t="s">
        <v>32</v>
      </c>
      <c r="AX236" s="15" t="s">
        <v>76</v>
      </c>
      <c r="AY236" s="309" t="s">
        <v>213</v>
      </c>
    </row>
    <row r="237" s="13" customFormat="1">
      <c r="A237" s="13"/>
      <c r="B237" s="265"/>
      <c r="C237" s="266"/>
      <c r="D237" s="257" t="s">
        <v>436</v>
      </c>
      <c r="E237" s="267" t="s">
        <v>1</v>
      </c>
      <c r="F237" s="268" t="s">
        <v>3006</v>
      </c>
      <c r="G237" s="266"/>
      <c r="H237" s="269">
        <v>7.6399999999999997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5" t="s">
        <v>436</v>
      </c>
      <c r="AU237" s="275" t="s">
        <v>86</v>
      </c>
      <c r="AV237" s="13" t="s">
        <v>86</v>
      </c>
      <c r="AW237" s="13" t="s">
        <v>32</v>
      </c>
      <c r="AX237" s="13" t="s">
        <v>76</v>
      </c>
      <c r="AY237" s="275" t="s">
        <v>213</v>
      </c>
    </row>
    <row r="238" s="15" customFormat="1">
      <c r="A238" s="15"/>
      <c r="B238" s="300"/>
      <c r="C238" s="301"/>
      <c r="D238" s="257" t="s">
        <v>436</v>
      </c>
      <c r="E238" s="302" t="s">
        <v>1</v>
      </c>
      <c r="F238" s="303" t="s">
        <v>2701</v>
      </c>
      <c r="G238" s="301"/>
      <c r="H238" s="302" t="s">
        <v>1</v>
      </c>
      <c r="I238" s="304"/>
      <c r="J238" s="301"/>
      <c r="K238" s="301"/>
      <c r="L238" s="305"/>
      <c r="M238" s="306"/>
      <c r="N238" s="307"/>
      <c r="O238" s="307"/>
      <c r="P238" s="307"/>
      <c r="Q238" s="307"/>
      <c r="R238" s="307"/>
      <c r="S238" s="307"/>
      <c r="T238" s="308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309" t="s">
        <v>436</v>
      </c>
      <c r="AU238" s="309" t="s">
        <v>86</v>
      </c>
      <c r="AV238" s="15" t="s">
        <v>84</v>
      </c>
      <c r="AW238" s="15" t="s">
        <v>32</v>
      </c>
      <c r="AX238" s="15" t="s">
        <v>76</v>
      </c>
      <c r="AY238" s="309" t="s">
        <v>213</v>
      </c>
    </row>
    <row r="239" s="15" customFormat="1">
      <c r="A239" s="15"/>
      <c r="B239" s="300"/>
      <c r="C239" s="301"/>
      <c r="D239" s="257" t="s">
        <v>436</v>
      </c>
      <c r="E239" s="302" t="s">
        <v>1</v>
      </c>
      <c r="F239" s="303" t="s">
        <v>3007</v>
      </c>
      <c r="G239" s="301"/>
      <c r="H239" s="302" t="s">
        <v>1</v>
      </c>
      <c r="I239" s="304"/>
      <c r="J239" s="301"/>
      <c r="K239" s="301"/>
      <c r="L239" s="305"/>
      <c r="M239" s="306"/>
      <c r="N239" s="307"/>
      <c r="O239" s="307"/>
      <c r="P239" s="307"/>
      <c r="Q239" s="307"/>
      <c r="R239" s="307"/>
      <c r="S239" s="307"/>
      <c r="T239" s="308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309" t="s">
        <v>436</v>
      </c>
      <c r="AU239" s="309" t="s">
        <v>86</v>
      </c>
      <c r="AV239" s="15" t="s">
        <v>84</v>
      </c>
      <c r="AW239" s="15" t="s">
        <v>32</v>
      </c>
      <c r="AX239" s="15" t="s">
        <v>76</v>
      </c>
      <c r="AY239" s="309" t="s">
        <v>213</v>
      </c>
    </row>
    <row r="240" s="13" customFormat="1">
      <c r="A240" s="13"/>
      <c r="B240" s="265"/>
      <c r="C240" s="266"/>
      <c r="D240" s="257" t="s">
        <v>436</v>
      </c>
      <c r="E240" s="267" t="s">
        <v>1</v>
      </c>
      <c r="F240" s="268" t="s">
        <v>3008</v>
      </c>
      <c r="G240" s="266"/>
      <c r="H240" s="269">
        <v>2.96</v>
      </c>
      <c r="I240" s="270"/>
      <c r="J240" s="266"/>
      <c r="K240" s="266"/>
      <c r="L240" s="271"/>
      <c r="M240" s="272"/>
      <c r="N240" s="273"/>
      <c r="O240" s="273"/>
      <c r="P240" s="273"/>
      <c r="Q240" s="273"/>
      <c r="R240" s="273"/>
      <c r="S240" s="273"/>
      <c r="T240" s="27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5" t="s">
        <v>436</v>
      </c>
      <c r="AU240" s="275" t="s">
        <v>86</v>
      </c>
      <c r="AV240" s="13" t="s">
        <v>86</v>
      </c>
      <c r="AW240" s="13" t="s">
        <v>32</v>
      </c>
      <c r="AX240" s="13" t="s">
        <v>76</v>
      </c>
      <c r="AY240" s="275" t="s">
        <v>213</v>
      </c>
    </row>
    <row r="241" s="15" customFormat="1">
      <c r="A241" s="15"/>
      <c r="B241" s="300"/>
      <c r="C241" s="301"/>
      <c r="D241" s="257" t="s">
        <v>436</v>
      </c>
      <c r="E241" s="302" t="s">
        <v>1</v>
      </c>
      <c r="F241" s="303" t="s">
        <v>3009</v>
      </c>
      <c r="G241" s="301"/>
      <c r="H241" s="302" t="s">
        <v>1</v>
      </c>
      <c r="I241" s="304"/>
      <c r="J241" s="301"/>
      <c r="K241" s="301"/>
      <c r="L241" s="305"/>
      <c r="M241" s="306"/>
      <c r="N241" s="307"/>
      <c r="O241" s="307"/>
      <c r="P241" s="307"/>
      <c r="Q241" s="307"/>
      <c r="R241" s="307"/>
      <c r="S241" s="307"/>
      <c r="T241" s="30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309" t="s">
        <v>436</v>
      </c>
      <c r="AU241" s="309" t="s">
        <v>86</v>
      </c>
      <c r="AV241" s="15" t="s">
        <v>84</v>
      </c>
      <c r="AW241" s="15" t="s">
        <v>32</v>
      </c>
      <c r="AX241" s="15" t="s">
        <v>76</v>
      </c>
      <c r="AY241" s="309" t="s">
        <v>213</v>
      </c>
    </row>
    <row r="242" s="13" customFormat="1">
      <c r="A242" s="13"/>
      <c r="B242" s="265"/>
      <c r="C242" s="266"/>
      <c r="D242" s="257" t="s">
        <v>436</v>
      </c>
      <c r="E242" s="267" t="s">
        <v>1</v>
      </c>
      <c r="F242" s="268" t="s">
        <v>3010</v>
      </c>
      <c r="G242" s="266"/>
      <c r="H242" s="269">
        <v>51.334000000000003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75" t="s">
        <v>436</v>
      </c>
      <c r="AU242" s="275" t="s">
        <v>86</v>
      </c>
      <c r="AV242" s="13" t="s">
        <v>86</v>
      </c>
      <c r="AW242" s="13" t="s">
        <v>32</v>
      </c>
      <c r="AX242" s="13" t="s">
        <v>76</v>
      </c>
      <c r="AY242" s="275" t="s">
        <v>213</v>
      </c>
    </row>
    <row r="243" s="15" customFormat="1">
      <c r="A243" s="15"/>
      <c r="B243" s="300"/>
      <c r="C243" s="301"/>
      <c r="D243" s="257" t="s">
        <v>436</v>
      </c>
      <c r="E243" s="302" t="s">
        <v>1</v>
      </c>
      <c r="F243" s="303" t="s">
        <v>3011</v>
      </c>
      <c r="G243" s="301"/>
      <c r="H243" s="302" t="s">
        <v>1</v>
      </c>
      <c r="I243" s="304"/>
      <c r="J243" s="301"/>
      <c r="K243" s="301"/>
      <c r="L243" s="305"/>
      <c r="M243" s="306"/>
      <c r="N243" s="307"/>
      <c r="O243" s="307"/>
      <c r="P243" s="307"/>
      <c r="Q243" s="307"/>
      <c r="R243" s="307"/>
      <c r="S243" s="307"/>
      <c r="T243" s="308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309" t="s">
        <v>436</v>
      </c>
      <c r="AU243" s="309" t="s">
        <v>86</v>
      </c>
      <c r="AV243" s="15" t="s">
        <v>84</v>
      </c>
      <c r="AW243" s="15" t="s">
        <v>32</v>
      </c>
      <c r="AX243" s="15" t="s">
        <v>76</v>
      </c>
      <c r="AY243" s="309" t="s">
        <v>213</v>
      </c>
    </row>
    <row r="244" s="13" customFormat="1">
      <c r="A244" s="13"/>
      <c r="B244" s="265"/>
      <c r="C244" s="266"/>
      <c r="D244" s="257" t="s">
        <v>436</v>
      </c>
      <c r="E244" s="267" t="s">
        <v>1</v>
      </c>
      <c r="F244" s="268" t="s">
        <v>3012</v>
      </c>
      <c r="G244" s="266"/>
      <c r="H244" s="269">
        <v>10.988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5" t="s">
        <v>436</v>
      </c>
      <c r="AU244" s="275" t="s">
        <v>86</v>
      </c>
      <c r="AV244" s="13" t="s">
        <v>86</v>
      </c>
      <c r="AW244" s="13" t="s">
        <v>32</v>
      </c>
      <c r="AX244" s="13" t="s">
        <v>76</v>
      </c>
      <c r="AY244" s="275" t="s">
        <v>213</v>
      </c>
    </row>
    <row r="245" s="15" customFormat="1">
      <c r="A245" s="15"/>
      <c r="B245" s="300"/>
      <c r="C245" s="301"/>
      <c r="D245" s="257" t="s">
        <v>436</v>
      </c>
      <c r="E245" s="302" t="s">
        <v>1</v>
      </c>
      <c r="F245" s="303" t="s">
        <v>3013</v>
      </c>
      <c r="G245" s="301"/>
      <c r="H245" s="302" t="s">
        <v>1</v>
      </c>
      <c r="I245" s="304"/>
      <c r="J245" s="301"/>
      <c r="K245" s="301"/>
      <c r="L245" s="305"/>
      <c r="M245" s="306"/>
      <c r="N245" s="307"/>
      <c r="O245" s="307"/>
      <c r="P245" s="307"/>
      <c r="Q245" s="307"/>
      <c r="R245" s="307"/>
      <c r="S245" s="307"/>
      <c r="T245" s="30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309" t="s">
        <v>436</v>
      </c>
      <c r="AU245" s="309" t="s">
        <v>86</v>
      </c>
      <c r="AV245" s="15" t="s">
        <v>84</v>
      </c>
      <c r="AW245" s="15" t="s">
        <v>32</v>
      </c>
      <c r="AX245" s="15" t="s">
        <v>76</v>
      </c>
      <c r="AY245" s="309" t="s">
        <v>213</v>
      </c>
    </row>
    <row r="246" s="13" customFormat="1">
      <c r="A246" s="13"/>
      <c r="B246" s="265"/>
      <c r="C246" s="266"/>
      <c r="D246" s="257" t="s">
        <v>436</v>
      </c>
      <c r="E246" s="267" t="s">
        <v>1</v>
      </c>
      <c r="F246" s="268" t="s">
        <v>3014</v>
      </c>
      <c r="G246" s="266"/>
      <c r="H246" s="269">
        <v>15.492000000000001</v>
      </c>
      <c r="I246" s="270"/>
      <c r="J246" s="266"/>
      <c r="K246" s="266"/>
      <c r="L246" s="271"/>
      <c r="M246" s="272"/>
      <c r="N246" s="273"/>
      <c r="O246" s="273"/>
      <c r="P246" s="273"/>
      <c r="Q246" s="273"/>
      <c r="R246" s="273"/>
      <c r="S246" s="273"/>
      <c r="T246" s="27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5" t="s">
        <v>436</v>
      </c>
      <c r="AU246" s="275" t="s">
        <v>86</v>
      </c>
      <c r="AV246" s="13" t="s">
        <v>86</v>
      </c>
      <c r="AW246" s="13" t="s">
        <v>32</v>
      </c>
      <c r="AX246" s="13" t="s">
        <v>76</v>
      </c>
      <c r="AY246" s="275" t="s">
        <v>213</v>
      </c>
    </row>
    <row r="247" s="15" customFormat="1">
      <c r="A247" s="15"/>
      <c r="B247" s="300"/>
      <c r="C247" s="301"/>
      <c r="D247" s="257" t="s">
        <v>436</v>
      </c>
      <c r="E247" s="302" t="s">
        <v>1</v>
      </c>
      <c r="F247" s="303" t="s">
        <v>3015</v>
      </c>
      <c r="G247" s="301"/>
      <c r="H247" s="302" t="s">
        <v>1</v>
      </c>
      <c r="I247" s="304"/>
      <c r="J247" s="301"/>
      <c r="K247" s="301"/>
      <c r="L247" s="305"/>
      <c r="M247" s="306"/>
      <c r="N247" s="307"/>
      <c r="O247" s="307"/>
      <c r="P247" s="307"/>
      <c r="Q247" s="307"/>
      <c r="R247" s="307"/>
      <c r="S247" s="307"/>
      <c r="T247" s="30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309" t="s">
        <v>436</v>
      </c>
      <c r="AU247" s="309" t="s">
        <v>86</v>
      </c>
      <c r="AV247" s="15" t="s">
        <v>84</v>
      </c>
      <c r="AW247" s="15" t="s">
        <v>32</v>
      </c>
      <c r="AX247" s="15" t="s">
        <v>76</v>
      </c>
      <c r="AY247" s="309" t="s">
        <v>213</v>
      </c>
    </row>
    <row r="248" s="13" customFormat="1">
      <c r="A248" s="13"/>
      <c r="B248" s="265"/>
      <c r="C248" s="266"/>
      <c r="D248" s="257" t="s">
        <v>436</v>
      </c>
      <c r="E248" s="267" t="s">
        <v>1</v>
      </c>
      <c r="F248" s="268" t="s">
        <v>3016</v>
      </c>
      <c r="G248" s="266"/>
      <c r="H248" s="269">
        <v>59.560000000000002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5" t="s">
        <v>436</v>
      </c>
      <c r="AU248" s="275" t="s">
        <v>86</v>
      </c>
      <c r="AV248" s="13" t="s">
        <v>86</v>
      </c>
      <c r="AW248" s="13" t="s">
        <v>32</v>
      </c>
      <c r="AX248" s="13" t="s">
        <v>76</v>
      </c>
      <c r="AY248" s="275" t="s">
        <v>213</v>
      </c>
    </row>
    <row r="249" s="2" customFormat="1" ht="21.75" customHeight="1">
      <c r="A249" s="39"/>
      <c r="B249" s="40"/>
      <c r="C249" s="244" t="s">
        <v>333</v>
      </c>
      <c r="D249" s="244" t="s">
        <v>216</v>
      </c>
      <c r="E249" s="245" t="s">
        <v>2879</v>
      </c>
      <c r="F249" s="246" t="s">
        <v>2880</v>
      </c>
      <c r="G249" s="247" t="s">
        <v>399</v>
      </c>
      <c r="H249" s="248">
        <v>351.399</v>
      </c>
      <c r="I249" s="249"/>
      <c r="J249" s="250">
        <f>ROUND(I249*H249,2)</f>
        <v>0</v>
      </c>
      <c r="K249" s="246" t="s">
        <v>394</v>
      </c>
      <c r="L249" s="45"/>
      <c r="M249" s="251" t="s">
        <v>1</v>
      </c>
      <c r="N249" s="252" t="s">
        <v>41</v>
      </c>
      <c r="O249" s="92"/>
      <c r="P249" s="253">
        <f>O249*H249</f>
        <v>0</v>
      </c>
      <c r="Q249" s="253">
        <v>0</v>
      </c>
      <c r="R249" s="253">
        <f>Q249*H249</f>
        <v>0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229</v>
      </c>
      <c r="AT249" s="255" t="s">
        <v>216</v>
      </c>
      <c r="AU249" s="255" t="s">
        <v>86</v>
      </c>
      <c r="AY249" s="18" t="s">
        <v>213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84</v>
      </c>
      <c r="BK249" s="256">
        <f>ROUND(I249*H249,2)</f>
        <v>0</v>
      </c>
      <c r="BL249" s="18" t="s">
        <v>229</v>
      </c>
      <c r="BM249" s="255" t="s">
        <v>2881</v>
      </c>
    </row>
    <row r="250" s="15" customFormat="1">
      <c r="A250" s="15"/>
      <c r="B250" s="300"/>
      <c r="C250" s="301"/>
      <c r="D250" s="257" t="s">
        <v>436</v>
      </c>
      <c r="E250" s="302" t="s">
        <v>1</v>
      </c>
      <c r="F250" s="303" t="s">
        <v>2721</v>
      </c>
      <c r="G250" s="301"/>
      <c r="H250" s="302" t="s">
        <v>1</v>
      </c>
      <c r="I250" s="304"/>
      <c r="J250" s="301"/>
      <c r="K250" s="301"/>
      <c r="L250" s="305"/>
      <c r="M250" s="306"/>
      <c r="N250" s="307"/>
      <c r="O250" s="307"/>
      <c r="P250" s="307"/>
      <c r="Q250" s="307"/>
      <c r="R250" s="307"/>
      <c r="S250" s="307"/>
      <c r="T250" s="308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309" t="s">
        <v>436</v>
      </c>
      <c r="AU250" s="309" t="s">
        <v>86</v>
      </c>
      <c r="AV250" s="15" t="s">
        <v>84</v>
      </c>
      <c r="AW250" s="15" t="s">
        <v>32</v>
      </c>
      <c r="AX250" s="15" t="s">
        <v>76</v>
      </c>
      <c r="AY250" s="309" t="s">
        <v>213</v>
      </c>
    </row>
    <row r="251" s="15" customFormat="1">
      <c r="A251" s="15"/>
      <c r="B251" s="300"/>
      <c r="C251" s="301"/>
      <c r="D251" s="257" t="s">
        <v>436</v>
      </c>
      <c r="E251" s="302" t="s">
        <v>1</v>
      </c>
      <c r="F251" s="303" t="s">
        <v>2722</v>
      </c>
      <c r="G251" s="301"/>
      <c r="H251" s="302" t="s">
        <v>1</v>
      </c>
      <c r="I251" s="304"/>
      <c r="J251" s="301"/>
      <c r="K251" s="301"/>
      <c r="L251" s="305"/>
      <c r="M251" s="306"/>
      <c r="N251" s="307"/>
      <c r="O251" s="307"/>
      <c r="P251" s="307"/>
      <c r="Q251" s="307"/>
      <c r="R251" s="307"/>
      <c r="S251" s="307"/>
      <c r="T251" s="308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309" t="s">
        <v>436</v>
      </c>
      <c r="AU251" s="309" t="s">
        <v>86</v>
      </c>
      <c r="AV251" s="15" t="s">
        <v>84</v>
      </c>
      <c r="AW251" s="15" t="s">
        <v>32</v>
      </c>
      <c r="AX251" s="15" t="s">
        <v>76</v>
      </c>
      <c r="AY251" s="309" t="s">
        <v>213</v>
      </c>
    </row>
    <row r="252" s="13" customFormat="1">
      <c r="A252" s="13"/>
      <c r="B252" s="265"/>
      <c r="C252" s="266"/>
      <c r="D252" s="257" t="s">
        <v>436</v>
      </c>
      <c r="E252" s="267" t="s">
        <v>1</v>
      </c>
      <c r="F252" s="268" t="s">
        <v>3017</v>
      </c>
      <c r="G252" s="266"/>
      <c r="H252" s="269">
        <v>155.63499999999999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5" t="s">
        <v>436</v>
      </c>
      <c r="AU252" s="275" t="s">
        <v>86</v>
      </c>
      <c r="AV252" s="13" t="s">
        <v>86</v>
      </c>
      <c r="AW252" s="13" t="s">
        <v>32</v>
      </c>
      <c r="AX252" s="13" t="s">
        <v>76</v>
      </c>
      <c r="AY252" s="275" t="s">
        <v>213</v>
      </c>
    </row>
    <row r="253" s="15" customFormat="1">
      <c r="A253" s="15"/>
      <c r="B253" s="300"/>
      <c r="C253" s="301"/>
      <c r="D253" s="257" t="s">
        <v>436</v>
      </c>
      <c r="E253" s="302" t="s">
        <v>1</v>
      </c>
      <c r="F253" s="303" t="s">
        <v>2724</v>
      </c>
      <c r="G253" s="301"/>
      <c r="H253" s="302" t="s">
        <v>1</v>
      </c>
      <c r="I253" s="304"/>
      <c r="J253" s="301"/>
      <c r="K253" s="301"/>
      <c r="L253" s="305"/>
      <c r="M253" s="306"/>
      <c r="N253" s="307"/>
      <c r="O253" s="307"/>
      <c r="P253" s="307"/>
      <c r="Q253" s="307"/>
      <c r="R253" s="307"/>
      <c r="S253" s="307"/>
      <c r="T253" s="308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309" t="s">
        <v>436</v>
      </c>
      <c r="AU253" s="309" t="s">
        <v>86</v>
      </c>
      <c r="AV253" s="15" t="s">
        <v>84</v>
      </c>
      <c r="AW253" s="15" t="s">
        <v>32</v>
      </c>
      <c r="AX253" s="15" t="s">
        <v>76</v>
      </c>
      <c r="AY253" s="309" t="s">
        <v>213</v>
      </c>
    </row>
    <row r="254" s="13" customFormat="1">
      <c r="A254" s="13"/>
      <c r="B254" s="265"/>
      <c r="C254" s="266"/>
      <c r="D254" s="257" t="s">
        <v>436</v>
      </c>
      <c r="E254" s="267" t="s">
        <v>1</v>
      </c>
      <c r="F254" s="268" t="s">
        <v>3018</v>
      </c>
      <c r="G254" s="266"/>
      <c r="H254" s="269">
        <v>76.013999999999996</v>
      </c>
      <c r="I254" s="270"/>
      <c r="J254" s="266"/>
      <c r="K254" s="266"/>
      <c r="L254" s="271"/>
      <c r="M254" s="272"/>
      <c r="N254" s="273"/>
      <c r="O254" s="273"/>
      <c r="P254" s="273"/>
      <c r="Q254" s="273"/>
      <c r="R254" s="273"/>
      <c r="S254" s="273"/>
      <c r="T254" s="27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5" t="s">
        <v>436</v>
      </c>
      <c r="AU254" s="275" t="s">
        <v>86</v>
      </c>
      <c r="AV254" s="13" t="s">
        <v>86</v>
      </c>
      <c r="AW254" s="13" t="s">
        <v>32</v>
      </c>
      <c r="AX254" s="13" t="s">
        <v>76</v>
      </c>
      <c r="AY254" s="275" t="s">
        <v>213</v>
      </c>
    </row>
    <row r="255" s="15" customFormat="1">
      <c r="A255" s="15"/>
      <c r="B255" s="300"/>
      <c r="C255" s="301"/>
      <c r="D255" s="257" t="s">
        <v>436</v>
      </c>
      <c r="E255" s="302" t="s">
        <v>1</v>
      </c>
      <c r="F255" s="303" t="s">
        <v>3019</v>
      </c>
      <c r="G255" s="301"/>
      <c r="H255" s="302" t="s">
        <v>1</v>
      </c>
      <c r="I255" s="304"/>
      <c r="J255" s="301"/>
      <c r="K255" s="301"/>
      <c r="L255" s="305"/>
      <c r="M255" s="306"/>
      <c r="N255" s="307"/>
      <c r="O255" s="307"/>
      <c r="P255" s="307"/>
      <c r="Q255" s="307"/>
      <c r="R255" s="307"/>
      <c r="S255" s="307"/>
      <c r="T255" s="30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309" t="s">
        <v>436</v>
      </c>
      <c r="AU255" s="309" t="s">
        <v>86</v>
      </c>
      <c r="AV255" s="15" t="s">
        <v>84</v>
      </c>
      <c r="AW255" s="15" t="s">
        <v>32</v>
      </c>
      <c r="AX255" s="15" t="s">
        <v>76</v>
      </c>
      <c r="AY255" s="309" t="s">
        <v>213</v>
      </c>
    </row>
    <row r="256" s="13" customFormat="1">
      <c r="A256" s="13"/>
      <c r="B256" s="265"/>
      <c r="C256" s="266"/>
      <c r="D256" s="257" t="s">
        <v>436</v>
      </c>
      <c r="E256" s="267" t="s">
        <v>1</v>
      </c>
      <c r="F256" s="268" t="s">
        <v>3020</v>
      </c>
      <c r="G256" s="266"/>
      <c r="H256" s="269">
        <v>119.75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5" t="s">
        <v>436</v>
      </c>
      <c r="AU256" s="275" t="s">
        <v>86</v>
      </c>
      <c r="AV256" s="13" t="s">
        <v>86</v>
      </c>
      <c r="AW256" s="13" t="s">
        <v>32</v>
      </c>
      <c r="AX256" s="13" t="s">
        <v>76</v>
      </c>
      <c r="AY256" s="275" t="s">
        <v>213</v>
      </c>
    </row>
    <row r="257" s="14" customFormat="1">
      <c r="A257" s="14"/>
      <c r="B257" s="276"/>
      <c r="C257" s="277"/>
      <c r="D257" s="257" t="s">
        <v>436</v>
      </c>
      <c r="E257" s="278" t="s">
        <v>1</v>
      </c>
      <c r="F257" s="279" t="s">
        <v>453</v>
      </c>
      <c r="G257" s="277"/>
      <c r="H257" s="280">
        <v>351.399</v>
      </c>
      <c r="I257" s="281"/>
      <c r="J257" s="277"/>
      <c r="K257" s="277"/>
      <c r="L257" s="282"/>
      <c r="M257" s="283"/>
      <c r="N257" s="284"/>
      <c r="O257" s="284"/>
      <c r="P257" s="284"/>
      <c r="Q257" s="284"/>
      <c r="R257" s="284"/>
      <c r="S257" s="284"/>
      <c r="T257" s="28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6" t="s">
        <v>436</v>
      </c>
      <c r="AU257" s="286" t="s">
        <v>86</v>
      </c>
      <c r="AV257" s="14" t="s">
        <v>229</v>
      </c>
      <c r="AW257" s="14" t="s">
        <v>32</v>
      </c>
      <c r="AX257" s="14" t="s">
        <v>84</v>
      </c>
      <c r="AY257" s="286" t="s">
        <v>213</v>
      </c>
    </row>
    <row r="258" s="2" customFormat="1" ht="16.5" customHeight="1">
      <c r="A258" s="39"/>
      <c r="B258" s="40"/>
      <c r="C258" s="287" t="s">
        <v>338</v>
      </c>
      <c r="D258" s="287" t="s">
        <v>488</v>
      </c>
      <c r="E258" s="288" t="s">
        <v>2708</v>
      </c>
      <c r="F258" s="289" t="s">
        <v>2709</v>
      </c>
      <c r="G258" s="290" t="s">
        <v>491</v>
      </c>
      <c r="H258" s="291">
        <v>1257.5709999999999</v>
      </c>
      <c r="I258" s="292"/>
      <c r="J258" s="293">
        <f>ROUND(I258*H258,2)</f>
        <v>0</v>
      </c>
      <c r="K258" s="289" t="s">
        <v>394</v>
      </c>
      <c r="L258" s="294"/>
      <c r="M258" s="295" t="s">
        <v>1</v>
      </c>
      <c r="N258" s="296" t="s">
        <v>41</v>
      </c>
      <c r="O258" s="92"/>
      <c r="P258" s="253">
        <f>O258*H258</f>
        <v>0</v>
      </c>
      <c r="Q258" s="253">
        <v>1</v>
      </c>
      <c r="R258" s="253">
        <f>Q258*H258</f>
        <v>1257.5709999999999</v>
      </c>
      <c r="S258" s="253">
        <v>0</v>
      </c>
      <c r="T258" s="25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5" t="s">
        <v>420</v>
      </c>
      <c r="AT258" s="255" t="s">
        <v>488</v>
      </c>
      <c r="AU258" s="255" t="s">
        <v>86</v>
      </c>
      <c r="AY258" s="18" t="s">
        <v>213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8" t="s">
        <v>84</v>
      </c>
      <c r="BK258" s="256">
        <f>ROUND(I258*H258,2)</f>
        <v>0</v>
      </c>
      <c r="BL258" s="18" t="s">
        <v>229</v>
      </c>
      <c r="BM258" s="255" t="s">
        <v>2710</v>
      </c>
    </row>
    <row r="259" s="13" customFormat="1">
      <c r="A259" s="13"/>
      <c r="B259" s="265"/>
      <c r="C259" s="266"/>
      <c r="D259" s="257" t="s">
        <v>436</v>
      </c>
      <c r="E259" s="267" t="s">
        <v>1</v>
      </c>
      <c r="F259" s="268" t="s">
        <v>3021</v>
      </c>
      <c r="G259" s="266"/>
      <c r="H259" s="269">
        <v>618.46199999999999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5" t="s">
        <v>436</v>
      </c>
      <c r="AU259" s="275" t="s">
        <v>86</v>
      </c>
      <c r="AV259" s="13" t="s">
        <v>86</v>
      </c>
      <c r="AW259" s="13" t="s">
        <v>32</v>
      </c>
      <c r="AX259" s="13" t="s">
        <v>76</v>
      </c>
      <c r="AY259" s="275" t="s">
        <v>213</v>
      </c>
    </row>
    <row r="260" s="15" customFormat="1">
      <c r="A260" s="15"/>
      <c r="B260" s="300"/>
      <c r="C260" s="301"/>
      <c r="D260" s="257" t="s">
        <v>436</v>
      </c>
      <c r="E260" s="302" t="s">
        <v>1</v>
      </c>
      <c r="F260" s="303" t="s">
        <v>3022</v>
      </c>
      <c r="G260" s="301"/>
      <c r="H260" s="302" t="s">
        <v>1</v>
      </c>
      <c r="I260" s="304"/>
      <c r="J260" s="301"/>
      <c r="K260" s="301"/>
      <c r="L260" s="305"/>
      <c r="M260" s="306"/>
      <c r="N260" s="307"/>
      <c r="O260" s="307"/>
      <c r="P260" s="307"/>
      <c r="Q260" s="307"/>
      <c r="R260" s="307"/>
      <c r="S260" s="307"/>
      <c r="T260" s="308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309" t="s">
        <v>436</v>
      </c>
      <c r="AU260" s="309" t="s">
        <v>86</v>
      </c>
      <c r="AV260" s="15" t="s">
        <v>84</v>
      </c>
      <c r="AW260" s="15" t="s">
        <v>32</v>
      </c>
      <c r="AX260" s="15" t="s">
        <v>76</v>
      </c>
      <c r="AY260" s="309" t="s">
        <v>213</v>
      </c>
    </row>
    <row r="261" s="13" customFormat="1">
      <c r="A261" s="13"/>
      <c r="B261" s="265"/>
      <c r="C261" s="266"/>
      <c r="D261" s="257" t="s">
        <v>436</v>
      </c>
      <c r="E261" s="267" t="s">
        <v>1</v>
      </c>
      <c r="F261" s="268" t="s">
        <v>3023</v>
      </c>
      <c r="G261" s="266"/>
      <c r="H261" s="269">
        <v>639.10900000000004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5" t="s">
        <v>436</v>
      </c>
      <c r="AU261" s="275" t="s">
        <v>86</v>
      </c>
      <c r="AV261" s="13" t="s">
        <v>86</v>
      </c>
      <c r="AW261" s="13" t="s">
        <v>32</v>
      </c>
      <c r="AX261" s="13" t="s">
        <v>76</v>
      </c>
      <c r="AY261" s="275" t="s">
        <v>213</v>
      </c>
    </row>
    <row r="262" s="2" customFormat="1" ht="16.5" customHeight="1">
      <c r="A262" s="39"/>
      <c r="B262" s="40"/>
      <c r="C262" s="287" t="s">
        <v>348</v>
      </c>
      <c r="D262" s="287" t="s">
        <v>488</v>
      </c>
      <c r="E262" s="288" t="s">
        <v>2713</v>
      </c>
      <c r="F262" s="289" t="s">
        <v>2714</v>
      </c>
      <c r="G262" s="290" t="s">
        <v>491</v>
      </c>
      <c r="H262" s="291">
        <v>5.6840000000000002</v>
      </c>
      <c r="I262" s="292"/>
      <c r="J262" s="293">
        <f>ROUND(I262*H262,2)</f>
        <v>0</v>
      </c>
      <c r="K262" s="289" t="s">
        <v>394</v>
      </c>
      <c r="L262" s="294"/>
      <c r="M262" s="295" t="s">
        <v>1</v>
      </c>
      <c r="N262" s="296" t="s">
        <v>41</v>
      </c>
      <c r="O262" s="92"/>
      <c r="P262" s="253">
        <f>O262*H262</f>
        <v>0</v>
      </c>
      <c r="Q262" s="253">
        <v>1</v>
      </c>
      <c r="R262" s="253">
        <f>Q262*H262</f>
        <v>5.6840000000000002</v>
      </c>
      <c r="S262" s="253">
        <v>0</v>
      </c>
      <c r="T262" s="25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5" t="s">
        <v>420</v>
      </c>
      <c r="AT262" s="255" t="s">
        <v>488</v>
      </c>
      <c r="AU262" s="255" t="s">
        <v>86</v>
      </c>
      <c r="AY262" s="18" t="s">
        <v>213</v>
      </c>
      <c r="BE262" s="256">
        <f>IF(N262="základní",J262,0)</f>
        <v>0</v>
      </c>
      <c r="BF262" s="256">
        <f>IF(N262="snížená",J262,0)</f>
        <v>0</v>
      </c>
      <c r="BG262" s="256">
        <f>IF(N262="zákl. přenesená",J262,0)</f>
        <v>0</v>
      </c>
      <c r="BH262" s="256">
        <f>IF(N262="sníž. přenesená",J262,0)</f>
        <v>0</v>
      </c>
      <c r="BI262" s="256">
        <f>IF(N262="nulová",J262,0)</f>
        <v>0</v>
      </c>
      <c r="BJ262" s="18" t="s">
        <v>84</v>
      </c>
      <c r="BK262" s="256">
        <f>ROUND(I262*H262,2)</f>
        <v>0</v>
      </c>
      <c r="BL262" s="18" t="s">
        <v>229</v>
      </c>
      <c r="BM262" s="255" t="s">
        <v>2715</v>
      </c>
    </row>
    <row r="263" s="15" customFormat="1">
      <c r="A263" s="15"/>
      <c r="B263" s="300"/>
      <c r="C263" s="301"/>
      <c r="D263" s="257" t="s">
        <v>436</v>
      </c>
      <c r="E263" s="302" t="s">
        <v>1</v>
      </c>
      <c r="F263" s="303" t="s">
        <v>2716</v>
      </c>
      <c r="G263" s="301"/>
      <c r="H263" s="302" t="s">
        <v>1</v>
      </c>
      <c r="I263" s="304"/>
      <c r="J263" s="301"/>
      <c r="K263" s="301"/>
      <c r="L263" s="305"/>
      <c r="M263" s="306"/>
      <c r="N263" s="307"/>
      <c r="O263" s="307"/>
      <c r="P263" s="307"/>
      <c r="Q263" s="307"/>
      <c r="R263" s="307"/>
      <c r="S263" s="307"/>
      <c r="T263" s="308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309" t="s">
        <v>436</v>
      </c>
      <c r="AU263" s="309" t="s">
        <v>86</v>
      </c>
      <c r="AV263" s="15" t="s">
        <v>84</v>
      </c>
      <c r="AW263" s="15" t="s">
        <v>32</v>
      </c>
      <c r="AX263" s="15" t="s">
        <v>76</v>
      </c>
      <c r="AY263" s="309" t="s">
        <v>213</v>
      </c>
    </row>
    <row r="264" s="13" customFormat="1">
      <c r="A264" s="13"/>
      <c r="B264" s="265"/>
      <c r="C264" s="266"/>
      <c r="D264" s="257" t="s">
        <v>436</v>
      </c>
      <c r="E264" s="267" t="s">
        <v>1</v>
      </c>
      <c r="F264" s="268" t="s">
        <v>3024</v>
      </c>
      <c r="G264" s="266"/>
      <c r="H264" s="269">
        <v>5.6840000000000002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5" t="s">
        <v>436</v>
      </c>
      <c r="AU264" s="275" t="s">
        <v>86</v>
      </c>
      <c r="AV264" s="13" t="s">
        <v>86</v>
      </c>
      <c r="AW264" s="13" t="s">
        <v>32</v>
      </c>
      <c r="AX264" s="13" t="s">
        <v>84</v>
      </c>
      <c r="AY264" s="275" t="s">
        <v>213</v>
      </c>
    </row>
    <row r="265" s="2" customFormat="1" ht="21.75" customHeight="1">
      <c r="A265" s="39"/>
      <c r="B265" s="40"/>
      <c r="C265" s="244" t="s">
        <v>512</v>
      </c>
      <c r="D265" s="244" t="s">
        <v>216</v>
      </c>
      <c r="E265" s="245" t="s">
        <v>2726</v>
      </c>
      <c r="F265" s="246" t="s">
        <v>2727</v>
      </c>
      <c r="G265" s="247" t="s">
        <v>393</v>
      </c>
      <c r="H265" s="248">
        <v>13.068</v>
      </c>
      <c r="I265" s="249"/>
      <c r="J265" s="250">
        <f>ROUND(I265*H265,2)</f>
        <v>0</v>
      </c>
      <c r="K265" s="246" t="s">
        <v>394</v>
      </c>
      <c r="L265" s="45"/>
      <c r="M265" s="251" t="s">
        <v>1</v>
      </c>
      <c r="N265" s="252" t="s">
        <v>41</v>
      </c>
      <c r="O265" s="92"/>
      <c r="P265" s="253">
        <f>O265*H265</f>
        <v>0</v>
      </c>
      <c r="Q265" s="253">
        <v>0</v>
      </c>
      <c r="R265" s="253">
        <f>Q265*H265</f>
        <v>0</v>
      </c>
      <c r="S265" s="253">
        <v>0</v>
      </c>
      <c r="T265" s="25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5" t="s">
        <v>229</v>
      </c>
      <c r="AT265" s="255" t="s">
        <v>216</v>
      </c>
      <c r="AU265" s="255" t="s">
        <v>86</v>
      </c>
      <c r="AY265" s="18" t="s">
        <v>213</v>
      </c>
      <c r="BE265" s="256">
        <f>IF(N265="základní",J265,0)</f>
        <v>0</v>
      </c>
      <c r="BF265" s="256">
        <f>IF(N265="snížená",J265,0)</f>
        <v>0</v>
      </c>
      <c r="BG265" s="256">
        <f>IF(N265="zákl. přenesená",J265,0)</f>
        <v>0</v>
      </c>
      <c r="BH265" s="256">
        <f>IF(N265="sníž. přenesená",J265,0)</f>
        <v>0</v>
      </c>
      <c r="BI265" s="256">
        <f>IF(N265="nulová",J265,0)</f>
        <v>0</v>
      </c>
      <c r="BJ265" s="18" t="s">
        <v>84</v>
      </c>
      <c r="BK265" s="256">
        <f>ROUND(I265*H265,2)</f>
        <v>0</v>
      </c>
      <c r="BL265" s="18" t="s">
        <v>229</v>
      </c>
      <c r="BM265" s="255" t="s">
        <v>2728</v>
      </c>
    </row>
    <row r="266" s="13" customFormat="1">
      <c r="A266" s="13"/>
      <c r="B266" s="265"/>
      <c r="C266" s="266"/>
      <c r="D266" s="257" t="s">
        <v>436</v>
      </c>
      <c r="E266" s="267" t="s">
        <v>1</v>
      </c>
      <c r="F266" s="268" t="s">
        <v>2945</v>
      </c>
      <c r="G266" s="266"/>
      <c r="H266" s="269">
        <v>13.068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5" t="s">
        <v>436</v>
      </c>
      <c r="AU266" s="275" t="s">
        <v>86</v>
      </c>
      <c r="AV266" s="13" t="s">
        <v>86</v>
      </c>
      <c r="AW266" s="13" t="s">
        <v>32</v>
      </c>
      <c r="AX266" s="13" t="s">
        <v>84</v>
      </c>
      <c r="AY266" s="275" t="s">
        <v>213</v>
      </c>
    </row>
    <row r="267" s="12" customFormat="1" ht="22.8" customHeight="1">
      <c r="A267" s="12"/>
      <c r="B267" s="228"/>
      <c r="C267" s="229"/>
      <c r="D267" s="230" t="s">
        <v>75</v>
      </c>
      <c r="E267" s="242" t="s">
        <v>86</v>
      </c>
      <c r="F267" s="242" t="s">
        <v>558</v>
      </c>
      <c r="G267" s="229"/>
      <c r="H267" s="229"/>
      <c r="I267" s="232"/>
      <c r="J267" s="243">
        <f>BK267</f>
        <v>0</v>
      </c>
      <c r="K267" s="229"/>
      <c r="L267" s="234"/>
      <c r="M267" s="235"/>
      <c r="N267" s="236"/>
      <c r="O267" s="236"/>
      <c r="P267" s="237">
        <f>SUM(P268:P286)</f>
        <v>0</v>
      </c>
      <c r="Q267" s="236"/>
      <c r="R267" s="237">
        <f>SUM(R268:R286)</f>
        <v>14.246508540000001</v>
      </c>
      <c r="S267" s="236"/>
      <c r="T267" s="238">
        <f>SUM(T268:T286)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39" t="s">
        <v>84</v>
      </c>
      <c r="AT267" s="240" t="s">
        <v>75</v>
      </c>
      <c r="AU267" s="240" t="s">
        <v>84</v>
      </c>
      <c r="AY267" s="239" t="s">
        <v>213</v>
      </c>
      <c r="BK267" s="241">
        <f>SUM(BK268:BK286)</f>
        <v>0</v>
      </c>
    </row>
    <row r="268" s="2" customFormat="1" ht="16.5" customHeight="1">
      <c r="A268" s="39"/>
      <c r="B268" s="40"/>
      <c r="C268" s="244" t="s">
        <v>516</v>
      </c>
      <c r="D268" s="244" t="s">
        <v>216</v>
      </c>
      <c r="E268" s="245" t="s">
        <v>2740</v>
      </c>
      <c r="F268" s="246" t="s">
        <v>2741</v>
      </c>
      <c r="G268" s="247" t="s">
        <v>399</v>
      </c>
      <c r="H268" s="248">
        <v>4.3460000000000001</v>
      </c>
      <c r="I268" s="249"/>
      <c r="J268" s="250">
        <f>ROUND(I268*H268,2)</f>
        <v>0</v>
      </c>
      <c r="K268" s="246" t="s">
        <v>394</v>
      </c>
      <c r="L268" s="45"/>
      <c r="M268" s="251" t="s">
        <v>1</v>
      </c>
      <c r="N268" s="252" t="s">
        <v>41</v>
      </c>
      <c r="O268" s="92"/>
      <c r="P268" s="253">
        <f>O268*H268</f>
        <v>0</v>
      </c>
      <c r="Q268" s="253">
        <v>2.2563399999999998</v>
      </c>
      <c r="R268" s="253">
        <f>Q268*H268</f>
        <v>9.80605364</v>
      </c>
      <c r="S268" s="253">
        <v>0</v>
      </c>
      <c r="T268" s="25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5" t="s">
        <v>229</v>
      </c>
      <c r="AT268" s="255" t="s">
        <v>216</v>
      </c>
      <c r="AU268" s="255" t="s">
        <v>86</v>
      </c>
      <c r="AY268" s="18" t="s">
        <v>213</v>
      </c>
      <c r="BE268" s="256">
        <f>IF(N268="základní",J268,0)</f>
        <v>0</v>
      </c>
      <c r="BF268" s="256">
        <f>IF(N268="snížená",J268,0)</f>
        <v>0</v>
      </c>
      <c r="BG268" s="256">
        <f>IF(N268="zákl. přenesená",J268,0)</f>
        <v>0</v>
      </c>
      <c r="BH268" s="256">
        <f>IF(N268="sníž. přenesená",J268,0)</f>
        <v>0</v>
      </c>
      <c r="BI268" s="256">
        <f>IF(N268="nulová",J268,0)</f>
        <v>0</v>
      </c>
      <c r="BJ268" s="18" t="s">
        <v>84</v>
      </c>
      <c r="BK268" s="256">
        <f>ROUND(I268*H268,2)</f>
        <v>0</v>
      </c>
      <c r="BL268" s="18" t="s">
        <v>229</v>
      </c>
      <c r="BM268" s="255" t="s">
        <v>2742</v>
      </c>
    </row>
    <row r="269" s="15" customFormat="1">
      <c r="A269" s="15"/>
      <c r="B269" s="300"/>
      <c r="C269" s="301"/>
      <c r="D269" s="257" t="s">
        <v>436</v>
      </c>
      <c r="E269" s="302" t="s">
        <v>1</v>
      </c>
      <c r="F269" s="303" t="s">
        <v>2743</v>
      </c>
      <c r="G269" s="301"/>
      <c r="H269" s="302" t="s">
        <v>1</v>
      </c>
      <c r="I269" s="304"/>
      <c r="J269" s="301"/>
      <c r="K269" s="301"/>
      <c r="L269" s="305"/>
      <c r="M269" s="306"/>
      <c r="N269" s="307"/>
      <c r="O269" s="307"/>
      <c r="P269" s="307"/>
      <c r="Q269" s="307"/>
      <c r="R269" s="307"/>
      <c r="S269" s="307"/>
      <c r="T269" s="308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309" t="s">
        <v>436</v>
      </c>
      <c r="AU269" s="309" t="s">
        <v>86</v>
      </c>
      <c r="AV269" s="15" t="s">
        <v>84</v>
      </c>
      <c r="AW269" s="15" t="s">
        <v>32</v>
      </c>
      <c r="AX269" s="15" t="s">
        <v>76</v>
      </c>
      <c r="AY269" s="309" t="s">
        <v>213</v>
      </c>
    </row>
    <row r="270" s="13" customFormat="1">
      <c r="A270" s="13"/>
      <c r="B270" s="265"/>
      <c r="C270" s="266"/>
      <c r="D270" s="257" t="s">
        <v>436</v>
      </c>
      <c r="E270" s="267" t="s">
        <v>1</v>
      </c>
      <c r="F270" s="268" t="s">
        <v>2744</v>
      </c>
      <c r="G270" s="266"/>
      <c r="H270" s="269">
        <v>0.29999999999999999</v>
      </c>
      <c r="I270" s="270"/>
      <c r="J270" s="266"/>
      <c r="K270" s="266"/>
      <c r="L270" s="271"/>
      <c r="M270" s="272"/>
      <c r="N270" s="273"/>
      <c r="O270" s="273"/>
      <c r="P270" s="273"/>
      <c r="Q270" s="273"/>
      <c r="R270" s="273"/>
      <c r="S270" s="273"/>
      <c r="T270" s="27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5" t="s">
        <v>436</v>
      </c>
      <c r="AU270" s="275" t="s">
        <v>86</v>
      </c>
      <c r="AV270" s="13" t="s">
        <v>86</v>
      </c>
      <c r="AW270" s="13" t="s">
        <v>32</v>
      </c>
      <c r="AX270" s="13" t="s">
        <v>76</v>
      </c>
      <c r="AY270" s="275" t="s">
        <v>213</v>
      </c>
    </row>
    <row r="271" s="15" customFormat="1">
      <c r="A271" s="15"/>
      <c r="B271" s="300"/>
      <c r="C271" s="301"/>
      <c r="D271" s="257" t="s">
        <v>436</v>
      </c>
      <c r="E271" s="302" t="s">
        <v>1</v>
      </c>
      <c r="F271" s="303" t="s">
        <v>3025</v>
      </c>
      <c r="G271" s="301"/>
      <c r="H271" s="302" t="s">
        <v>1</v>
      </c>
      <c r="I271" s="304"/>
      <c r="J271" s="301"/>
      <c r="K271" s="301"/>
      <c r="L271" s="305"/>
      <c r="M271" s="306"/>
      <c r="N271" s="307"/>
      <c r="O271" s="307"/>
      <c r="P271" s="307"/>
      <c r="Q271" s="307"/>
      <c r="R271" s="307"/>
      <c r="S271" s="307"/>
      <c r="T271" s="308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309" t="s">
        <v>436</v>
      </c>
      <c r="AU271" s="309" t="s">
        <v>86</v>
      </c>
      <c r="AV271" s="15" t="s">
        <v>84</v>
      </c>
      <c r="AW271" s="15" t="s">
        <v>32</v>
      </c>
      <c r="AX271" s="15" t="s">
        <v>76</v>
      </c>
      <c r="AY271" s="309" t="s">
        <v>213</v>
      </c>
    </row>
    <row r="272" s="13" customFormat="1">
      <c r="A272" s="13"/>
      <c r="B272" s="265"/>
      <c r="C272" s="266"/>
      <c r="D272" s="257" t="s">
        <v>436</v>
      </c>
      <c r="E272" s="267" t="s">
        <v>1</v>
      </c>
      <c r="F272" s="268" t="s">
        <v>3026</v>
      </c>
      <c r="G272" s="266"/>
      <c r="H272" s="269">
        <v>0.59999999999999998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5" t="s">
        <v>436</v>
      </c>
      <c r="AU272" s="275" t="s">
        <v>86</v>
      </c>
      <c r="AV272" s="13" t="s">
        <v>86</v>
      </c>
      <c r="AW272" s="13" t="s">
        <v>32</v>
      </c>
      <c r="AX272" s="13" t="s">
        <v>76</v>
      </c>
      <c r="AY272" s="275" t="s">
        <v>213</v>
      </c>
    </row>
    <row r="273" s="15" customFormat="1">
      <c r="A273" s="15"/>
      <c r="B273" s="300"/>
      <c r="C273" s="301"/>
      <c r="D273" s="257" t="s">
        <v>436</v>
      </c>
      <c r="E273" s="302" t="s">
        <v>1</v>
      </c>
      <c r="F273" s="303" t="s">
        <v>3027</v>
      </c>
      <c r="G273" s="301"/>
      <c r="H273" s="302" t="s">
        <v>1</v>
      </c>
      <c r="I273" s="304"/>
      <c r="J273" s="301"/>
      <c r="K273" s="301"/>
      <c r="L273" s="305"/>
      <c r="M273" s="306"/>
      <c r="N273" s="307"/>
      <c r="O273" s="307"/>
      <c r="P273" s="307"/>
      <c r="Q273" s="307"/>
      <c r="R273" s="307"/>
      <c r="S273" s="307"/>
      <c r="T273" s="30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309" t="s">
        <v>436</v>
      </c>
      <c r="AU273" s="309" t="s">
        <v>86</v>
      </c>
      <c r="AV273" s="15" t="s">
        <v>84</v>
      </c>
      <c r="AW273" s="15" t="s">
        <v>32</v>
      </c>
      <c r="AX273" s="15" t="s">
        <v>76</v>
      </c>
      <c r="AY273" s="309" t="s">
        <v>213</v>
      </c>
    </row>
    <row r="274" s="13" customFormat="1">
      <c r="A274" s="13"/>
      <c r="B274" s="265"/>
      <c r="C274" s="266"/>
      <c r="D274" s="257" t="s">
        <v>436</v>
      </c>
      <c r="E274" s="267" t="s">
        <v>1</v>
      </c>
      <c r="F274" s="268" t="s">
        <v>3028</v>
      </c>
      <c r="G274" s="266"/>
      <c r="H274" s="269">
        <v>2.3900000000000001</v>
      </c>
      <c r="I274" s="270"/>
      <c r="J274" s="266"/>
      <c r="K274" s="266"/>
      <c r="L274" s="271"/>
      <c r="M274" s="272"/>
      <c r="N274" s="273"/>
      <c r="O274" s="273"/>
      <c r="P274" s="273"/>
      <c r="Q274" s="273"/>
      <c r="R274" s="273"/>
      <c r="S274" s="273"/>
      <c r="T274" s="27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5" t="s">
        <v>436</v>
      </c>
      <c r="AU274" s="275" t="s">
        <v>86</v>
      </c>
      <c r="AV274" s="13" t="s">
        <v>86</v>
      </c>
      <c r="AW274" s="13" t="s">
        <v>32</v>
      </c>
      <c r="AX274" s="13" t="s">
        <v>76</v>
      </c>
      <c r="AY274" s="275" t="s">
        <v>213</v>
      </c>
    </row>
    <row r="275" s="15" customFormat="1">
      <c r="A275" s="15"/>
      <c r="B275" s="300"/>
      <c r="C275" s="301"/>
      <c r="D275" s="257" t="s">
        <v>436</v>
      </c>
      <c r="E275" s="302" t="s">
        <v>1</v>
      </c>
      <c r="F275" s="303" t="s">
        <v>3029</v>
      </c>
      <c r="G275" s="301"/>
      <c r="H275" s="302" t="s">
        <v>1</v>
      </c>
      <c r="I275" s="304"/>
      <c r="J275" s="301"/>
      <c r="K275" s="301"/>
      <c r="L275" s="305"/>
      <c r="M275" s="306"/>
      <c r="N275" s="307"/>
      <c r="O275" s="307"/>
      <c r="P275" s="307"/>
      <c r="Q275" s="307"/>
      <c r="R275" s="307"/>
      <c r="S275" s="307"/>
      <c r="T275" s="30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309" t="s">
        <v>436</v>
      </c>
      <c r="AU275" s="309" t="s">
        <v>86</v>
      </c>
      <c r="AV275" s="15" t="s">
        <v>84</v>
      </c>
      <c r="AW275" s="15" t="s">
        <v>32</v>
      </c>
      <c r="AX275" s="15" t="s">
        <v>76</v>
      </c>
      <c r="AY275" s="309" t="s">
        <v>213</v>
      </c>
    </row>
    <row r="276" s="13" customFormat="1">
      <c r="A276" s="13"/>
      <c r="B276" s="265"/>
      <c r="C276" s="266"/>
      <c r="D276" s="257" t="s">
        <v>436</v>
      </c>
      <c r="E276" s="267" t="s">
        <v>1</v>
      </c>
      <c r="F276" s="268" t="s">
        <v>3030</v>
      </c>
      <c r="G276" s="266"/>
      <c r="H276" s="269">
        <v>1.0560000000000001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5" t="s">
        <v>436</v>
      </c>
      <c r="AU276" s="275" t="s">
        <v>86</v>
      </c>
      <c r="AV276" s="13" t="s">
        <v>86</v>
      </c>
      <c r="AW276" s="13" t="s">
        <v>32</v>
      </c>
      <c r="AX276" s="13" t="s">
        <v>76</v>
      </c>
      <c r="AY276" s="275" t="s">
        <v>213</v>
      </c>
    </row>
    <row r="277" s="14" customFormat="1">
      <c r="A277" s="14"/>
      <c r="B277" s="276"/>
      <c r="C277" s="277"/>
      <c r="D277" s="257" t="s">
        <v>436</v>
      </c>
      <c r="E277" s="278" t="s">
        <v>1</v>
      </c>
      <c r="F277" s="279" t="s">
        <v>453</v>
      </c>
      <c r="G277" s="277"/>
      <c r="H277" s="280">
        <v>4.3460000000000001</v>
      </c>
      <c r="I277" s="281"/>
      <c r="J277" s="277"/>
      <c r="K277" s="277"/>
      <c r="L277" s="282"/>
      <c r="M277" s="283"/>
      <c r="N277" s="284"/>
      <c r="O277" s="284"/>
      <c r="P277" s="284"/>
      <c r="Q277" s="284"/>
      <c r="R277" s="284"/>
      <c r="S277" s="284"/>
      <c r="T277" s="28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6" t="s">
        <v>436</v>
      </c>
      <c r="AU277" s="286" t="s">
        <v>86</v>
      </c>
      <c r="AV277" s="14" t="s">
        <v>229</v>
      </c>
      <c r="AW277" s="14" t="s">
        <v>32</v>
      </c>
      <c r="AX277" s="14" t="s">
        <v>84</v>
      </c>
      <c r="AY277" s="286" t="s">
        <v>213</v>
      </c>
    </row>
    <row r="278" s="2" customFormat="1" ht="16.5" customHeight="1">
      <c r="A278" s="39"/>
      <c r="B278" s="40"/>
      <c r="C278" s="244" t="s">
        <v>355</v>
      </c>
      <c r="D278" s="244" t="s">
        <v>216</v>
      </c>
      <c r="E278" s="245" t="s">
        <v>2745</v>
      </c>
      <c r="F278" s="246" t="s">
        <v>2746</v>
      </c>
      <c r="G278" s="247" t="s">
        <v>399</v>
      </c>
      <c r="H278" s="248">
        <v>1.8100000000000001</v>
      </c>
      <c r="I278" s="249"/>
      <c r="J278" s="250">
        <f>ROUND(I278*H278,2)</f>
        <v>0</v>
      </c>
      <c r="K278" s="246" t="s">
        <v>394</v>
      </c>
      <c r="L278" s="45"/>
      <c r="M278" s="251" t="s">
        <v>1</v>
      </c>
      <c r="N278" s="252" t="s">
        <v>41</v>
      </c>
      <c r="O278" s="92"/>
      <c r="P278" s="253">
        <f>O278*H278</f>
        <v>0</v>
      </c>
      <c r="Q278" s="253">
        <v>2.45329</v>
      </c>
      <c r="R278" s="253">
        <f>Q278*H278</f>
        <v>4.4404548999999998</v>
      </c>
      <c r="S278" s="253">
        <v>0</v>
      </c>
      <c r="T278" s="25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5" t="s">
        <v>229</v>
      </c>
      <c r="AT278" s="255" t="s">
        <v>216</v>
      </c>
      <c r="AU278" s="255" t="s">
        <v>86</v>
      </c>
      <c r="AY278" s="18" t="s">
        <v>213</v>
      </c>
      <c r="BE278" s="256">
        <f>IF(N278="základní",J278,0)</f>
        <v>0</v>
      </c>
      <c r="BF278" s="256">
        <f>IF(N278="snížená",J278,0)</f>
        <v>0</v>
      </c>
      <c r="BG278" s="256">
        <f>IF(N278="zákl. přenesená",J278,0)</f>
        <v>0</v>
      </c>
      <c r="BH278" s="256">
        <f>IF(N278="sníž. přenesená",J278,0)</f>
        <v>0</v>
      </c>
      <c r="BI278" s="256">
        <f>IF(N278="nulová",J278,0)</f>
        <v>0</v>
      </c>
      <c r="BJ278" s="18" t="s">
        <v>84</v>
      </c>
      <c r="BK278" s="256">
        <f>ROUND(I278*H278,2)</f>
        <v>0</v>
      </c>
      <c r="BL278" s="18" t="s">
        <v>229</v>
      </c>
      <c r="BM278" s="255" t="s">
        <v>2747</v>
      </c>
    </row>
    <row r="279" s="2" customFormat="1">
      <c r="A279" s="39"/>
      <c r="B279" s="40"/>
      <c r="C279" s="41"/>
      <c r="D279" s="257" t="s">
        <v>222</v>
      </c>
      <c r="E279" s="41"/>
      <c r="F279" s="258" t="s">
        <v>2748</v>
      </c>
      <c r="G279" s="41"/>
      <c r="H279" s="41"/>
      <c r="I279" s="155"/>
      <c r="J279" s="41"/>
      <c r="K279" s="41"/>
      <c r="L279" s="45"/>
      <c r="M279" s="259"/>
      <c r="N279" s="260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222</v>
      </c>
      <c r="AU279" s="18" t="s">
        <v>86</v>
      </c>
    </row>
    <row r="280" s="15" customFormat="1">
      <c r="A280" s="15"/>
      <c r="B280" s="300"/>
      <c r="C280" s="301"/>
      <c r="D280" s="257" t="s">
        <v>436</v>
      </c>
      <c r="E280" s="302" t="s">
        <v>1</v>
      </c>
      <c r="F280" s="303" t="s">
        <v>2749</v>
      </c>
      <c r="G280" s="301"/>
      <c r="H280" s="302" t="s">
        <v>1</v>
      </c>
      <c r="I280" s="304"/>
      <c r="J280" s="301"/>
      <c r="K280" s="301"/>
      <c r="L280" s="305"/>
      <c r="M280" s="306"/>
      <c r="N280" s="307"/>
      <c r="O280" s="307"/>
      <c r="P280" s="307"/>
      <c r="Q280" s="307"/>
      <c r="R280" s="307"/>
      <c r="S280" s="307"/>
      <c r="T280" s="308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309" t="s">
        <v>436</v>
      </c>
      <c r="AU280" s="309" t="s">
        <v>86</v>
      </c>
      <c r="AV280" s="15" t="s">
        <v>84</v>
      </c>
      <c r="AW280" s="15" t="s">
        <v>32</v>
      </c>
      <c r="AX280" s="15" t="s">
        <v>76</v>
      </c>
      <c r="AY280" s="309" t="s">
        <v>213</v>
      </c>
    </row>
    <row r="281" s="13" customFormat="1">
      <c r="A281" s="13"/>
      <c r="B281" s="265"/>
      <c r="C281" s="266"/>
      <c r="D281" s="257" t="s">
        <v>436</v>
      </c>
      <c r="E281" s="267" t="s">
        <v>1</v>
      </c>
      <c r="F281" s="268" t="s">
        <v>3031</v>
      </c>
      <c r="G281" s="266"/>
      <c r="H281" s="269">
        <v>0.48999999999999999</v>
      </c>
      <c r="I281" s="270"/>
      <c r="J281" s="266"/>
      <c r="K281" s="266"/>
      <c r="L281" s="271"/>
      <c r="M281" s="272"/>
      <c r="N281" s="273"/>
      <c r="O281" s="273"/>
      <c r="P281" s="273"/>
      <c r="Q281" s="273"/>
      <c r="R281" s="273"/>
      <c r="S281" s="273"/>
      <c r="T281" s="27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75" t="s">
        <v>436</v>
      </c>
      <c r="AU281" s="275" t="s">
        <v>86</v>
      </c>
      <c r="AV281" s="13" t="s">
        <v>86</v>
      </c>
      <c r="AW281" s="13" t="s">
        <v>32</v>
      </c>
      <c r="AX281" s="13" t="s">
        <v>76</v>
      </c>
      <c r="AY281" s="275" t="s">
        <v>213</v>
      </c>
    </row>
    <row r="282" s="15" customFormat="1">
      <c r="A282" s="15"/>
      <c r="B282" s="300"/>
      <c r="C282" s="301"/>
      <c r="D282" s="257" t="s">
        <v>436</v>
      </c>
      <c r="E282" s="302" t="s">
        <v>1</v>
      </c>
      <c r="F282" s="303" t="s">
        <v>3032</v>
      </c>
      <c r="G282" s="301"/>
      <c r="H282" s="302" t="s">
        <v>1</v>
      </c>
      <c r="I282" s="304"/>
      <c r="J282" s="301"/>
      <c r="K282" s="301"/>
      <c r="L282" s="305"/>
      <c r="M282" s="306"/>
      <c r="N282" s="307"/>
      <c r="O282" s="307"/>
      <c r="P282" s="307"/>
      <c r="Q282" s="307"/>
      <c r="R282" s="307"/>
      <c r="S282" s="307"/>
      <c r="T282" s="30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309" t="s">
        <v>436</v>
      </c>
      <c r="AU282" s="309" t="s">
        <v>86</v>
      </c>
      <c r="AV282" s="15" t="s">
        <v>84</v>
      </c>
      <c r="AW282" s="15" t="s">
        <v>32</v>
      </c>
      <c r="AX282" s="15" t="s">
        <v>76</v>
      </c>
      <c r="AY282" s="309" t="s">
        <v>213</v>
      </c>
    </row>
    <row r="283" s="13" customFormat="1">
      <c r="A283" s="13"/>
      <c r="B283" s="265"/>
      <c r="C283" s="266"/>
      <c r="D283" s="257" t="s">
        <v>436</v>
      </c>
      <c r="E283" s="267" t="s">
        <v>1</v>
      </c>
      <c r="F283" s="268" t="s">
        <v>3033</v>
      </c>
      <c r="G283" s="266"/>
      <c r="H283" s="269">
        <v>0.12</v>
      </c>
      <c r="I283" s="270"/>
      <c r="J283" s="266"/>
      <c r="K283" s="266"/>
      <c r="L283" s="271"/>
      <c r="M283" s="272"/>
      <c r="N283" s="273"/>
      <c r="O283" s="273"/>
      <c r="P283" s="273"/>
      <c r="Q283" s="273"/>
      <c r="R283" s="273"/>
      <c r="S283" s="273"/>
      <c r="T283" s="27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75" t="s">
        <v>436</v>
      </c>
      <c r="AU283" s="275" t="s">
        <v>86</v>
      </c>
      <c r="AV283" s="13" t="s">
        <v>86</v>
      </c>
      <c r="AW283" s="13" t="s">
        <v>32</v>
      </c>
      <c r="AX283" s="13" t="s">
        <v>76</v>
      </c>
      <c r="AY283" s="275" t="s">
        <v>213</v>
      </c>
    </row>
    <row r="284" s="15" customFormat="1">
      <c r="A284" s="15"/>
      <c r="B284" s="300"/>
      <c r="C284" s="301"/>
      <c r="D284" s="257" t="s">
        <v>436</v>
      </c>
      <c r="E284" s="302" t="s">
        <v>1</v>
      </c>
      <c r="F284" s="303" t="s">
        <v>2751</v>
      </c>
      <c r="G284" s="301"/>
      <c r="H284" s="302" t="s">
        <v>1</v>
      </c>
      <c r="I284" s="304"/>
      <c r="J284" s="301"/>
      <c r="K284" s="301"/>
      <c r="L284" s="305"/>
      <c r="M284" s="306"/>
      <c r="N284" s="307"/>
      <c r="O284" s="307"/>
      <c r="P284" s="307"/>
      <c r="Q284" s="307"/>
      <c r="R284" s="307"/>
      <c r="S284" s="307"/>
      <c r="T284" s="30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309" t="s">
        <v>436</v>
      </c>
      <c r="AU284" s="309" t="s">
        <v>86</v>
      </c>
      <c r="AV284" s="15" t="s">
        <v>84</v>
      </c>
      <c r="AW284" s="15" t="s">
        <v>32</v>
      </c>
      <c r="AX284" s="15" t="s">
        <v>76</v>
      </c>
      <c r="AY284" s="309" t="s">
        <v>213</v>
      </c>
    </row>
    <row r="285" s="13" customFormat="1">
      <c r="A285" s="13"/>
      <c r="B285" s="265"/>
      <c r="C285" s="266"/>
      <c r="D285" s="257" t="s">
        <v>436</v>
      </c>
      <c r="E285" s="267" t="s">
        <v>1</v>
      </c>
      <c r="F285" s="268" t="s">
        <v>2752</v>
      </c>
      <c r="G285" s="266"/>
      <c r="H285" s="269">
        <v>1.2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5" t="s">
        <v>436</v>
      </c>
      <c r="AU285" s="275" t="s">
        <v>86</v>
      </c>
      <c r="AV285" s="13" t="s">
        <v>86</v>
      </c>
      <c r="AW285" s="13" t="s">
        <v>32</v>
      </c>
      <c r="AX285" s="13" t="s">
        <v>76</v>
      </c>
      <c r="AY285" s="275" t="s">
        <v>213</v>
      </c>
    </row>
    <row r="286" s="14" customFormat="1">
      <c r="A286" s="14"/>
      <c r="B286" s="276"/>
      <c r="C286" s="277"/>
      <c r="D286" s="257" t="s">
        <v>436</v>
      </c>
      <c r="E286" s="278" t="s">
        <v>1</v>
      </c>
      <c r="F286" s="279" t="s">
        <v>453</v>
      </c>
      <c r="G286" s="277"/>
      <c r="H286" s="280">
        <v>1.8100000000000001</v>
      </c>
      <c r="I286" s="281"/>
      <c r="J286" s="277"/>
      <c r="K286" s="277"/>
      <c r="L286" s="282"/>
      <c r="M286" s="283"/>
      <c r="N286" s="284"/>
      <c r="O286" s="284"/>
      <c r="P286" s="284"/>
      <c r="Q286" s="284"/>
      <c r="R286" s="284"/>
      <c r="S286" s="284"/>
      <c r="T286" s="28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6" t="s">
        <v>436</v>
      </c>
      <c r="AU286" s="286" t="s">
        <v>86</v>
      </c>
      <c r="AV286" s="14" t="s">
        <v>229</v>
      </c>
      <c r="AW286" s="14" t="s">
        <v>32</v>
      </c>
      <c r="AX286" s="14" t="s">
        <v>84</v>
      </c>
      <c r="AY286" s="286" t="s">
        <v>213</v>
      </c>
    </row>
    <row r="287" s="12" customFormat="1" ht="22.8" customHeight="1">
      <c r="A287" s="12"/>
      <c r="B287" s="228"/>
      <c r="C287" s="229"/>
      <c r="D287" s="230" t="s">
        <v>75</v>
      </c>
      <c r="E287" s="242" t="s">
        <v>224</v>
      </c>
      <c r="F287" s="242" t="s">
        <v>1176</v>
      </c>
      <c r="G287" s="229"/>
      <c r="H287" s="229"/>
      <c r="I287" s="232"/>
      <c r="J287" s="243">
        <f>BK287</f>
        <v>0</v>
      </c>
      <c r="K287" s="229"/>
      <c r="L287" s="234"/>
      <c r="M287" s="235"/>
      <c r="N287" s="236"/>
      <c r="O287" s="236"/>
      <c r="P287" s="237">
        <f>SUM(P288:P296)</f>
        <v>0</v>
      </c>
      <c r="Q287" s="236"/>
      <c r="R287" s="237">
        <f>SUM(R288:R296)</f>
        <v>0.081119999999999998</v>
      </c>
      <c r="S287" s="236"/>
      <c r="T287" s="238">
        <f>SUM(T288:T296)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9" t="s">
        <v>84</v>
      </c>
      <c r="AT287" s="240" t="s">
        <v>75</v>
      </c>
      <c r="AU287" s="240" t="s">
        <v>84</v>
      </c>
      <c r="AY287" s="239" t="s">
        <v>213</v>
      </c>
      <c r="BK287" s="241">
        <f>SUM(BK288:BK296)</f>
        <v>0</v>
      </c>
    </row>
    <row r="288" s="2" customFormat="1" ht="16.5" customHeight="1">
      <c r="A288" s="39"/>
      <c r="B288" s="40"/>
      <c r="C288" s="287" t="s">
        <v>360</v>
      </c>
      <c r="D288" s="287" t="s">
        <v>488</v>
      </c>
      <c r="E288" s="288" t="s">
        <v>2772</v>
      </c>
      <c r="F288" s="289" t="s">
        <v>3034</v>
      </c>
      <c r="G288" s="290" t="s">
        <v>310</v>
      </c>
      <c r="H288" s="291">
        <v>1</v>
      </c>
      <c r="I288" s="292"/>
      <c r="J288" s="293">
        <f>ROUND(I288*H288,2)</f>
        <v>0</v>
      </c>
      <c r="K288" s="289" t="s">
        <v>1</v>
      </c>
      <c r="L288" s="294"/>
      <c r="M288" s="295" t="s">
        <v>1</v>
      </c>
      <c r="N288" s="296" t="s">
        <v>41</v>
      </c>
      <c r="O288" s="92"/>
      <c r="P288" s="253">
        <f>O288*H288</f>
        <v>0</v>
      </c>
      <c r="Q288" s="253">
        <v>0.057000000000000002</v>
      </c>
      <c r="R288" s="253">
        <f>Q288*H288</f>
        <v>0.057000000000000002</v>
      </c>
      <c r="S288" s="253">
        <v>0</v>
      </c>
      <c r="T288" s="25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5" t="s">
        <v>420</v>
      </c>
      <c r="AT288" s="255" t="s">
        <v>488</v>
      </c>
      <c r="AU288" s="255" t="s">
        <v>86</v>
      </c>
      <c r="AY288" s="18" t="s">
        <v>213</v>
      </c>
      <c r="BE288" s="256">
        <f>IF(N288="základní",J288,0)</f>
        <v>0</v>
      </c>
      <c r="BF288" s="256">
        <f>IF(N288="snížená",J288,0)</f>
        <v>0</v>
      </c>
      <c r="BG288" s="256">
        <f>IF(N288="zákl. přenesená",J288,0)</f>
        <v>0</v>
      </c>
      <c r="BH288" s="256">
        <f>IF(N288="sníž. přenesená",J288,0)</f>
        <v>0</v>
      </c>
      <c r="BI288" s="256">
        <f>IF(N288="nulová",J288,0)</f>
        <v>0</v>
      </c>
      <c r="BJ288" s="18" t="s">
        <v>84</v>
      </c>
      <c r="BK288" s="256">
        <f>ROUND(I288*H288,2)</f>
        <v>0</v>
      </c>
      <c r="BL288" s="18" t="s">
        <v>229</v>
      </c>
      <c r="BM288" s="255" t="s">
        <v>2774</v>
      </c>
    </row>
    <row r="289" s="2" customFormat="1">
      <c r="A289" s="39"/>
      <c r="B289" s="40"/>
      <c r="C289" s="41"/>
      <c r="D289" s="257" t="s">
        <v>222</v>
      </c>
      <c r="E289" s="41"/>
      <c r="F289" s="258" t="s">
        <v>2775</v>
      </c>
      <c r="G289" s="41"/>
      <c r="H289" s="41"/>
      <c r="I289" s="155"/>
      <c r="J289" s="41"/>
      <c r="K289" s="41"/>
      <c r="L289" s="45"/>
      <c r="M289" s="259"/>
      <c r="N289" s="260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222</v>
      </c>
      <c r="AU289" s="18" t="s">
        <v>86</v>
      </c>
    </row>
    <row r="290" s="13" customFormat="1">
      <c r="A290" s="13"/>
      <c r="B290" s="265"/>
      <c r="C290" s="266"/>
      <c r="D290" s="257" t="s">
        <v>436</v>
      </c>
      <c r="E290" s="267" t="s">
        <v>1</v>
      </c>
      <c r="F290" s="268" t="s">
        <v>84</v>
      </c>
      <c r="G290" s="266"/>
      <c r="H290" s="269">
        <v>1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5" t="s">
        <v>436</v>
      </c>
      <c r="AU290" s="275" t="s">
        <v>86</v>
      </c>
      <c r="AV290" s="13" t="s">
        <v>86</v>
      </c>
      <c r="AW290" s="13" t="s">
        <v>32</v>
      </c>
      <c r="AX290" s="13" t="s">
        <v>84</v>
      </c>
      <c r="AY290" s="275" t="s">
        <v>213</v>
      </c>
    </row>
    <row r="291" s="2" customFormat="1" ht="16.5" customHeight="1">
      <c r="A291" s="39"/>
      <c r="B291" s="40"/>
      <c r="C291" s="287" t="s">
        <v>365</v>
      </c>
      <c r="D291" s="287" t="s">
        <v>488</v>
      </c>
      <c r="E291" s="288" t="s">
        <v>2776</v>
      </c>
      <c r="F291" s="289" t="s">
        <v>2777</v>
      </c>
      <c r="G291" s="290" t="s">
        <v>310</v>
      </c>
      <c r="H291" s="291">
        <v>2</v>
      </c>
      <c r="I291" s="292"/>
      <c r="J291" s="293">
        <f>ROUND(I291*H291,2)</f>
        <v>0</v>
      </c>
      <c r="K291" s="289" t="s">
        <v>1</v>
      </c>
      <c r="L291" s="294"/>
      <c r="M291" s="295" t="s">
        <v>1</v>
      </c>
      <c r="N291" s="296" t="s">
        <v>41</v>
      </c>
      <c r="O291" s="92"/>
      <c r="P291" s="253">
        <f>O291*H291</f>
        <v>0</v>
      </c>
      <c r="Q291" s="253">
        <v>0.0040600000000000002</v>
      </c>
      <c r="R291" s="253">
        <f>Q291*H291</f>
        <v>0.0081200000000000005</v>
      </c>
      <c r="S291" s="253">
        <v>0</v>
      </c>
      <c r="T291" s="25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5" t="s">
        <v>420</v>
      </c>
      <c r="AT291" s="255" t="s">
        <v>488</v>
      </c>
      <c r="AU291" s="255" t="s">
        <v>86</v>
      </c>
      <c r="AY291" s="18" t="s">
        <v>213</v>
      </c>
      <c r="BE291" s="256">
        <f>IF(N291="základní",J291,0)</f>
        <v>0</v>
      </c>
      <c r="BF291" s="256">
        <f>IF(N291="snížená",J291,0)</f>
        <v>0</v>
      </c>
      <c r="BG291" s="256">
        <f>IF(N291="zákl. přenesená",J291,0)</f>
        <v>0</v>
      </c>
      <c r="BH291" s="256">
        <f>IF(N291="sníž. přenesená",J291,0)</f>
        <v>0</v>
      </c>
      <c r="BI291" s="256">
        <f>IF(N291="nulová",J291,0)</f>
        <v>0</v>
      </c>
      <c r="BJ291" s="18" t="s">
        <v>84</v>
      </c>
      <c r="BK291" s="256">
        <f>ROUND(I291*H291,2)</f>
        <v>0</v>
      </c>
      <c r="BL291" s="18" t="s">
        <v>229</v>
      </c>
      <c r="BM291" s="255" t="s">
        <v>2778</v>
      </c>
    </row>
    <row r="292" s="2" customFormat="1">
      <c r="A292" s="39"/>
      <c r="B292" s="40"/>
      <c r="C292" s="41"/>
      <c r="D292" s="257" t="s">
        <v>222</v>
      </c>
      <c r="E292" s="41"/>
      <c r="F292" s="258" t="s">
        <v>2779</v>
      </c>
      <c r="G292" s="41"/>
      <c r="H292" s="41"/>
      <c r="I292" s="155"/>
      <c r="J292" s="41"/>
      <c r="K292" s="41"/>
      <c r="L292" s="45"/>
      <c r="M292" s="259"/>
      <c r="N292" s="260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222</v>
      </c>
      <c r="AU292" s="18" t="s">
        <v>86</v>
      </c>
    </row>
    <row r="293" s="13" customFormat="1">
      <c r="A293" s="13"/>
      <c r="B293" s="265"/>
      <c r="C293" s="266"/>
      <c r="D293" s="257" t="s">
        <v>436</v>
      </c>
      <c r="E293" s="267" t="s">
        <v>1</v>
      </c>
      <c r="F293" s="268" t="s">
        <v>86</v>
      </c>
      <c r="G293" s="266"/>
      <c r="H293" s="269">
        <v>2</v>
      </c>
      <c r="I293" s="270"/>
      <c r="J293" s="266"/>
      <c r="K293" s="266"/>
      <c r="L293" s="271"/>
      <c r="M293" s="272"/>
      <c r="N293" s="273"/>
      <c r="O293" s="273"/>
      <c r="P293" s="273"/>
      <c r="Q293" s="273"/>
      <c r="R293" s="273"/>
      <c r="S293" s="273"/>
      <c r="T293" s="27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5" t="s">
        <v>436</v>
      </c>
      <c r="AU293" s="275" t="s">
        <v>86</v>
      </c>
      <c r="AV293" s="13" t="s">
        <v>86</v>
      </c>
      <c r="AW293" s="13" t="s">
        <v>32</v>
      </c>
      <c r="AX293" s="13" t="s">
        <v>84</v>
      </c>
      <c r="AY293" s="275" t="s">
        <v>213</v>
      </c>
    </row>
    <row r="294" s="2" customFormat="1" ht="16.5" customHeight="1">
      <c r="A294" s="39"/>
      <c r="B294" s="40"/>
      <c r="C294" s="287" t="s">
        <v>370</v>
      </c>
      <c r="D294" s="287" t="s">
        <v>488</v>
      </c>
      <c r="E294" s="288" t="s">
        <v>3035</v>
      </c>
      <c r="F294" s="289" t="s">
        <v>3036</v>
      </c>
      <c r="G294" s="290" t="s">
        <v>310</v>
      </c>
      <c r="H294" s="291">
        <v>1</v>
      </c>
      <c r="I294" s="292"/>
      <c r="J294" s="293">
        <f>ROUND(I294*H294,2)</f>
        <v>0</v>
      </c>
      <c r="K294" s="289" t="s">
        <v>1</v>
      </c>
      <c r="L294" s="294"/>
      <c r="M294" s="295" t="s">
        <v>1</v>
      </c>
      <c r="N294" s="296" t="s">
        <v>41</v>
      </c>
      <c r="O294" s="92"/>
      <c r="P294" s="253">
        <f>O294*H294</f>
        <v>0</v>
      </c>
      <c r="Q294" s="253">
        <v>0.016</v>
      </c>
      <c r="R294" s="253">
        <f>Q294*H294</f>
        <v>0.016</v>
      </c>
      <c r="S294" s="253">
        <v>0</v>
      </c>
      <c r="T294" s="25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5" t="s">
        <v>420</v>
      </c>
      <c r="AT294" s="255" t="s">
        <v>488</v>
      </c>
      <c r="AU294" s="255" t="s">
        <v>86</v>
      </c>
      <c r="AY294" s="18" t="s">
        <v>213</v>
      </c>
      <c r="BE294" s="256">
        <f>IF(N294="základní",J294,0)</f>
        <v>0</v>
      </c>
      <c r="BF294" s="256">
        <f>IF(N294="snížená",J294,0)</f>
        <v>0</v>
      </c>
      <c r="BG294" s="256">
        <f>IF(N294="zákl. přenesená",J294,0)</f>
        <v>0</v>
      </c>
      <c r="BH294" s="256">
        <f>IF(N294="sníž. přenesená",J294,0)</f>
        <v>0</v>
      </c>
      <c r="BI294" s="256">
        <f>IF(N294="nulová",J294,0)</f>
        <v>0</v>
      </c>
      <c r="BJ294" s="18" t="s">
        <v>84</v>
      </c>
      <c r="BK294" s="256">
        <f>ROUND(I294*H294,2)</f>
        <v>0</v>
      </c>
      <c r="BL294" s="18" t="s">
        <v>229</v>
      </c>
      <c r="BM294" s="255" t="s">
        <v>3037</v>
      </c>
    </row>
    <row r="295" s="2" customFormat="1">
      <c r="A295" s="39"/>
      <c r="B295" s="40"/>
      <c r="C295" s="41"/>
      <c r="D295" s="257" t="s">
        <v>222</v>
      </c>
      <c r="E295" s="41"/>
      <c r="F295" s="258" t="s">
        <v>3038</v>
      </c>
      <c r="G295" s="41"/>
      <c r="H295" s="41"/>
      <c r="I295" s="155"/>
      <c r="J295" s="41"/>
      <c r="K295" s="41"/>
      <c r="L295" s="45"/>
      <c r="M295" s="259"/>
      <c r="N295" s="260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222</v>
      </c>
      <c r="AU295" s="18" t="s">
        <v>86</v>
      </c>
    </row>
    <row r="296" s="13" customFormat="1">
      <c r="A296" s="13"/>
      <c r="B296" s="265"/>
      <c r="C296" s="266"/>
      <c r="D296" s="257" t="s">
        <v>436</v>
      </c>
      <c r="E296" s="267" t="s">
        <v>1</v>
      </c>
      <c r="F296" s="268" t="s">
        <v>84</v>
      </c>
      <c r="G296" s="266"/>
      <c r="H296" s="269">
        <v>1</v>
      </c>
      <c r="I296" s="270"/>
      <c r="J296" s="266"/>
      <c r="K296" s="266"/>
      <c r="L296" s="271"/>
      <c r="M296" s="272"/>
      <c r="N296" s="273"/>
      <c r="O296" s="273"/>
      <c r="P296" s="273"/>
      <c r="Q296" s="273"/>
      <c r="R296" s="273"/>
      <c r="S296" s="273"/>
      <c r="T296" s="27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75" t="s">
        <v>436</v>
      </c>
      <c r="AU296" s="275" t="s">
        <v>86</v>
      </c>
      <c r="AV296" s="13" t="s">
        <v>86</v>
      </c>
      <c r="AW296" s="13" t="s">
        <v>32</v>
      </c>
      <c r="AX296" s="13" t="s">
        <v>84</v>
      </c>
      <c r="AY296" s="275" t="s">
        <v>213</v>
      </c>
    </row>
    <row r="297" s="12" customFormat="1" ht="22.8" customHeight="1">
      <c r="A297" s="12"/>
      <c r="B297" s="228"/>
      <c r="C297" s="229"/>
      <c r="D297" s="230" t="s">
        <v>75</v>
      </c>
      <c r="E297" s="242" t="s">
        <v>229</v>
      </c>
      <c r="F297" s="242" t="s">
        <v>1607</v>
      </c>
      <c r="G297" s="229"/>
      <c r="H297" s="229"/>
      <c r="I297" s="232"/>
      <c r="J297" s="243">
        <f>BK297</f>
        <v>0</v>
      </c>
      <c r="K297" s="229"/>
      <c r="L297" s="234"/>
      <c r="M297" s="235"/>
      <c r="N297" s="236"/>
      <c r="O297" s="236"/>
      <c r="P297" s="237">
        <f>SUM(P298:P314)</f>
        <v>0</v>
      </c>
      <c r="Q297" s="236"/>
      <c r="R297" s="237">
        <f>SUM(R298:R314)</f>
        <v>0.42142499999999999</v>
      </c>
      <c r="S297" s="236"/>
      <c r="T297" s="238">
        <f>SUM(T298:T314)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39" t="s">
        <v>84</v>
      </c>
      <c r="AT297" s="240" t="s">
        <v>75</v>
      </c>
      <c r="AU297" s="240" t="s">
        <v>84</v>
      </c>
      <c r="AY297" s="239" t="s">
        <v>213</v>
      </c>
      <c r="BK297" s="241">
        <f>SUM(BK298:BK314)</f>
        <v>0</v>
      </c>
    </row>
    <row r="298" s="2" customFormat="1" ht="21.75" customHeight="1">
      <c r="A298" s="39"/>
      <c r="B298" s="40"/>
      <c r="C298" s="244" t="s">
        <v>375</v>
      </c>
      <c r="D298" s="244" t="s">
        <v>216</v>
      </c>
      <c r="E298" s="245" t="s">
        <v>2793</v>
      </c>
      <c r="F298" s="246" t="s">
        <v>2794</v>
      </c>
      <c r="G298" s="247" t="s">
        <v>393</v>
      </c>
      <c r="H298" s="248">
        <v>2.25</v>
      </c>
      <c r="I298" s="249"/>
      <c r="J298" s="250">
        <f>ROUND(I298*H298,2)</f>
        <v>0</v>
      </c>
      <c r="K298" s="246" t="s">
        <v>394</v>
      </c>
      <c r="L298" s="45"/>
      <c r="M298" s="251" t="s">
        <v>1</v>
      </c>
      <c r="N298" s="252" t="s">
        <v>41</v>
      </c>
      <c r="O298" s="92"/>
      <c r="P298" s="253">
        <f>O298*H298</f>
        <v>0</v>
      </c>
      <c r="Q298" s="253">
        <v>0.18729999999999999</v>
      </c>
      <c r="R298" s="253">
        <f>Q298*H298</f>
        <v>0.42142499999999999</v>
      </c>
      <c r="S298" s="253">
        <v>0</v>
      </c>
      <c r="T298" s="25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5" t="s">
        <v>229</v>
      </c>
      <c r="AT298" s="255" t="s">
        <v>216</v>
      </c>
      <c r="AU298" s="255" t="s">
        <v>86</v>
      </c>
      <c r="AY298" s="18" t="s">
        <v>213</v>
      </c>
      <c r="BE298" s="256">
        <f>IF(N298="základní",J298,0)</f>
        <v>0</v>
      </c>
      <c r="BF298" s="256">
        <f>IF(N298="snížená",J298,0)</f>
        <v>0</v>
      </c>
      <c r="BG298" s="256">
        <f>IF(N298="zákl. přenesená",J298,0)</f>
        <v>0</v>
      </c>
      <c r="BH298" s="256">
        <f>IF(N298="sníž. přenesená",J298,0)</f>
        <v>0</v>
      </c>
      <c r="BI298" s="256">
        <f>IF(N298="nulová",J298,0)</f>
        <v>0</v>
      </c>
      <c r="BJ298" s="18" t="s">
        <v>84</v>
      </c>
      <c r="BK298" s="256">
        <f>ROUND(I298*H298,2)</f>
        <v>0</v>
      </c>
      <c r="BL298" s="18" t="s">
        <v>229</v>
      </c>
      <c r="BM298" s="255" t="s">
        <v>2795</v>
      </c>
    </row>
    <row r="299" s="2" customFormat="1">
      <c r="A299" s="39"/>
      <c r="B299" s="40"/>
      <c r="C299" s="41"/>
      <c r="D299" s="257" t="s">
        <v>222</v>
      </c>
      <c r="E299" s="41"/>
      <c r="F299" s="258" t="s">
        <v>2796</v>
      </c>
      <c r="G299" s="41"/>
      <c r="H299" s="41"/>
      <c r="I299" s="155"/>
      <c r="J299" s="41"/>
      <c r="K299" s="41"/>
      <c r="L299" s="45"/>
      <c r="M299" s="259"/>
      <c r="N299" s="260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222</v>
      </c>
      <c r="AU299" s="18" t="s">
        <v>86</v>
      </c>
    </row>
    <row r="300" s="15" customFormat="1">
      <c r="A300" s="15"/>
      <c r="B300" s="300"/>
      <c r="C300" s="301"/>
      <c r="D300" s="257" t="s">
        <v>436</v>
      </c>
      <c r="E300" s="302" t="s">
        <v>1</v>
      </c>
      <c r="F300" s="303" t="s">
        <v>3039</v>
      </c>
      <c r="G300" s="301"/>
      <c r="H300" s="302" t="s">
        <v>1</v>
      </c>
      <c r="I300" s="304"/>
      <c r="J300" s="301"/>
      <c r="K300" s="301"/>
      <c r="L300" s="305"/>
      <c r="M300" s="306"/>
      <c r="N300" s="307"/>
      <c r="O300" s="307"/>
      <c r="P300" s="307"/>
      <c r="Q300" s="307"/>
      <c r="R300" s="307"/>
      <c r="S300" s="307"/>
      <c r="T300" s="308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309" t="s">
        <v>436</v>
      </c>
      <c r="AU300" s="309" t="s">
        <v>86</v>
      </c>
      <c r="AV300" s="15" t="s">
        <v>84</v>
      </c>
      <c r="AW300" s="15" t="s">
        <v>32</v>
      </c>
      <c r="AX300" s="15" t="s">
        <v>76</v>
      </c>
      <c r="AY300" s="309" t="s">
        <v>213</v>
      </c>
    </row>
    <row r="301" s="13" customFormat="1">
      <c r="A301" s="13"/>
      <c r="B301" s="265"/>
      <c r="C301" s="266"/>
      <c r="D301" s="257" t="s">
        <v>436</v>
      </c>
      <c r="E301" s="267" t="s">
        <v>1</v>
      </c>
      <c r="F301" s="268" t="s">
        <v>3040</v>
      </c>
      <c r="G301" s="266"/>
      <c r="H301" s="269">
        <v>2.25</v>
      </c>
      <c r="I301" s="270"/>
      <c r="J301" s="266"/>
      <c r="K301" s="266"/>
      <c r="L301" s="271"/>
      <c r="M301" s="272"/>
      <c r="N301" s="273"/>
      <c r="O301" s="273"/>
      <c r="P301" s="273"/>
      <c r="Q301" s="273"/>
      <c r="R301" s="273"/>
      <c r="S301" s="273"/>
      <c r="T301" s="27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5" t="s">
        <v>436</v>
      </c>
      <c r="AU301" s="275" t="s">
        <v>86</v>
      </c>
      <c r="AV301" s="13" t="s">
        <v>86</v>
      </c>
      <c r="AW301" s="13" t="s">
        <v>32</v>
      </c>
      <c r="AX301" s="13" t="s">
        <v>76</v>
      </c>
      <c r="AY301" s="275" t="s">
        <v>213</v>
      </c>
    </row>
    <row r="302" s="2" customFormat="1" ht="16.5" customHeight="1">
      <c r="A302" s="39"/>
      <c r="B302" s="40"/>
      <c r="C302" s="244" t="s">
        <v>288</v>
      </c>
      <c r="D302" s="244" t="s">
        <v>216</v>
      </c>
      <c r="E302" s="245" t="s">
        <v>2799</v>
      </c>
      <c r="F302" s="246" t="s">
        <v>2800</v>
      </c>
      <c r="G302" s="247" t="s">
        <v>399</v>
      </c>
      <c r="H302" s="248">
        <v>87.879000000000005</v>
      </c>
      <c r="I302" s="249"/>
      <c r="J302" s="250">
        <f>ROUND(I302*H302,2)</f>
        <v>0</v>
      </c>
      <c r="K302" s="246" t="s">
        <v>394</v>
      </c>
      <c r="L302" s="45"/>
      <c r="M302" s="251" t="s">
        <v>1</v>
      </c>
      <c r="N302" s="252" t="s">
        <v>41</v>
      </c>
      <c r="O302" s="92"/>
      <c r="P302" s="253">
        <f>O302*H302</f>
        <v>0</v>
      </c>
      <c r="Q302" s="253">
        <v>0</v>
      </c>
      <c r="R302" s="253">
        <f>Q302*H302</f>
        <v>0</v>
      </c>
      <c r="S302" s="253">
        <v>0</v>
      </c>
      <c r="T302" s="25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5" t="s">
        <v>229</v>
      </c>
      <c r="AT302" s="255" t="s">
        <v>216</v>
      </c>
      <c r="AU302" s="255" t="s">
        <v>86</v>
      </c>
      <c r="AY302" s="18" t="s">
        <v>213</v>
      </c>
      <c r="BE302" s="256">
        <f>IF(N302="základní",J302,0)</f>
        <v>0</v>
      </c>
      <c r="BF302" s="256">
        <f>IF(N302="snížená",J302,0)</f>
        <v>0</v>
      </c>
      <c r="BG302" s="256">
        <f>IF(N302="zákl. přenesená",J302,0)</f>
        <v>0</v>
      </c>
      <c r="BH302" s="256">
        <f>IF(N302="sníž. přenesená",J302,0)</f>
        <v>0</v>
      </c>
      <c r="BI302" s="256">
        <f>IF(N302="nulová",J302,0)</f>
        <v>0</v>
      </c>
      <c r="BJ302" s="18" t="s">
        <v>84</v>
      </c>
      <c r="BK302" s="256">
        <f>ROUND(I302*H302,2)</f>
        <v>0</v>
      </c>
      <c r="BL302" s="18" t="s">
        <v>229</v>
      </c>
      <c r="BM302" s="255" t="s">
        <v>2801</v>
      </c>
    </row>
    <row r="303" s="2" customFormat="1">
      <c r="A303" s="39"/>
      <c r="B303" s="40"/>
      <c r="C303" s="41"/>
      <c r="D303" s="257" t="s">
        <v>222</v>
      </c>
      <c r="E303" s="41"/>
      <c r="F303" s="258" t="s">
        <v>2802</v>
      </c>
      <c r="G303" s="41"/>
      <c r="H303" s="41"/>
      <c r="I303" s="155"/>
      <c r="J303" s="41"/>
      <c r="K303" s="41"/>
      <c r="L303" s="45"/>
      <c r="M303" s="259"/>
      <c r="N303" s="260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222</v>
      </c>
      <c r="AU303" s="18" t="s">
        <v>86</v>
      </c>
    </row>
    <row r="304" s="15" customFormat="1">
      <c r="A304" s="15"/>
      <c r="B304" s="300"/>
      <c r="C304" s="301"/>
      <c r="D304" s="257" t="s">
        <v>436</v>
      </c>
      <c r="E304" s="302" t="s">
        <v>1</v>
      </c>
      <c r="F304" s="303" t="s">
        <v>2803</v>
      </c>
      <c r="G304" s="301"/>
      <c r="H304" s="302" t="s">
        <v>1</v>
      </c>
      <c r="I304" s="304"/>
      <c r="J304" s="301"/>
      <c r="K304" s="301"/>
      <c r="L304" s="305"/>
      <c r="M304" s="306"/>
      <c r="N304" s="307"/>
      <c r="O304" s="307"/>
      <c r="P304" s="307"/>
      <c r="Q304" s="307"/>
      <c r="R304" s="307"/>
      <c r="S304" s="307"/>
      <c r="T304" s="30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309" t="s">
        <v>436</v>
      </c>
      <c r="AU304" s="309" t="s">
        <v>86</v>
      </c>
      <c r="AV304" s="15" t="s">
        <v>84</v>
      </c>
      <c r="AW304" s="15" t="s">
        <v>32</v>
      </c>
      <c r="AX304" s="15" t="s">
        <v>76</v>
      </c>
      <c r="AY304" s="309" t="s">
        <v>213</v>
      </c>
    </row>
    <row r="305" s="15" customFormat="1">
      <c r="A305" s="15"/>
      <c r="B305" s="300"/>
      <c r="C305" s="301"/>
      <c r="D305" s="257" t="s">
        <v>436</v>
      </c>
      <c r="E305" s="302" t="s">
        <v>1</v>
      </c>
      <c r="F305" s="303" t="s">
        <v>2804</v>
      </c>
      <c r="G305" s="301"/>
      <c r="H305" s="302" t="s">
        <v>1</v>
      </c>
      <c r="I305" s="304"/>
      <c r="J305" s="301"/>
      <c r="K305" s="301"/>
      <c r="L305" s="305"/>
      <c r="M305" s="306"/>
      <c r="N305" s="307"/>
      <c r="O305" s="307"/>
      <c r="P305" s="307"/>
      <c r="Q305" s="307"/>
      <c r="R305" s="307"/>
      <c r="S305" s="307"/>
      <c r="T305" s="30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309" t="s">
        <v>436</v>
      </c>
      <c r="AU305" s="309" t="s">
        <v>86</v>
      </c>
      <c r="AV305" s="15" t="s">
        <v>84</v>
      </c>
      <c r="AW305" s="15" t="s">
        <v>32</v>
      </c>
      <c r="AX305" s="15" t="s">
        <v>76</v>
      </c>
      <c r="AY305" s="309" t="s">
        <v>213</v>
      </c>
    </row>
    <row r="306" s="13" customFormat="1">
      <c r="A306" s="13"/>
      <c r="B306" s="265"/>
      <c r="C306" s="266"/>
      <c r="D306" s="257" t="s">
        <v>436</v>
      </c>
      <c r="E306" s="267" t="s">
        <v>1</v>
      </c>
      <c r="F306" s="268" t="s">
        <v>3041</v>
      </c>
      <c r="G306" s="266"/>
      <c r="H306" s="269">
        <v>42.445999999999998</v>
      </c>
      <c r="I306" s="270"/>
      <c r="J306" s="266"/>
      <c r="K306" s="266"/>
      <c r="L306" s="271"/>
      <c r="M306" s="272"/>
      <c r="N306" s="273"/>
      <c r="O306" s="273"/>
      <c r="P306" s="273"/>
      <c r="Q306" s="273"/>
      <c r="R306" s="273"/>
      <c r="S306" s="273"/>
      <c r="T306" s="27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75" t="s">
        <v>436</v>
      </c>
      <c r="AU306" s="275" t="s">
        <v>86</v>
      </c>
      <c r="AV306" s="13" t="s">
        <v>86</v>
      </c>
      <c r="AW306" s="13" t="s">
        <v>32</v>
      </c>
      <c r="AX306" s="13" t="s">
        <v>76</v>
      </c>
      <c r="AY306" s="275" t="s">
        <v>213</v>
      </c>
    </row>
    <row r="307" s="15" customFormat="1">
      <c r="A307" s="15"/>
      <c r="B307" s="300"/>
      <c r="C307" s="301"/>
      <c r="D307" s="257" t="s">
        <v>436</v>
      </c>
      <c r="E307" s="302" t="s">
        <v>1</v>
      </c>
      <c r="F307" s="303" t="s">
        <v>3042</v>
      </c>
      <c r="G307" s="301"/>
      <c r="H307" s="302" t="s">
        <v>1</v>
      </c>
      <c r="I307" s="304"/>
      <c r="J307" s="301"/>
      <c r="K307" s="301"/>
      <c r="L307" s="305"/>
      <c r="M307" s="306"/>
      <c r="N307" s="307"/>
      <c r="O307" s="307"/>
      <c r="P307" s="307"/>
      <c r="Q307" s="307"/>
      <c r="R307" s="307"/>
      <c r="S307" s="307"/>
      <c r="T307" s="30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309" t="s">
        <v>436</v>
      </c>
      <c r="AU307" s="309" t="s">
        <v>86</v>
      </c>
      <c r="AV307" s="15" t="s">
        <v>84</v>
      </c>
      <c r="AW307" s="15" t="s">
        <v>32</v>
      </c>
      <c r="AX307" s="15" t="s">
        <v>76</v>
      </c>
      <c r="AY307" s="309" t="s">
        <v>213</v>
      </c>
    </row>
    <row r="308" s="13" customFormat="1">
      <c r="A308" s="13"/>
      <c r="B308" s="265"/>
      <c r="C308" s="266"/>
      <c r="D308" s="257" t="s">
        <v>436</v>
      </c>
      <c r="E308" s="267" t="s">
        <v>1</v>
      </c>
      <c r="F308" s="268" t="s">
        <v>3043</v>
      </c>
      <c r="G308" s="266"/>
      <c r="H308" s="269">
        <v>25.338000000000001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5" t="s">
        <v>436</v>
      </c>
      <c r="AU308" s="275" t="s">
        <v>86</v>
      </c>
      <c r="AV308" s="13" t="s">
        <v>86</v>
      </c>
      <c r="AW308" s="13" t="s">
        <v>32</v>
      </c>
      <c r="AX308" s="13" t="s">
        <v>76</v>
      </c>
      <c r="AY308" s="275" t="s">
        <v>213</v>
      </c>
    </row>
    <row r="309" s="15" customFormat="1">
      <c r="A309" s="15"/>
      <c r="B309" s="300"/>
      <c r="C309" s="301"/>
      <c r="D309" s="257" t="s">
        <v>436</v>
      </c>
      <c r="E309" s="302" t="s">
        <v>1</v>
      </c>
      <c r="F309" s="303" t="s">
        <v>2921</v>
      </c>
      <c r="G309" s="301"/>
      <c r="H309" s="302" t="s">
        <v>1</v>
      </c>
      <c r="I309" s="304"/>
      <c r="J309" s="301"/>
      <c r="K309" s="301"/>
      <c r="L309" s="305"/>
      <c r="M309" s="306"/>
      <c r="N309" s="307"/>
      <c r="O309" s="307"/>
      <c r="P309" s="307"/>
      <c r="Q309" s="307"/>
      <c r="R309" s="307"/>
      <c r="S309" s="307"/>
      <c r="T309" s="308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309" t="s">
        <v>436</v>
      </c>
      <c r="AU309" s="309" t="s">
        <v>86</v>
      </c>
      <c r="AV309" s="15" t="s">
        <v>84</v>
      </c>
      <c r="AW309" s="15" t="s">
        <v>32</v>
      </c>
      <c r="AX309" s="15" t="s">
        <v>76</v>
      </c>
      <c r="AY309" s="309" t="s">
        <v>213</v>
      </c>
    </row>
    <row r="310" s="13" customFormat="1">
      <c r="A310" s="13"/>
      <c r="B310" s="265"/>
      <c r="C310" s="266"/>
      <c r="D310" s="257" t="s">
        <v>436</v>
      </c>
      <c r="E310" s="267" t="s">
        <v>1</v>
      </c>
      <c r="F310" s="268" t="s">
        <v>3044</v>
      </c>
      <c r="G310" s="266"/>
      <c r="H310" s="269">
        <v>15.984</v>
      </c>
      <c r="I310" s="270"/>
      <c r="J310" s="266"/>
      <c r="K310" s="266"/>
      <c r="L310" s="271"/>
      <c r="M310" s="272"/>
      <c r="N310" s="273"/>
      <c r="O310" s="273"/>
      <c r="P310" s="273"/>
      <c r="Q310" s="273"/>
      <c r="R310" s="273"/>
      <c r="S310" s="273"/>
      <c r="T310" s="27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75" t="s">
        <v>436</v>
      </c>
      <c r="AU310" s="275" t="s">
        <v>86</v>
      </c>
      <c r="AV310" s="13" t="s">
        <v>86</v>
      </c>
      <c r="AW310" s="13" t="s">
        <v>32</v>
      </c>
      <c r="AX310" s="13" t="s">
        <v>76</v>
      </c>
      <c r="AY310" s="275" t="s">
        <v>213</v>
      </c>
    </row>
    <row r="311" s="15" customFormat="1">
      <c r="A311" s="15"/>
      <c r="B311" s="300"/>
      <c r="C311" s="301"/>
      <c r="D311" s="257" t="s">
        <v>436</v>
      </c>
      <c r="E311" s="302" t="s">
        <v>1</v>
      </c>
      <c r="F311" s="303" t="s">
        <v>3045</v>
      </c>
      <c r="G311" s="301"/>
      <c r="H311" s="302" t="s">
        <v>1</v>
      </c>
      <c r="I311" s="304"/>
      <c r="J311" s="301"/>
      <c r="K311" s="301"/>
      <c r="L311" s="305"/>
      <c r="M311" s="306"/>
      <c r="N311" s="307"/>
      <c r="O311" s="307"/>
      <c r="P311" s="307"/>
      <c r="Q311" s="307"/>
      <c r="R311" s="307"/>
      <c r="S311" s="307"/>
      <c r="T311" s="30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309" t="s">
        <v>436</v>
      </c>
      <c r="AU311" s="309" t="s">
        <v>86</v>
      </c>
      <c r="AV311" s="15" t="s">
        <v>84</v>
      </c>
      <c r="AW311" s="15" t="s">
        <v>32</v>
      </c>
      <c r="AX311" s="15" t="s">
        <v>76</v>
      </c>
      <c r="AY311" s="309" t="s">
        <v>213</v>
      </c>
    </row>
    <row r="312" s="13" customFormat="1">
      <c r="A312" s="13"/>
      <c r="B312" s="265"/>
      <c r="C312" s="266"/>
      <c r="D312" s="257" t="s">
        <v>436</v>
      </c>
      <c r="E312" s="267" t="s">
        <v>1</v>
      </c>
      <c r="F312" s="268" t="s">
        <v>3046</v>
      </c>
      <c r="G312" s="266"/>
      <c r="H312" s="269">
        <v>0.93600000000000005</v>
      </c>
      <c r="I312" s="270"/>
      <c r="J312" s="266"/>
      <c r="K312" s="266"/>
      <c r="L312" s="271"/>
      <c r="M312" s="272"/>
      <c r="N312" s="273"/>
      <c r="O312" s="273"/>
      <c r="P312" s="273"/>
      <c r="Q312" s="273"/>
      <c r="R312" s="273"/>
      <c r="S312" s="273"/>
      <c r="T312" s="27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5" t="s">
        <v>436</v>
      </c>
      <c r="AU312" s="275" t="s">
        <v>86</v>
      </c>
      <c r="AV312" s="13" t="s">
        <v>86</v>
      </c>
      <c r="AW312" s="13" t="s">
        <v>32</v>
      </c>
      <c r="AX312" s="13" t="s">
        <v>76</v>
      </c>
      <c r="AY312" s="275" t="s">
        <v>213</v>
      </c>
    </row>
    <row r="313" s="15" customFormat="1">
      <c r="A313" s="15"/>
      <c r="B313" s="300"/>
      <c r="C313" s="301"/>
      <c r="D313" s="257" t="s">
        <v>436</v>
      </c>
      <c r="E313" s="302" t="s">
        <v>1</v>
      </c>
      <c r="F313" s="303" t="s">
        <v>2811</v>
      </c>
      <c r="G313" s="301"/>
      <c r="H313" s="302" t="s">
        <v>1</v>
      </c>
      <c r="I313" s="304"/>
      <c r="J313" s="301"/>
      <c r="K313" s="301"/>
      <c r="L313" s="305"/>
      <c r="M313" s="306"/>
      <c r="N313" s="307"/>
      <c r="O313" s="307"/>
      <c r="P313" s="307"/>
      <c r="Q313" s="307"/>
      <c r="R313" s="307"/>
      <c r="S313" s="307"/>
      <c r="T313" s="308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309" t="s">
        <v>436</v>
      </c>
      <c r="AU313" s="309" t="s">
        <v>86</v>
      </c>
      <c r="AV313" s="15" t="s">
        <v>84</v>
      </c>
      <c r="AW313" s="15" t="s">
        <v>32</v>
      </c>
      <c r="AX313" s="15" t="s">
        <v>76</v>
      </c>
      <c r="AY313" s="309" t="s">
        <v>213</v>
      </c>
    </row>
    <row r="314" s="13" customFormat="1">
      <c r="A314" s="13"/>
      <c r="B314" s="265"/>
      <c r="C314" s="266"/>
      <c r="D314" s="257" t="s">
        <v>436</v>
      </c>
      <c r="E314" s="267" t="s">
        <v>1</v>
      </c>
      <c r="F314" s="268" t="s">
        <v>3047</v>
      </c>
      <c r="G314" s="266"/>
      <c r="H314" s="269">
        <v>3.1749999999999998</v>
      </c>
      <c r="I314" s="270"/>
      <c r="J314" s="266"/>
      <c r="K314" s="266"/>
      <c r="L314" s="271"/>
      <c r="M314" s="272"/>
      <c r="N314" s="273"/>
      <c r="O314" s="273"/>
      <c r="P314" s="273"/>
      <c r="Q314" s="273"/>
      <c r="R314" s="273"/>
      <c r="S314" s="273"/>
      <c r="T314" s="27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75" t="s">
        <v>436</v>
      </c>
      <c r="AU314" s="275" t="s">
        <v>86</v>
      </c>
      <c r="AV314" s="13" t="s">
        <v>86</v>
      </c>
      <c r="AW314" s="13" t="s">
        <v>32</v>
      </c>
      <c r="AX314" s="13" t="s">
        <v>76</v>
      </c>
      <c r="AY314" s="275" t="s">
        <v>213</v>
      </c>
    </row>
    <row r="315" s="12" customFormat="1" ht="22.8" customHeight="1">
      <c r="A315" s="12"/>
      <c r="B315" s="228"/>
      <c r="C315" s="229"/>
      <c r="D315" s="230" t="s">
        <v>75</v>
      </c>
      <c r="E315" s="242" t="s">
        <v>212</v>
      </c>
      <c r="F315" s="242" t="s">
        <v>1041</v>
      </c>
      <c r="G315" s="229"/>
      <c r="H315" s="229"/>
      <c r="I315" s="232"/>
      <c r="J315" s="243">
        <f>BK315</f>
        <v>0</v>
      </c>
      <c r="K315" s="229"/>
      <c r="L315" s="234"/>
      <c r="M315" s="235"/>
      <c r="N315" s="236"/>
      <c r="O315" s="236"/>
      <c r="P315" s="237">
        <f>SUM(P316:P318)</f>
        <v>0</v>
      </c>
      <c r="Q315" s="236"/>
      <c r="R315" s="237">
        <f>SUM(R316:R318)</f>
        <v>0.48325800000000002</v>
      </c>
      <c r="S315" s="236"/>
      <c r="T315" s="238">
        <f>SUM(T316:T318)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39" t="s">
        <v>84</v>
      </c>
      <c r="AT315" s="240" t="s">
        <v>75</v>
      </c>
      <c r="AU315" s="240" t="s">
        <v>84</v>
      </c>
      <c r="AY315" s="239" t="s">
        <v>213</v>
      </c>
      <c r="BK315" s="241">
        <f>SUM(BK316:BK318)</f>
        <v>0</v>
      </c>
    </row>
    <row r="316" s="2" customFormat="1" ht="21.75" customHeight="1">
      <c r="A316" s="39"/>
      <c r="B316" s="40"/>
      <c r="C316" s="244" t="s">
        <v>297</v>
      </c>
      <c r="D316" s="244" t="s">
        <v>216</v>
      </c>
      <c r="E316" s="245" t="s">
        <v>1196</v>
      </c>
      <c r="F316" s="246" t="s">
        <v>1197</v>
      </c>
      <c r="G316" s="247" t="s">
        <v>393</v>
      </c>
      <c r="H316" s="248">
        <v>5.7359999999999998</v>
      </c>
      <c r="I316" s="249"/>
      <c r="J316" s="250">
        <f>ROUND(I316*H316,2)</f>
        <v>0</v>
      </c>
      <c r="K316" s="246" t="s">
        <v>394</v>
      </c>
      <c r="L316" s="45"/>
      <c r="M316" s="251" t="s">
        <v>1</v>
      </c>
      <c r="N316" s="252" t="s">
        <v>41</v>
      </c>
      <c r="O316" s="92"/>
      <c r="P316" s="253">
        <f>O316*H316</f>
        <v>0</v>
      </c>
      <c r="Q316" s="253">
        <v>0.084250000000000005</v>
      </c>
      <c r="R316" s="253">
        <f>Q316*H316</f>
        <v>0.48325800000000002</v>
      </c>
      <c r="S316" s="253">
        <v>0</v>
      </c>
      <c r="T316" s="25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5" t="s">
        <v>229</v>
      </c>
      <c r="AT316" s="255" t="s">
        <v>216</v>
      </c>
      <c r="AU316" s="255" t="s">
        <v>86</v>
      </c>
      <c r="AY316" s="18" t="s">
        <v>213</v>
      </c>
      <c r="BE316" s="256">
        <f>IF(N316="základní",J316,0)</f>
        <v>0</v>
      </c>
      <c r="BF316" s="256">
        <f>IF(N316="snížená",J316,0)</f>
        <v>0</v>
      </c>
      <c r="BG316" s="256">
        <f>IF(N316="zákl. přenesená",J316,0)</f>
        <v>0</v>
      </c>
      <c r="BH316" s="256">
        <f>IF(N316="sníž. přenesená",J316,0)</f>
        <v>0</v>
      </c>
      <c r="BI316" s="256">
        <f>IF(N316="nulová",J316,0)</f>
        <v>0</v>
      </c>
      <c r="BJ316" s="18" t="s">
        <v>84</v>
      </c>
      <c r="BK316" s="256">
        <f>ROUND(I316*H316,2)</f>
        <v>0</v>
      </c>
      <c r="BL316" s="18" t="s">
        <v>229</v>
      </c>
      <c r="BM316" s="255" t="s">
        <v>3048</v>
      </c>
    </row>
    <row r="317" s="15" customFormat="1">
      <c r="A317" s="15"/>
      <c r="B317" s="300"/>
      <c r="C317" s="301"/>
      <c r="D317" s="257" t="s">
        <v>436</v>
      </c>
      <c r="E317" s="302" t="s">
        <v>1</v>
      </c>
      <c r="F317" s="303" t="s">
        <v>3049</v>
      </c>
      <c r="G317" s="301"/>
      <c r="H317" s="302" t="s">
        <v>1</v>
      </c>
      <c r="I317" s="304"/>
      <c r="J317" s="301"/>
      <c r="K317" s="301"/>
      <c r="L317" s="305"/>
      <c r="M317" s="306"/>
      <c r="N317" s="307"/>
      <c r="O317" s="307"/>
      <c r="P317" s="307"/>
      <c r="Q317" s="307"/>
      <c r="R317" s="307"/>
      <c r="S317" s="307"/>
      <c r="T317" s="30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309" t="s">
        <v>436</v>
      </c>
      <c r="AU317" s="309" t="s">
        <v>86</v>
      </c>
      <c r="AV317" s="15" t="s">
        <v>84</v>
      </c>
      <c r="AW317" s="15" t="s">
        <v>32</v>
      </c>
      <c r="AX317" s="15" t="s">
        <v>76</v>
      </c>
      <c r="AY317" s="309" t="s">
        <v>213</v>
      </c>
    </row>
    <row r="318" s="13" customFormat="1">
      <c r="A318" s="13"/>
      <c r="B318" s="265"/>
      <c r="C318" s="266"/>
      <c r="D318" s="257" t="s">
        <v>436</v>
      </c>
      <c r="E318" s="267" t="s">
        <v>1</v>
      </c>
      <c r="F318" s="268" t="s">
        <v>3050</v>
      </c>
      <c r="G318" s="266"/>
      <c r="H318" s="269">
        <v>5.7359999999999998</v>
      </c>
      <c r="I318" s="270"/>
      <c r="J318" s="266"/>
      <c r="K318" s="266"/>
      <c r="L318" s="271"/>
      <c r="M318" s="272"/>
      <c r="N318" s="273"/>
      <c r="O318" s="273"/>
      <c r="P318" s="273"/>
      <c r="Q318" s="273"/>
      <c r="R318" s="273"/>
      <c r="S318" s="273"/>
      <c r="T318" s="27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75" t="s">
        <v>436</v>
      </c>
      <c r="AU318" s="275" t="s">
        <v>86</v>
      </c>
      <c r="AV318" s="13" t="s">
        <v>86</v>
      </c>
      <c r="AW318" s="13" t="s">
        <v>32</v>
      </c>
      <c r="AX318" s="13" t="s">
        <v>84</v>
      </c>
      <c r="AY318" s="275" t="s">
        <v>213</v>
      </c>
    </row>
    <row r="319" s="12" customFormat="1" ht="22.8" customHeight="1">
      <c r="A319" s="12"/>
      <c r="B319" s="228"/>
      <c r="C319" s="229"/>
      <c r="D319" s="230" t="s">
        <v>75</v>
      </c>
      <c r="E319" s="242" t="s">
        <v>238</v>
      </c>
      <c r="F319" s="242" t="s">
        <v>1776</v>
      </c>
      <c r="G319" s="229"/>
      <c r="H319" s="229"/>
      <c r="I319" s="232"/>
      <c r="J319" s="243">
        <f>BK319</f>
        <v>0</v>
      </c>
      <c r="K319" s="229"/>
      <c r="L319" s="234"/>
      <c r="M319" s="235"/>
      <c r="N319" s="236"/>
      <c r="O319" s="236"/>
      <c r="P319" s="237">
        <v>0</v>
      </c>
      <c r="Q319" s="236"/>
      <c r="R319" s="237">
        <v>0</v>
      </c>
      <c r="S319" s="236"/>
      <c r="T319" s="238"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39" t="s">
        <v>84</v>
      </c>
      <c r="AT319" s="240" t="s">
        <v>75</v>
      </c>
      <c r="AU319" s="240" t="s">
        <v>84</v>
      </c>
      <c r="AY319" s="239" t="s">
        <v>213</v>
      </c>
      <c r="BK319" s="241">
        <v>0</v>
      </c>
    </row>
    <row r="320" s="12" customFormat="1" ht="22.8" customHeight="1">
      <c r="A320" s="12"/>
      <c r="B320" s="228"/>
      <c r="C320" s="229"/>
      <c r="D320" s="230" t="s">
        <v>75</v>
      </c>
      <c r="E320" s="242" t="s">
        <v>420</v>
      </c>
      <c r="F320" s="242" t="s">
        <v>907</v>
      </c>
      <c r="G320" s="229"/>
      <c r="H320" s="229"/>
      <c r="I320" s="232"/>
      <c r="J320" s="243">
        <f>BK320</f>
        <v>0</v>
      </c>
      <c r="K320" s="229"/>
      <c r="L320" s="234"/>
      <c r="M320" s="235"/>
      <c r="N320" s="236"/>
      <c r="O320" s="236"/>
      <c r="P320" s="237">
        <f>SUM(P321:P399)</f>
        <v>0</v>
      </c>
      <c r="Q320" s="236"/>
      <c r="R320" s="237">
        <f>SUM(R321:R399)</f>
        <v>166.29199440000005</v>
      </c>
      <c r="S320" s="236"/>
      <c r="T320" s="238">
        <f>SUM(T321:T399)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39" t="s">
        <v>84</v>
      </c>
      <c r="AT320" s="240" t="s">
        <v>75</v>
      </c>
      <c r="AU320" s="240" t="s">
        <v>84</v>
      </c>
      <c r="AY320" s="239" t="s">
        <v>213</v>
      </c>
      <c r="BK320" s="241">
        <f>SUM(BK321:BK399)</f>
        <v>0</v>
      </c>
    </row>
    <row r="321" s="2" customFormat="1" ht="21.75" customHeight="1">
      <c r="A321" s="39"/>
      <c r="B321" s="40"/>
      <c r="C321" s="244" t="s">
        <v>274</v>
      </c>
      <c r="D321" s="244" t="s">
        <v>216</v>
      </c>
      <c r="E321" s="245" t="s">
        <v>2824</v>
      </c>
      <c r="F321" s="246" t="s">
        <v>2825</v>
      </c>
      <c r="G321" s="247" t="s">
        <v>471</v>
      </c>
      <c r="H321" s="248">
        <v>236</v>
      </c>
      <c r="I321" s="249"/>
      <c r="J321" s="250">
        <f>ROUND(I321*H321,2)</f>
        <v>0</v>
      </c>
      <c r="K321" s="246" t="s">
        <v>394</v>
      </c>
      <c r="L321" s="45"/>
      <c r="M321" s="251" t="s">
        <v>1</v>
      </c>
      <c r="N321" s="252" t="s">
        <v>41</v>
      </c>
      <c r="O321" s="92"/>
      <c r="P321" s="253">
        <f>O321*H321</f>
        <v>0</v>
      </c>
      <c r="Q321" s="253">
        <v>0</v>
      </c>
      <c r="R321" s="253">
        <f>Q321*H321</f>
        <v>0</v>
      </c>
      <c r="S321" s="253">
        <v>0</v>
      </c>
      <c r="T321" s="25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5" t="s">
        <v>229</v>
      </c>
      <c r="AT321" s="255" t="s">
        <v>216</v>
      </c>
      <c r="AU321" s="255" t="s">
        <v>86</v>
      </c>
      <c r="AY321" s="18" t="s">
        <v>213</v>
      </c>
      <c r="BE321" s="256">
        <f>IF(N321="základní",J321,0)</f>
        <v>0</v>
      </c>
      <c r="BF321" s="256">
        <f>IF(N321="snížená",J321,0)</f>
        <v>0</v>
      </c>
      <c r="BG321" s="256">
        <f>IF(N321="zákl. přenesená",J321,0)</f>
        <v>0</v>
      </c>
      <c r="BH321" s="256">
        <f>IF(N321="sníž. přenesená",J321,0)</f>
        <v>0</v>
      </c>
      <c r="BI321" s="256">
        <f>IF(N321="nulová",J321,0)</f>
        <v>0</v>
      </c>
      <c r="BJ321" s="18" t="s">
        <v>84</v>
      </c>
      <c r="BK321" s="256">
        <f>ROUND(I321*H321,2)</f>
        <v>0</v>
      </c>
      <c r="BL321" s="18" t="s">
        <v>229</v>
      </c>
      <c r="BM321" s="255" t="s">
        <v>2826</v>
      </c>
    </row>
    <row r="322" s="2" customFormat="1">
      <c r="A322" s="39"/>
      <c r="B322" s="40"/>
      <c r="C322" s="41"/>
      <c r="D322" s="257" t="s">
        <v>222</v>
      </c>
      <c r="E322" s="41"/>
      <c r="F322" s="258" t="s">
        <v>2827</v>
      </c>
      <c r="G322" s="41"/>
      <c r="H322" s="41"/>
      <c r="I322" s="155"/>
      <c r="J322" s="41"/>
      <c r="K322" s="41"/>
      <c r="L322" s="45"/>
      <c r="M322" s="259"/>
      <c r="N322" s="260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222</v>
      </c>
      <c r="AU322" s="18" t="s">
        <v>86</v>
      </c>
    </row>
    <row r="323" s="15" customFormat="1">
      <c r="A323" s="15"/>
      <c r="B323" s="300"/>
      <c r="C323" s="301"/>
      <c r="D323" s="257" t="s">
        <v>436</v>
      </c>
      <c r="E323" s="302" t="s">
        <v>1</v>
      </c>
      <c r="F323" s="303" t="s">
        <v>2828</v>
      </c>
      <c r="G323" s="301"/>
      <c r="H323" s="302" t="s">
        <v>1</v>
      </c>
      <c r="I323" s="304"/>
      <c r="J323" s="301"/>
      <c r="K323" s="301"/>
      <c r="L323" s="305"/>
      <c r="M323" s="306"/>
      <c r="N323" s="307"/>
      <c r="O323" s="307"/>
      <c r="P323" s="307"/>
      <c r="Q323" s="307"/>
      <c r="R323" s="307"/>
      <c r="S323" s="307"/>
      <c r="T323" s="30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309" t="s">
        <v>436</v>
      </c>
      <c r="AU323" s="309" t="s">
        <v>86</v>
      </c>
      <c r="AV323" s="15" t="s">
        <v>84</v>
      </c>
      <c r="AW323" s="15" t="s">
        <v>32</v>
      </c>
      <c r="AX323" s="15" t="s">
        <v>76</v>
      </c>
      <c r="AY323" s="309" t="s">
        <v>213</v>
      </c>
    </row>
    <row r="324" s="13" customFormat="1">
      <c r="A324" s="13"/>
      <c r="B324" s="265"/>
      <c r="C324" s="266"/>
      <c r="D324" s="257" t="s">
        <v>436</v>
      </c>
      <c r="E324" s="267" t="s">
        <v>1</v>
      </c>
      <c r="F324" s="268" t="s">
        <v>3051</v>
      </c>
      <c r="G324" s="266"/>
      <c r="H324" s="269">
        <v>236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75" t="s">
        <v>436</v>
      </c>
      <c r="AU324" s="275" t="s">
        <v>86</v>
      </c>
      <c r="AV324" s="13" t="s">
        <v>86</v>
      </c>
      <c r="AW324" s="13" t="s">
        <v>32</v>
      </c>
      <c r="AX324" s="13" t="s">
        <v>76</v>
      </c>
      <c r="AY324" s="275" t="s">
        <v>213</v>
      </c>
    </row>
    <row r="325" s="2" customFormat="1" ht="16.5" customHeight="1">
      <c r="A325" s="39"/>
      <c r="B325" s="40"/>
      <c r="C325" s="287" t="s">
        <v>317</v>
      </c>
      <c r="D325" s="287" t="s">
        <v>488</v>
      </c>
      <c r="E325" s="288" t="s">
        <v>2831</v>
      </c>
      <c r="F325" s="289" t="s">
        <v>2832</v>
      </c>
      <c r="G325" s="290" t="s">
        <v>471</v>
      </c>
      <c r="H325" s="291">
        <v>236</v>
      </c>
      <c r="I325" s="292"/>
      <c r="J325" s="293">
        <f>ROUND(I325*H325,2)</f>
        <v>0</v>
      </c>
      <c r="K325" s="289" t="s">
        <v>394</v>
      </c>
      <c r="L325" s="294"/>
      <c r="M325" s="295" t="s">
        <v>1</v>
      </c>
      <c r="N325" s="296" t="s">
        <v>41</v>
      </c>
      <c r="O325" s="92"/>
      <c r="P325" s="253">
        <f>O325*H325</f>
        <v>0</v>
      </c>
      <c r="Q325" s="253">
        <v>0.00048000000000000001</v>
      </c>
      <c r="R325" s="253">
        <f>Q325*H325</f>
        <v>0.11328000000000001</v>
      </c>
      <c r="S325" s="253">
        <v>0</v>
      </c>
      <c r="T325" s="25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5" t="s">
        <v>420</v>
      </c>
      <c r="AT325" s="255" t="s">
        <v>488</v>
      </c>
      <c r="AU325" s="255" t="s">
        <v>86</v>
      </c>
      <c r="AY325" s="18" t="s">
        <v>213</v>
      </c>
      <c r="BE325" s="256">
        <f>IF(N325="základní",J325,0)</f>
        <v>0</v>
      </c>
      <c r="BF325" s="256">
        <f>IF(N325="snížená",J325,0)</f>
        <v>0</v>
      </c>
      <c r="BG325" s="256">
        <f>IF(N325="zákl. přenesená",J325,0)</f>
        <v>0</v>
      </c>
      <c r="BH325" s="256">
        <f>IF(N325="sníž. přenesená",J325,0)</f>
        <v>0</v>
      </c>
      <c r="BI325" s="256">
        <f>IF(N325="nulová",J325,0)</f>
        <v>0</v>
      </c>
      <c r="BJ325" s="18" t="s">
        <v>84</v>
      </c>
      <c r="BK325" s="256">
        <f>ROUND(I325*H325,2)</f>
        <v>0</v>
      </c>
      <c r="BL325" s="18" t="s">
        <v>229</v>
      </c>
      <c r="BM325" s="255" t="s">
        <v>2833</v>
      </c>
    </row>
    <row r="326" s="13" customFormat="1">
      <c r="A326" s="13"/>
      <c r="B326" s="265"/>
      <c r="C326" s="266"/>
      <c r="D326" s="257" t="s">
        <v>436</v>
      </c>
      <c r="E326" s="267" t="s">
        <v>1</v>
      </c>
      <c r="F326" s="268" t="s">
        <v>3051</v>
      </c>
      <c r="G326" s="266"/>
      <c r="H326" s="269">
        <v>236</v>
      </c>
      <c r="I326" s="270"/>
      <c r="J326" s="266"/>
      <c r="K326" s="266"/>
      <c r="L326" s="271"/>
      <c r="M326" s="272"/>
      <c r="N326" s="273"/>
      <c r="O326" s="273"/>
      <c r="P326" s="273"/>
      <c r="Q326" s="273"/>
      <c r="R326" s="273"/>
      <c r="S326" s="273"/>
      <c r="T326" s="27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75" t="s">
        <v>436</v>
      </c>
      <c r="AU326" s="275" t="s">
        <v>86</v>
      </c>
      <c r="AV326" s="13" t="s">
        <v>86</v>
      </c>
      <c r="AW326" s="13" t="s">
        <v>32</v>
      </c>
      <c r="AX326" s="13" t="s">
        <v>76</v>
      </c>
      <c r="AY326" s="275" t="s">
        <v>213</v>
      </c>
    </row>
    <row r="327" s="2" customFormat="1" ht="21.75" customHeight="1">
      <c r="A327" s="39"/>
      <c r="B327" s="40"/>
      <c r="C327" s="244" t="s">
        <v>559</v>
      </c>
      <c r="D327" s="244" t="s">
        <v>216</v>
      </c>
      <c r="E327" s="245" t="s">
        <v>2834</v>
      </c>
      <c r="F327" s="246" t="s">
        <v>2835</v>
      </c>
      <c r="G327" s="247" t="s">
        <v>471</v>
      </c>
      <c r="H327" s="248">
        <v>200.36000000000001</v>
      </c>
      <c r="I327" s="249"/>
      <c r="J327" s="250">
        <f>ROUND(I327*H327,2)</f>
        <v>0</v>
      </c>
      <c r="K327" s="246" t="s">
        <v>394</v>
      </c>
      <c r="L327" s="45"/>
      <c r="M327" s="251" t="s">
        <v>1</v>
      </c>
      <c r="N327" s="252" t="s">
        <v>41</v>
      </c>
      <c r="O327" s="92"/>
      <c r="P327" s="253">
        <f>O327*H327</f>
        <v>0</v>
      </c>
      <c r="Q327" s="253">
        <v>1.0000000000000001E-05</v>
      </c>
      <c r="R327" s="253">
        <f>Q327*H327</f>
        <v>0.0020036000000000003</v>
      </c>
      <c r="S327" s="253">
        <v>0</v>
      </c>
      <c r="T327" s="25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5" t="s">
        <v>229</v>
      </c>
      <c r="AT327" s="255" t="s">
        <v>216</v>
      </c>
      <c r="AU327" s="255" t="s">
        <v>86</v>
      </c>
      <c r="AY327" s="18" t="s">
        <v>213</v>
      </c>
      <c r="BE327" s="256">
        <f>IF(N327="základní",J327,0)</f>
        <v>0</v>
      </c>
      <c r="BF327" s="256">
        <f>IF(N327="snížená",J327,0)</f>
        <v>0</v>
      </c>
      <c r="BG327" s="256">
        <f>IF(N327="zákl. přenesená",J327,0)</f>
        <v>0</v>
      </c>
      <c r="BH327" s="256">
        <f>IF(N327="sníž. přenesená",J327,0)</f>
        <v>0</v>
      </c>
      <c r="BI327" s="256">
        <f>IF(N327="nulová",J327,0)</f>
        <v>0</v>
      </c>
      <c r="BJ327" s="18" t="s">
        <v>84</v>
      </c>
      <c r="BK327" s="256">
        <f>ROUND(I327*H327,2)</f>
        <v>0</v>
      </c>
      <c r="BL327" s="18" t="s">
        <v>229</v>
      </c>
      <c r="BM327" s="255" t="s">
        <v>2836</v>
      </c>
    </row>
    <row r="328" s="2" customFormat="1">
      <c r="A328" s="39"/>
      <c r="B328" s="40"/>
      <c r="C328" s="41"/>
      <c r="D328" s="257" t="s">
        <v>222</v>
      </c>
      <c r="E328" s="41"/>
      <c r="F328" s="258" t="s">
        <v>2837</v>
      </c>
      <c r="G328" s="41"/>
      <c r="H328" s="41"/>
      <c r="I328" s="155"/>
      <c r="J328" s="41"/>
      <c r="K328" s="41"/>
      <c r="L328" s="45"/>
      <c r="M328" s="259"/>
      <c r="N328" s="260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222</v>
      </c>
      <c r="AU328" s="18" t="s">
        <v>86</v>
      </c>
    </row>
    <row r="329" s="15" customFormat="1">
      <c r="A329" s="15"/>
      <c r="B329" s="300"/>
      <c r="C329" s="301"/>
      <c r="D329" s="257" t="s">
        <v>436</v>
      </c>
      <c r="E329" s="302" t="s">
        <v>1</v>
      </c>
      <c r="F329" s="303" t="s">
        <v>2828</v>
      </c>
      <c r="G329" s="301"/>
      <c r="H329" s="302" t="s">
        <v>1</v>
      </c>
      <c r="I329" s="304"/>
      <c r="J329" s="301"/>
      <c r="K329" s="301"/>
      <c r="L329" s="305"/>
      <c r="M329" s="306"/>
      <c r="N329" s="307"/>
      <c r="O329" s="307"/>
      <c r="P329" s="307"/>
      <c r="Q329" s="307"/>
      <c r="R329" s="307"/>
      <c r="S329" s="307"/>
      <c r="T329" s="30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309" t="s">
        <v>436</v>
      </c>
      <c r="AU329" s="309" t="s">
        <v>86</v>
      </c>
      <c r="AV329" s="15" t="s">
        <v>84</v>
      </c>
      <c r="AW329" s="15" t="s">
        <v>32</v>
      </c>
      <c r="AX329" s="15" t="s">
        <v>76</v>
      </c>
      <c r="AY329" s="309" t="s">
        <v>213</v>
      </c>
    </row>
    <row r="330" s="15" customFormat="1">
      <c r="A330" s="15"/>
      <c r="B330" s="300"/>
      <c r="C330" s="301"/>
      <c r="D330" s="257" t="s">
        <v>436</v>
      </c>
      <c r="E330" s="302" t="s">
        <v>1</v>
      </c>
      <c r="F330" s="303" t="s">
        <v>3052</v>
      </c>
      <c r="G330" s="301"/>
      <c r="H330" s="302" t="s">
        <v>1</v>
      </c>
      <c r="I330" s="304"/>
      <c r="J330" s="301"/>
      <c r="K330" s="301"/>
      <c r="L330" s="305"/>
      <c r="M330" s="306"/>
      <c r="N330" s="307"/>
      <c r="O330" s="307"/>
      <c r="P330" s="307"/>
      <c r="Q330" s="307"/>
      <c r="R330" s="307"/>
      <c r="S330" s="307"/>
      <c r="T330" s="30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309" t="s">
        <v>436</v>
      </c>
      <c r="AU330" s="309" t="s">
        <v>86</v>
      </c>
      <c r="AV330" s="15" t="s">
        <v>84</v>
      </c>
      <c r="AW330" s="15" t="s">
        <v>32</v>
      </c>
      <c r="AX330" s="15" t="s">
        <v>76</v>
      </c>
      <c r="AY330" s="309" t="s">
        <v>213</v>
      </c>
    </row>
    <row r="331" s="13" customFormat="1">
      <c r="A331" s="13"/>
      <c r="B331" s="265"/>
      <c r="C331" s="266"/>
      <c r="D331" s="257" t="s">
        <v>436</v>
      </c>
      <c r="E331" s="267" t="s">
        <v>1</v>
      </c>
      <c r="F331" s="268" t="s">
        <v>3053</v>
      </c>
      <c r="G331" s="266"/>
      <c r="H331" s="269">
        <v>200.36000000000001</v>
      </c>
      <c r="I331" s="270"/>
      <c r="J331" s="266"/>
      <c r="K331" s="266"/>
      <c r="L331" s="271"/>
      <c r="M331" s="272"/>
      <c r="N331" s="273"/>
      <c r="O331" s="273"/>
      <c r="P331" s="273"/>
      <c r="Q331" s="273"/>
      <c r="R331" s="273"/>
      <c r="S331" s="273"/>
      <c r="T331" s="27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75" t="s">
        <v>436</v>
      </c>
      <c r="AU331" s="275" t="s">
        <v>86</v>
      </c>
      <c r="AV331" s="13" t="s">
        <v>86</v>
      </c>
      <c r="AW331" s="13" t="s">
        <v>32</v>
      </c>
      <c r="AX331" s="13" t="s">
        <v>84</v>
      </c>
      <c r="AY331" s="275" t="s">
        <v>213</v>
      </c>
    </row>
    <row r="332" s="2" customFormat="1" ht="21.75" customHeight="1">
      <c r="A332" s="39"/>
      <c r="B332" s="40"/>
      <c r="C332" s="287" t="s">
        <v>565</v>
      </c>
      <c r="D332" s="287" t="s">
        <v>488</v>
      </c>
      <c r="E332" s="288" t="s">
        <v>2841</v>
      </c>
      <c r="F332" s="289" t="s">
        <v>2842</v>
      </c>
      <c r="G332" s="290" t="s">
        <v>471</v>
      </c>
      <c r="H332" s="291">
        <v>200.36000000000001</v>
      </c>
      <c r="I332" s="292"/>
      <c r="J332" s="293">
        <f>ROUND(I332*H332,2)</f>
        <v>0</v>
      </c>
      <c r="K332" s="289" t="s">
        <v>1</v>
      </c>
      <c r="L332" s="294"/>
      <c r="M332" s="295" t="s">
        <v>1</v>
      </c>
      <c r="N332" s="296" t="s">
        <v>41</v>
      </c>
      <c r="O332" s="92"/>
      <c r="P332" s="253">
        <f>O332*H332</f>
        <v>0</v>
      </c>
      <c r="Q332" s="253">
        <v>0.0022100000000000002</v>
      </c>
      <c r="R332" s="253">
        <f>Q332*H332</f>
        <v>0.44279560000000007</v>
      </c>
      <c r="S332" s="253">
        <v>0</v>
      </c>
      <c r="T332" s="254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55" t="s">
        <v>420</v>
      </c>
      <c r="AT332" s="255" t="s">
        <v>488</v>
      </c>
      <c r="AU332" s="255" t="s">
        <v>86</v>
      </c>
      <c r="AY332" s="18" t="s">
        <v>213</v>
      </c>
      <c r="BE332" s="256">
        <f>IF(N332="základní",J332,0)</f>
        <v>0</v>
      </c>
      <c r="BF332" s="256">
        <f>IF(N332="snížená",J332,0)</f>
        <v>0</v>
      </c>
      <c r="BG332" s="256">
        <f>IF(N332="zákl. přenesená",J332,0)</f>
        <v>0</v>
      </c>
      <c r="BH332" s="256">
        <f>IF(N332="sníž. přenesená",J332,0)</f>
        <v>0</v>
      </c>
      <c r="BI332" s="256">
        <f>IF(N332="nulová",J332,0)</f>
        <v>0</v>
      </c>
      <c r="BJ332" s="18" t="s">
        <v>84</v>
      </c>
      <c r="BK332" s="256">
        <f>ROUND(I332*H332,2)</f>
        <v>0</v>
      </c>
      <c r="BL332" s="18" t="s">
        <v>229</v>
      </c>
      <c r="BM332" s="255" t="s">
        <v>2843</v>
      </c>
    </row>
    <row r="333" s="13" customFormat="1">
      <c r="A333" s="13"/>
      <c r="B333" s="265"/>
      <c r="C333" s="266"/>
      <c r="D333" s="257" t="s">
        <v>436</v>
      </c>
      <c r="E333" s="267" t="s">
        <v>1</v>
      </c>
      <c r="F333" s="268" t="s">
        <v>3053</v>
      </c>
      <c r="G333" s="266"/>
      <c r="H333" s="269">
        <v>200.36000000000001</v>
      </c>
      <c r="I333" s="270"/>
      <c r="J333" s="266"/>
      <c r="K333" s="266"/>
      <c r="L333" s="271"/>
      <c r="M333" s="272"/>
      <c r="N333" s="273"/>
      <c r="O333" s="273"/>
      <c r="P333" s="273"/>
      <c r="Q333" s="273"/>
      <c r="R333" s="273"/>
      <c r="S333" s="273"/>
      <c r="T333" s="27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75" t="s">
        <v>436</v>
      </c>
      <c r="AU333" s="275" t="s">
        <v>86</v>
      </c>
      <c r="AV333" s="13" t="s">
        <v>86</v>
      </c>
      <c r="AW333" s="13" t="s">
        <v>32</v>
      </c>
      <c r="AX333" s="13" t="s">
        <v>84</v>
      </c>
      <c r="AY333" s="275" t="s">
        <v>213</v>
      </c>
    </row>
    <row r="334" s="2" customFormat="1" ht="21.75" customHeight="1">
      <c r="A334" s="39"/>
      <c r="B334" s="40"/>
      <c r="C334" s="244" t="s">
        <v>570</v>
      </c>
      <c r="D334" s="244" t="s">
        <v>216</v>
      </c>
      <c r="E334" s="245" t="s">
        <v>2850</v>
      </c>
      <c r="F334" s="246" t="s">
        <v>2851</v>
      </c>
      <c r="G334" s="247" t="s">
        <v>471</v>
      </c>
      <c r="H334" s="248">
        <v>182.25999999999999</v>
      </c>
      <c r="I334" s="249"/>
      <c r="J334" s="250">
        <f>ROUND(I334*H334,2)</f>
        <v>0</v>
      </c>
      <c r="K334" s="246" t="s">
        <v>394</v>
      </c>
      <c r="L334" s="45"/>
      <c r="M334" s="251" t="s">
        <v>1</v>
      </c>
      <c r="N334" s="252" t="s">
        <v>41</v>
      </c>
      <c r="O334" s="92"/>
      <c r="P334" s="253">
        <f>O334*H334</f>
        <v>0</v>
      </c>
      <c r="Q334" s="253">
        <v>2.0000000000000002E-05</v>
      </c>
      <c r="R334" s="253">
        <f>Q334*H334</f>
        <v>0.0036451999999999999</v>
      </c>
      <c r="S334" s="253">
        <v>0</v>
      </c>
      <c r="T334" s="254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55" t="s">
        <v>229</v>
      </c>
      <c r="AT334" s="255" t="s">
        <v>216</v>
      </c>
      <c r="AU334" s="255" t="s">
        <v>86</v>
      </c>
      <c r="AY334" s="18" t="s">
        <v>213</v>
      </c>
      <c r="BE334" s="256">
        <f>IF(N334="základní",J334,0)</f>
        <v>0</v>
      </c>
      <c r="BF334" s="256">
        <f>IF(N334="snížená",J334,0)</f>
        <v>0</v>
      </c>
      <c r="BG334" s="256">
        <f>IF(N334="zákl. přenesená",J334,0)</f>
        <v>0</v>
      </c>
      <c r="BH334" s="256">
        <f>IF(N334="sníž. přenesená",J334,0)</f>
        <v>0</v>
      </c>
      <c r="BI334" s="256">
        <f>IF(N334="nulová",J334,0)</f>
        <v>0</v>
      </c>
      <c r="BJ334" s="18" t="s">
        <v>84</v>
      </c>
      <c r="BK334" s="256">
        <f>ROUND(I334*H334,2)</f>
        <v>0</v>
      </c>
      <c r="BL334" s="18" t="s">
        <v>229</v>
      </c>
      <c r="BM334" s="255" t="s">
        <v>2852</v>
      </c>
    </row>
    <row r="335" s="13" customFormat="1">
      <c r="A335" s="13"/>
      <c r="B335" s="265"/>
      <c r="C335" s="266"/>
      <c r="D335" s="257" t="s">
        <v>436</v>
      </c>
      <c r="E335" s="267" t="s">
        <v>1</v>
      </c>
      <c r="F335" s="268" t="s">
        <v>3054</v>
      </c>
      <c r="G335" s="266"/>
      <c r="H335" s="269">
        <v>180.16999999999999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5" t="s">
        <v>436</v>
      </c>
      <c r="AU335" s="275" t="s">
        <v>86</v>
      </c>
      <c r="AV335" s="13" t="s">
        <v>86</v>
      </c>
      <c r="AW335" s="13" t="s">
        <v>32</v>
      </c>
      <c r="AX335" s="13" t="s">
        <v>76</v>
      </c>
      <c r="AY335" s="275" t="s">
        <v>213</v>
      </c>
    </row>
    <row r="336" s="15" customFormat="1">
      <c r="A336" s="15"/>
      <c r="B336" s="300"/>
      <c r="C336" s="301"/>
      <c r="D336" s="257" t="s">
        <v>436</v>
      </c>
      <c r="E336" s="302" t="s">
        <v>1</v>
      </c>
      <c r="F336" s="303" t="s">
        <v>3055</v>
      </c>
      <c r="G336" s="301"/>
      <c r="H336" s="302" t="s">
        <v>1</v>
      </c>
      <c r="I336" s="304"/>
      <c r="J336" s="301"/>
      <c r="K336" s="301"/>
      <c r="L336" s="305"/>
      <c r="M336" s="306"/>
      <c r="N336" s="307"/>
      <c r="O336" s="307"/>
      <c r="P336" s="307"/>
      <c r="Q336" s="307"/>
      <c r="R336" s="307"/>
      <c r="S336" s="307"/>
      <c r="T336" s="30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309" t="s">
        <v>436</v>
      </c>
      <c r="AU336" s="309" t="s">
        <v>86</v>
      </c>
      <c r="AV336" s="15" t="s">
        <v>84</v>
      </c>
      <c r="AW336" s="15" t="s">
        <v>32</v>
      </c>
      <c r="AX336" s="15" t="s">
        <v>76</v>
      </c>
      <c r="AY336" s="309" t="s">
        <v>213</v>
      </c>
    </row>
    <row r="337" s="13" customFormat="1">
      <c r="A337" s="13"/>
      <c r="B337" s="265"/>
      <c r="C337" s="266"/>
      <c r="D337" s="257" t="s">
        <v>436</v>
      </c>
      <c r="E337" s="267" t="s">
        <v>1</v>
      </c>
      <c r="F337" s="268" t="s">
        <v>3056</v>
      </c>
      <c r="G337" s="266"/>
      <c r="H337" s="269">
        <v>2.0899999999999999</v>
      </c>
      <c r="I337" s="270"/>
      <c r="J337" s="266"/>
      <c r="K337" s="266"/>
      <c r="L337" s="271"/>
      <c r="M337" s="272"/>
      <c r="N337" s="273"/>
      <c r="O337" s="273"/>
      <c r="P337" s="273"/>
      <c r="Q337" s="273"/>
      <c r="R337" s="273"/>
      <c r="S337" s="273"/>
      <c r="T337" s="27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75" t="s">
        <v>436</v>
      </c>
      <c r="AU337" s="275" t="s">
        <v>86</v>
      </c>
      <c r="AV337" s="13" t="s">
        <v>86</v>
      </c>
      <c r="AW337" s="13" t="s">
        <v>32</v>
      </c>
      <c r="AX337" s="13" t="s">
        <v>76</v>
      </c>
      <c r="AY337" s="275" t="s">
        <v>213</v>
      </c>
    </row>
    <row r="338" s="14" customFormat="1">
      <c r="A338" s="14"/>
      <c r="B338" s="276"/>
      <c r="C338" s="277"/>
      <c r="D338" s="257" t="s">
        <v>436</v>
      </c>
      <c r="E338" s="278" t="s">
        <v>1</v>
      </c>
      <c r="F338" s="279" t="s">
        <v>453</v>
      </c>
      <c r="G338" s="277"/>
      <c r="H338" s="280">
        <v>182.25999999999999</v>
      </c>
      <c r="I338" s="281"/>
      <c r="J338" s="277"/>
      <c r="K338" s="277"/>
      <c r="L338" s="282"/>
      <c r="M338" s="283"/>
      <c r="N338" s="284"/>
      <c r="O338" s="284"/>
      <c r="P338" s="284"/>
      <c r="Q338" s="284"/>
      <c r="R338" s="284"/>
      <c r="S338" s="284"/>
      <c r="T338" s="28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86" t="s">
        <v>436</v>
      </c>
      <c r="AU338" s="286" t="s">
        <v>86</v>
      </c>
      <c r="AV338" s="14" t="s">
        <v>229</v>
      </c>
      <c r="AW338" s="14" t="s">
        <v>32</v>
      </c>
      <c r="AX338" s="14" t="s">
        <v>84</v>
      </c>
      <c r="AY338" s="286" t="s">
        <v>213</v>
      </c>
    </row>
    <row r="339" s="2" customFormat="1" ht="21.75" customHeight="1">
      <c r="A339" s="39"/>
      <c r="B339" s="40"/>
      <c r="C339" s="287" t="s">
        <v>574</v>
      </c>
      <c r="D339" s="287" t="s">
        <v>488</v>
      </c>
      <c r="E339" s="288" t="s">
        <v>2854</v>
      </c>
      <c r="F339" s="289" t="s">
        <v>2855</v>
      </c>
      <c r="G339" s="290" t="s">
        <v>471</v>
      </c>
      <c r="H339" s="291">
        <v>182.25999999999999</v>
      </c>
      <c r="I339" s="292"/>
      <c r="J339" s="293">
        <f>ROUND(I339*H339,2)</f>
        <v>0</v>
      </c>
      <c r="K339" s="289" t="s">
        <v>1</v>
      </c>
      <c r="L339" s="294"/>
      <c r="M339" s="295" t="s">
        <v>1</v>
      </c>
      <c r="N339" s="296" t="s">
        <v>41</v>
      </c>
      <c r="O339" s="92"/>
      <c r="P339" s="253">
        <f>O339*H339</f>
        <v>0</v>
      </c>
      <c r="Q339" s="253">
        <v>0.0051999999999999998</v>
      </c>
      <c r="R339" s="253">
        <f>Q339*H339</f>
        <v>0.94775199999999993</v>
      </c>
      <c r="S339" s="253">
        <v>0</v>
      </c>
      <c r="T339" s="25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55" t="s">
        <v>420</v>
      </c>
      <c r="AT339" s="255" t="s">
        <v>488</v>
      </c>
      <c r="AU339" s="255" t="s">
        <v>86</v>
      </c>
      <c r="AY339" s="18" t="s">
        <v>213</v>
      </c>
      <c r="BE339" s="256">
        <f>IF(N339="základní",J339,0)</f>
        <v>0</v>
      </c>
      <c r="BF339" s="256">
        <f>IF(N339="snížená",J339,0)</f>
        <v>0</v>
      </c>
      <c r="BG339" s="256">
        <f>IF(N339="zákl. přenesená",J339,0)</f>
        <v>0</v>
      </c>
      <c r="BH339" s="256">
        <f>IF(N339="sníž. přenesená",J339,0)</f>
        <v>0</v>
      </c>
      <c r="BI339" s="256">
        <f>IF(N339="nulová",J339,0)</f>
        <v>0</v>
      </c>
      <c r="BJ339" s="18" t="s">
        <v>84</v>
      </c>
      <c r="BK339" s="256">
        <f>ROUND(I339*H339,2)</f>
        <v>0</v>
      </c>
      <c r="BL339" s="18" t="s">
        <v>229</v>
      </c>
      <c r="BM339" s="255" t="s">
        <v>2856</v>
      </c>
    </row>
    <row r="340" s="13" customFormat="1">
      <c r="A340" s="13"/>
      <c r="B340" s="265"/>
      <c r="C340" s="266"/>
      <c r="D340" s="257" t="s">
        <v>436</v>
      </c>
      <c r="E340" s="267" t="s">
        <v>1</v>
      </c>
      <c r="F340" s="268" t="s">
        <v>3054</v>
      </c>
      <c r="G340" s="266"/>
      <c r="H340" s="269">
        <v>180.16999999999999</v>
      </c>
      <c r="I340" s="270"/>
      <c r="J340" s="266"/>
      <c r="K340" s="266"/>
      <c r="L340" s="271"/>
      <c r="M340" s="272"/>
      <c r="N340" s="273"/>
      <c r="O340" s="273"/>
      <c r="P340" s="273"/>
      <c r="Q340" s="273"/>
      <c r="R340" s="273"/>
      <c r="S340" s="273"/>
      <c r="T340" s="27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75" t="s">
        <v>436</v>
      </c>
      <c r="AU340" s="275" t="s">
        <v>86</v>
      </c>
      <c r="AV340" s="13" t="s">
        <v>86</v>
      </c>
      <c r="AW340" s="13" t="s">
        <v>32</v>
      </c>
      <c r="AX340" s="13" t="s">
        <v>76</v>
      </c>
      <c r="AY340" s="275" t="s">
        <v>213</v>
      </c>
    </row>
    <row r="341" s="15" customFormat="1">
      <c r="A341" s="15"/>
      <c r="B341" s="300"/>
      <c r="C341" s="301"/>
      <c r="D341" s="257" t="s">
        <v>436</v>
      </c>
      <c r="E341" s="302" t="s">
        <v>1</v>
      </c>
      <c r="F341" s="303" t="s">
        <v>3057</v>
      </c>
      <c r="G341" s="301"/>
      <c r="H341" s="302" t="s">
        <v>1</v>
      </c>
      <c r="I341" s="304"/>
      <c r="J341" s="301"/>
      <c r="K341" s="301"/>
      <c r="L341" s="305"/>
      <c r="M341" s="306"/>
      <c r="N341" s="307"/>
      <c r="O341" s="307"/>
      <c r="P341" s="307"/>
      <c r="Q341" s="307"/>
      <c r="R341" s="307"/>
      <c r="S341" s="307"/>
      <c r="T341" s="308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309" t="s">
        <v>436</v>
      </c>
      <c r="AU341" s="309" t="s">
        <v>86</v>
      </c>
      <c r="AV341" s="15" t="s">
        <v>84</v>
      </c>
      <c r="AW341" s="15" t="s">
        <v>32</v>
      </c>
      <c r="AX341" s="15" t="s">
        <v>76</v>
      </c>
      <c r="AY341" s="309" t="s">
        <v>213</v>
      </c>
    </row>
    <row r="342" s="13" customFormat="1">
      <c r="A342" s="13"/>
      <c r="B342" s="265"/>
      <c r="C342" s="266"/>
      <c r="D342" s="257" t="s">
        <v>436</v>
      </c>
      <c r="E342" s="267" t="s">
        <v>1</v>
      </c>
      <c r="F342" s="268" t="s">
        <v>3056</v>
      </c>
      <c r="G342" s="266"/>
      <c r="H342" s="269">
        <v>2.0899999999999999</v>
      </c>
      <c r="I342" s="270"/>
      <c r="J342" s="266"/>
      <c r="K342" s="266"/>
      <c r="L342" s="271"/>
      <c r="M342" s="272"/>
      <c r="N342" s="273"/>
      <c r="O342" s="273"/>
      <c r="P342" s="273"/>
      <c r="Q342" s="273"/>
      <c r="R342" s="273"/>
      <c r="S342" s="273"/>
      <c r="T342" s="27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75" t="s">
        <v>436</v>
      </c>
      <c r="AU342" s="275" t="s">
        <v>86</v>
      </c>
      <c r="AV342" s="13" t="s">
        <v>86</v>
      </c>
      <c r="AW342" s="13" t="s">
        <v>32</v>
      </c>
      <c r="AX342" s="13" t="s">
        <v>76</v>
      </c>
      <c r="AY342" s="275" t="s">
        <v>213</v>
      </c>
    </row>
    <row r="343" s="14" customFormat="1">
      <c r="A343" s="14"/>
      <c r="B343" s="276"/>
      <c r="C343" s="277"/>
      <c r="D343" s="257" t="s">
        <v>436</v>
      </c>
      <c r="E343" s="278" t="s">
        <v>1</v>
      </c>
      <c r="F343" s="279" t="s">
        <v>453</v>
      </c>
      <c r="G343" s="277"/>
      <c r="H343" s="280">
        <v>182.25999999999999</v>
      </c>
      <c r="I343" s="281"/>
      <c r="J343" s="277"/>
      <c r="K343" s="277"/>
      <c r="L343" s="282"/>
      <c r="M343" s="283"/>
      <c r="N343" s="284"/>
      <c r="O343" s="284"/>
      <c r="P343" s="284"/>
      <c r="Q343" s="284"/>
      <c r="R343" s="284"/>
      <c r="S343" s="284"/>
      <c r="T343" s="28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6" t="s">
        <v>436</v>
      </c>
      <c r="AU343" s="286" t="s">
        <v>86</v>
      </c>
      <c r="AV343" s="14" t="s">
        <v>229</v>
      </c>
      <c r="AW343" s="14" t="s">
        <v>32</v>
      </c>
      <c r="AX343" s="14" t="s">
        <v>84</v>
      </c>
      <c r="AY343" s="286" t="s">
        <v>213</v>
      </c>
    </row>
    <row r="344" s="2" customFormat="1" ht="21.75" customHeight="1">
      <c r="A344" s="39"/>
      <c r="B344" s="40"/>
      <c r="C344" s="287" t="s">
        <v>580</v>
      </c>
      <c r="D344" s="287" t="s">
        <v>488</v>
      </c>
      <c r="E344" s="288" t="s">
        <v>3058</v>
      </c>
      <c r="F344" s="289" t="s">
        <v>3059</v>
      </c>
      <c r="G344" s="290" t="s">
        <v>471</v>
      </c>
      <c r="H344" s="291">
        <v>55.640000000000001</v>
      </c>
      <c r="I344" s="292"/>
      <c r="J344" s="293">
        <f>ROUND(I344*H344,2)</f>
        <v>0</v>
      </c>
      <c r="K344" s="289" t="s">
        <v>1</v>
      </c>
      <c r="L344" s="294"/>
      <c r="M344" s="295" t="s">
        <v>1</v>
      </c>
      <c r="N344" s="296" t="s">
        <v>41</v>
      </c>
      <c r="O344" s="92"/>
      <c r="P344" s="253">
        <f>O344*H344</f>
        <v>0</v>
      </c>
      <c r="Q344" s="253">
        <v>0.0057999999999999996</v>
      </c>
      <c r="R344" s="253">
        <f>Q344*H344</f>
        <v>0.322712</v>
      </c>
      <c r="S344" s="253">
        <v>0</v>
      </c>
      <c r="T344" s="25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55" t="s">
        <v>420</v>
      </c>
      <c r="AT344" s="255" t="s">
        <v>488</v>
      </c>
      <c r="AU344" s="255" t="s">
        <v>86</v>
      </c>
      <c r="AY344" s="18" t="s">
        <v>213</v>
      </c>
      <c r="BE344" s="256">
        <f>IF(N344="základní",J344,0)</f>
        <v>0</v>
      </c>
      <c r="BF344" s="256">
        <f>IF(N344="snížená",J344,0)</f>
        <v>0</v>
      </c>
      <c r="BG344" s="256">
        <f>IF(N344="zákl. přenesená",J344,0)</f>
        <v>0</v>
      </c>
      <c r="BH344" s="256">
        <f>IF(N344="sníž. přenesená",J344,0)</f>
        <v>0</v>
      </c>
      <c r="BI344" s="256">
        <f>IF(N344="nulová",J344,0)</f>
        <v>0</v>
      </c>
      <c r="BJ344" s="18" t="s">
        <v>84</v>
      </c>
      <c r="BK344" s="256">
        <f>ROUND(I344*H344,2)</f>
        <v>0</v>
      </c>
      <c r="BL344" s="18" t="s">
        <v>229</v>
      </c>
      <c r="BM344" s="255" t="s">
        <v>3060</v>
      </c>
    </row>
    <row r="345" s="13" customFormat="1">
      <c r="A345" s="13"/>
      <c r="B345" s="265"/>
      <c r="C345" s="266"/>
      <c r="D345" s="257" t="s">
        <v>436</v>
      </c>
      <c r="E345" s="267" t="s">
        <v>1</v>
      </c>
      <c r="F345" s="268" t="s">
        <v>3061</v>
      </c>
      <c r="G345" s="266"/>
      <c r="H345" s="269">
        <v>55.640000000000001</v>
      </c>
      <c r="I345" s="270"/>
      <c r="J345" s="266"/>
      <c r="K345" s="266"/>
      <c r="L345" s="271"/>
      <c r="M345" s="272"/>
      <c r="N345" s="273"/>
      <c r="O345" s="273"/>
      <c r="P345" s="273"/>
      <c r="Q345" s="273"/>
      <c r="R345" s="273"/>
      <c r="S345" s="273"/>
      <c r="T345" s="27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75" t="s">
        <v>436</v>
      </c>
      <c r="AU345" s="275" t="s">
        <v>86</v>
      </c>
      <c r="AV345" s="13" t="s">
        <v>86</v>
      </c>
      <c r="AW345" s="13" t="s">
        <v>32</v>
      </c>
      <c r="AX345" s="13" t="s">
        <v>84</v>
      </c>
      <c r="AY345" s="275" t="s">
        <v>213</v>
      </c>
    </row>
    <row r="346" s="2" customFormat="1" ht="21.75" customHeight="1">
      <c r="A346" s="39"/>
      <c r="B346" s="40"/>
      <c r="C346" s="244" t="s">
        <v>585</v>
      </c>
      <c r="D346" s="244" t="s">
        <v>216</v>
      </c>
      <c r="E346" s="245" t="s">
        <v>3062</v>
      </c>
      <c r="F346" s="246" t="s">
        <v>3063</v>
      </c>
      <c r="G346" s="247" t="s">
        <v>471</v>
      </c>
      <c r="H346" s="248">
        <v>55.640000000000001</v>
      </c>
      <c r="I346" s="249"/>
      <c r="J346" s="250">
        <f>ROUND(I346*H346,2)</f>
        <v>0</v>
      </c>
      <c r="K346" s="246" t="s">
        <v>394</v>
      </c>
      <c r="L346" s="45"/>
      <c r="M346" s="251" t="s">
        <v>1</v>
      </c>
      <c r="N346" s="252" t="s">
        <v>41</v>
      </c>
      <c r="O346" s="92"/>
      <c r="P346" s="253">
        <f>O346*H346</f>
        <v>0</v>
      </c>
      <c r="Q346" s="253">
        <v>2.0000000000000002E-05</v>
      </c>
      <c r="R346" s="253">
        <f>Q346*H346</f>
        <v>0.0011128000000000002</v>
      </c>
      <c r="S346" s="253">
        <v>0</v>
      </c>
      <c r="T346" s="25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55" t="s">
        <v>229</v>
      </c>
      <c r="AT346" s="255" t="s">
        <v>216</v>
      </c>
      <c r="AU346" s="255" t="s">
        <v>86</v>
      </c>
      <c r="AY346" s="18" t="s">
        <v>213</v>
      </c>
      <c r="BE346" s="256">
        <f>IF(N346="základní",J346,0)</f>
        <v>0</v>
      </c>
      <c r="BF346" s="256">
        <f>IF(N346="snížená",J346,0)</f>
        <v>0</v>
      </c>
      <c r="BG346" s="256">
        <f>IF(N346="zákl. přenesená",J346,0)</f>
        <v>0</v>
      </c>
      <c r="BH346" s="256">
        <f>IF(N346="sníž. přenesená",J346,0)</f>
        <v>0</v>
      </c>
      <c r="BI346" s="256">
        <f>IF(N346="nulová",J346,0)</f>
        <v>0</v>
      </c>
      <c r="BJ346" s="18" t="s">
        <v>84</v>
      </c>
      <c r="BK346" s="256">
        <f>ROUND(I346*H346,2)</f>
        <v>0</v>
      </c>
      <c r="BL346" s="18" t="s">
        <v>229</v>
      </c>
      <c r="BM346" s="255" t="s">
        <v>3064</v>
      </c>
    </row>
    <row r="347" s="13" customFormat="1">
      <c r="A347" s="13"/>
      <c r="B347" s="265"/>
      <c r="C347" s="266"/>
      <c r="D347" s="257" t="s">
        <v>436</v>
      </c>
      <c r="E347" s="267" t="s">
        <v>1</v>
      </c>
      <c r="F347" s="268" t="s">
        <v>3061</v>
      </c>
      <c r="G347" s="266"/>
      <c r="H347" s="269">
        <v>55.640000000000001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75" t="s">
        <v>436</v>
      </c>
      <c r="AU347" s="275" t="s">
        <v>86</v>
      </c>
      <c r="AV347" s="13" t="s">
        <v>86</v>
      </c>
      <c r="AW347" s="13" t="s">
        <v>32</v>
      </c>
      <c r="AX347" s="13" t="s">
        <v>84</v>
      </c>
      <c r="AY347" s="275" t="s">
        <v>213</v>
      </c>
    </row>
    <row r="348" s="2" customFormat="1" ht="21.75" customHeight="1">
      <c r="A348" s="39"/>
      <c r="B348" s="40"/>
      <c r="C348" s="244" t="s">
        <v>601</v>
      </c>
      <c r="D348" s="244" t="s">
        <v>216</v>
      </c>
      <c r="E348" s="245" t="s">
        <v>2862</v>
      </c>
      <c r="F348" s="246" t="s">
        <v>2863</v>
      </c>
      <c r="G348" s="247" t="s">
        <v>310</v>
      </c>
      <c r="H348" s="248">
        <v>106</v>
      </c>
      <c r="I348" s="249"/>
      <c r="J348" s="250">
        <f>ROUND(I348*H348,2)</f>
        <v>0</v>
      </c>
      <c r="K348" s="246" t="s">
        <v>394</v>
      </c>
      <c r="L348" s="45"/>
      <c r="M348" s="251" t="s">
        <v>1</v>
      </c>
      <c r="N348" s="252" t="s">
        <v>41</v>
      </c>
      <c r="O348" s="92"/>
      <c r="P348" s="253">
        <f>O348*H348</f>
        <v>0</v>
      </c>
      <c r="Q348" s="253">
        <v>8.0000000000000007E-05</v>
      </c>
      <c r="R348" s="253">
        <f>Q348*H348</f>
        <v>0.0084800000000000014</v>
      </c>
      <c r="S348" s="253">
        <v>0</v>
      </c>
      <c r="T348" s="25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5" t="s">
        <v>229</v>
      </c>
      <c r="AT348" s="255" t="s">
        <v>216</v>
      </c>
      <c r="AU348" s="255" t="s">
        <v>86</v>
      </c>
      <c r="AY348" s="18" t="s">
        <v>213</v>
      </c>
      <c r="BE348" s="256">
        <f>IF(N348="základní",J348,0)</f>
        <v>0</v>
      </c>
      <c r="BF348" s="256">
        <f>IF(N348="snížená",J348,0)</f>
        <v>0</v>
      </c>
      <c r="BG348" s="256">
        <f>IF(N348="zákl. přenesená",J348,0)</f>
        <v>0</v>
      </c>
      <c r="BH348" s="256">
        <f>IF(N348="sníž. přenesená",J348,0)</f>
        <v>0</v>
      </c>
      <c r="BI348" s="256">
        <f>IF(N348="nulová",J348,0)</f>
        <v>0</v>
      </c>
      <c r="BJ348" s="18" t="s">
        <v>84</v>
      </c>
      <c r="BK348" s="256">
        <f>ROUND(I348*H348,2)</f>
        <v>0</v>
      </c>
      <c r="BL348" s="18" t="s">
        <v>229</v>
      </c>
      <c r="BM348" s="255" t="s">
        <v>2864</v>
      </c>
    </row>
    <row r="349" s="15" customFormat="1">
      <c r="A349" s="15"/>
      <c r="B349" s="300"/>
      <c r="C349" s="301"/>
      <c r="D349" s="257" t="s">
        <v>436</v>
      </c>
      <c r="E349" s="302" t="s">
        <v>1</v>
      </c>
      <c r="F349" s="303" t="s">
        <v>2865</v>
      </c>
      <c r="G349" s="301"/>
      <c r="H349" s="302" t="s">
        <v>1</v>
      </c>
      <c r="I349" s="304"/>
      <c r="J349" s="301"/>
      <c r="K349" s="301"/>
      <c r="L349" s="305"/>
      <c r="M349" s="306"/>
      <c r="N349" s="307"/>
      <c r="O349" s="307"/>
      <c r="P349" s="307"/>
      <c r="Q349" s="307"/>
      <c r="R349" s="307"/>
      <c r="S349" s="307"/>
      <c r="T349" s="30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309" t="s">
        <v>436</v>
      </c>
      <c r="AU349" s="309" t="s">
        <v>86</v>
      </c>
      <c r="AV349" s="15" t="s">
        <v>84</v>
      </c>
      <c r="AW349" s="15" t="s">
        <v>32</v>
      </c>
      <c r="AX349" s="15" t="s">
        <v>76</v>
      </c>
      <c r="AY349" s="309" t="s">
        <v>213</v>
      </c>
    </row>
    <row r="350" s="15" customFormat="1">
      <c r="A350" s="15"/>
      <c r="B350" s="300"/>
      <c r="C350" s="301"/>
      <c r="D350" s="257" t="s">
        <v>436</v>
      </c>
      <c r="E350" s="302" t="s">
        <v>1</v>
      </c>
      <c r="F350" s="303" t="s">
        <v>2866</v>
      </c>
      <c r="G350" s="301"/>
      <c r="H350" s="302" t="s">
        <v>1</v>
      </c>
      <c r="I350" s="304"/>
      <c r="J350" s="301"/>
      <c r="K350" s="301"/>
      <c r="L350" s="305"/>
      <c r="M350" s="306"/>
      <c r="N350" s="307"/>
      <c r="O350" s="307"/>
      <c r="P350" s="307"/>
      <c r="Q350" s="307"/>
      <c r="R350" s="307"/>
      <c r="S350" s="307"/>
      <c r="T350" s="30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309" t="s">
        <v>436</v>
      </c>
      <c r="AU350" s="309" t="s">
        <v>86</v>
      </c>
      <c r="AV350" s="15" t="s">
        <v>84</v>
      </c>
      <c r="AW350" s="15" t="s">
        <v>32</v>
      </c>
      <c r="AX350" s="15" t="s">
        <v>76</v>
      </c>
      <c r="AY350" s="309" t="s">
        <v>213</v>
      </c>
    </row>
    <row r="351" s="13" customFormat="1">
      <c r="A351" s="13"/>
      <c r="B351" s="265"/>
      <c r="C351" s="266"/>
      <c r="D351" s="257" t="s">
        <v>436</v>
      </c>
      <c r="E351" s="267" t="s">
        <v>1</v>
      </c>
      <c r="F351" s="268" t="s">
        <v>1698</v>
      </c>
      <c r="G351" s="266"/>
      <c r="H351" s="269">
        <v>88</v>
      </c>
      <c r="I351" s="270"/>
      <c r="J351" s="266"/>
      <c r="K351" s="266"/>
      <c r="L351" s="271"/>
      <c r="M351" s="272"/>
      <c r="N351" s="273"/>
      <c r="O351" s="273"/>
      <c r="P351" s="273"/>
      <c r="Q351" s="273"/>
      <c r="R351" s="273"/>
      <c r="S351" s="273"/>
      <c r="T351" s="27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75" t="s">
        <v>436</v>
      </c>
      <c r="AU351" s="275" t="s">
        <v>86</v>
      </c>
      <c r="AV351" s="13" t="s">
        <v>86</v>
      </c>
      <c r="AW351" s="13" t="s">
        <v>32</v>
      </c>
      <c r="AX351" s="13" t="s">
        <v>76</v>
      </c>
      <c r="AY351" s="275" t="s">
        <v>213</v>
      </c>
    </row>
    <row r="352" s="15" customFormat="1">
      <c r="A352" s="15"/>
      <c r="B352" s="300"/>
      <c r="C352" s="301"/>
      <c r="D352" s="257" t="s">
        <v>436</v>
      </c>
      <c r="E352" s="302" t="s">
        <v>1</v>
      </c>
      <c r="F352" s="303" t="s">
        <v>2868</v>
      </c>
      <c r="G352" s="301"/>
      <c r="H352" s="302" t="s">
        <v>1</v>
      </c>
      <c r="I352" s="304"/>
      <c r="J352" s="301"/>
      <c r="K352" s="301"/>
      <c r="L352" s="305"/>
      <c r="M352" s="306"/>
      <c r="N352" s="307"/>
      <c r="O352" s="307"/>
      <c r="P352" s="307"/>
      <c r="Q352" s="307"/>
      <c r="R352" s="307"/>
      <c r="S352" s="307"/>
      <c r="T352" s="308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309" t="s">
        <v>436</v>
      </c>
      <c r="AU352" s="309" t="s">
        <v>86</v>
      </c>
      <c r="AV352" s="15" t="s">
        <v>84</v>
      </c>
      <c r="AW352" s="15" t="s">
        <v>32</v>
      </c>
      <c r="AX352" s="15" t="s">
        <v>76</v>
      </c>
      <c r="AY352" s="309" t="s">
        <v>213</v>
      </c>
    </row>
    <row r="353" s="13" customFormat="1">
      <c r="A353" s="13"/>
      <c r="B353" s="265"/>
      <c r="C353" s="266"/>
      <c r="D353" s="257" t="s">
        <v>436</v>
      </c>
      <c r="E353" s="267" t="s">
        <v>1</v>
      </c>
      <c r="F353" s="268" t="s">
        <v>307</v>
      </c>
      <c r="G353" s="266"/>
      <c r="H353" s="269">
        <v>18</v>
      </c>
      <c r="I353" s="270"/>
      <c r="J353" s="266"/>
      <c r="K353" s="266"/>
      <c r="L353" s="271"/>
      <c r="M353" s="272"/>
      <c r="N353" s="273"/>
      <c r="O353" s="273"/>
      <c r="P353" s="273"/>
      <c r="Q353" s="273"/>
      <c r="R353" s="273"/>
      <c r="S353" s="273"/>
      <c r="T353" s="27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75" t="s">
        <v>436</v>
      </c>
      <c r="AU353" s="275" t="s">
        <v>86</v>
      </c>
      <c r="AV353" s="13" t="s">
        <v>86</v>
      </c>
      <c r="AW353" s="13" t="s">
        <v>32</v>
      </c>
      <c r="AX353" s="13" t="s">
        <v>76</v>
      </c>
      <c r="AY353" s="275" t="s">
        <v>213</v>
      </c>
    </row>
    <row r="354" s="14" customFormat="1">
      <c r="A354" s="14"/>
      <c r="B354" s="276"/>
      <c r="C354" s="277"/>
      <c r="D354" s="257" t="s">
        <v>436</v>
      </c>
      <c r="E354" s="278" t="s">
        <v>1</v>
      </c>
      <c r="F354" s="279" t="s">
        <v>453</v>
      </c>
      <c r="G354" s="277"/>
      <c r="H354" s="280">
        <v>106</v>
      </c>
      <c r="I354" s="281"/>
      <c r="J354" s="277"/>
      <c r="K354" s="277"/>
      <c r="L354" s="282"/>
      <c r="M354" s="283"/>
      <c r="N354" s="284"/>
      <c r="O354" s="284"/>
      <c r="P354" s="284"/>
      <c r="Q354" s="284"/>
      <c r="R354" s="284"/>
      <c r="S354" s="284"/>
      <c r="T354" s="28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6" t="s">
        <v>436</v>
      </c>
      <c r="AU354" s="286" t="s">
        <v>86</v>
      </c>
      <c r="AV354" s="14" t="s">
        <v>229</v>
      </c>
      <c r="AW354" s="14" t="s">
        <v>32</v>
      </c>
      <c r="AX354" s="14" t="s">
        <v>84</v>
      </c>
      <c r="AY354" s="286" t="s">
        <v>213</v>
      </c>
    </row>
    <row r="355" s="2" customFormat="1" ht="16.5" customHeight="1">
      <c r="A355" s="39"/>
      <c r="B355" s="40"/>
      <c r="C355" s="287" t="s">
        <v>606</v>
      </c>
      <c r="D355" s="287" t="s">
        <v>488</v>
      </c>
      <c r="E355" s="288" t="s">
        <v>2872</v>
      </c>
      <c r="F355" s="289" t="s">
        <v>2873</v>
      </c>
      <c r="G355" s="290" t="s">
        <v>310</v>
      </c>
      <c r="H355" s="291">
        <v>3</v>
      </c>
      <c r="I355" s="292"/>
      <c r="J355" s="293">
        <f>ROUND(I355*H355,2)</f>
        <v>0</v>
      </c>
      <c r="K355" s="289" t="s">
        <v>394</v>
      </c>
      <c r="L355" s="294"/>
      <c r="M355" s="295" t="s">
        <v>1</v>
      </c>
      <c r="N355" s="296" t="s">
        <v>41</v>
      </c>
      <c r="O355" s="92"/>
      <c r="P355" s="253">
        <f>O355*H355</f>
        <v>0</v>
      </c>
      <c r="Q355" s="253">
        <v>0.00029999999999999997</v>
      </c>
      <c r="R355" s="253">
        <f>Q355*H355</f>
        <v>0.00089999999999999998</v>
      </c>
      <c r="S355" s="253">
        <v>0</v>
      </c>
      <c r="T355" s="25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55" t="s">
        <v>420</v>
      </c>
      <c r="AT355" s="255" t="s">
        <v>488</v>
      </c>
      <c r="AU355" s="255" t="s">
        <v>86</v>
      </c>
      <c r="AY355" s="18" t="s">
        <v>213</v>
      </c>
      <c r="BE355" s="256">
        <f>IF(N355="základní",J355,0)</f>
        <v>0</v>
      </c>
      <c r="BF355" s="256">
        <f>IF(N355="snížená",J355,0)</f>
        <v>0</v>
      </c>
      <c r="BG355" s="256">
        <f>IF(N355="zákl. přenesená",J355,0)</f>
        <v>0</v>
      </c>
      <c r="BH355" s="256">
        <f>IF(N355="sníž. přenesená",J355,0)</f>
        <v>0</v>
      </c>
      <c r="BI355" s="256">
        <f>IF(N355="nulová",J355,0)</f>
        <v>0</v>
      </c>
      <c r="BJ355" s="18" t="s">
        <v>84</v>
      </c>
      <c r="BK355" s="256">
        <f>ROUND(I355*H355,2)</f>
        <v>0</v>
      </c>
      <c r="BL355" s="18" t="s">
        <v>229</v>
      </c>
      <c r="BM355" s="255" t="s">
        <v>2874</v>
      </c>
    </row>
    <row r="356" s="13" customFormat="1">
      <c r="A356" s="13"/>
      <c r="B356" s="265"/>
      <c r="C356" s="266"/>
      <c r="D356" s="257" t="s">
        <v>436</v>
      </c>
      <c r="E356" s="267" t="s">
        <v>1</v>
      </c>
      <c r="F356" s="268" t="s">
        <v>224</v>
      </c>
      <c r="G356" s="266"/>
      <c r="H356" s="269">
        <v>3</v>
      </c>
      <c r="I356" s="270"/>
      <c r="J356" s="266"/>
      <c r="K356" s="266"/>
      <c r="L356" s="271"/>
      <c r="M356" s="272"/>
      <c r="N356" s="273"/>
      <c r="O356" s="273"/>
      <c r="P356" s="273"/>
      <c r="Q356" s="273"/>
      <c r="R356" s="273"/>
      <c r="S356" s="273"/>
      <c r="T356" s="27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75" t="s">
        <v>436</v>
      </c>
      <c r="AU356" s="275" t="s">
        <v>86</v>
      </c>
      <c r="AV356" s="13" t="s">
        <v>86</v>
      </c>
      <c r="AW356" s="13" t="s">
        <v>32</v>
      </c>
      <c r="AX356" s="13" t="s">
        <v>84</v>
      </c>
      <c r="AY356" s="275" t="s">
        <v>213</v>
      </c>
    </row>
    <row r="357" s="2" customFormat="1" ht="16.5" customHeight="1">
      <c r="A357" s="39"/>
      <c r="B357" s="40"/>
      <c r="C357" s="287" t="s">
        <v>611</v>
      </c>
      <c r="D357" s="287" t="s">
        <v>488</v>
      </c>
      <c r="E357" s="288" t="s">
        <v>2869</v>
      </c>
      <c r="F357" s="289" t="s">
        <v>2870</v>
      </c>
      <c r="G357" s="290" t="s">
        <v>310</v>
      </c>
      <c r="H357" s="291">
        <v>85</v>
      </c>
      <c r="I357" s="292"/>
      <c r="J357" s="293">
        <f>ROUND(I357*H357,2)</f>
        <v>0</v>
      </c>
      <c r="K357" s="289" t="s">
        <v>394</v>
      </c>
      <c r="L357" s="294"/>
      <c r="M357" s="295" t="s">
        <v>1</v>
      </c>
      <c r="N357" s="296" t="s">
        <v>41</v>
      </c>
      <c r="O357" s="92"/>
      <c r="P357" s="253">
        <f>O357*H357</f>
        <v>0</v>
      </c>
      <c r="Q357" s="253">
        <v>0.00029999999999999997</v>
      </c>
      <c r="R357" s="253">
        <f>Q357*H357</f>
        <v>0.025499999999999998</v>
      </c>
      <c r="S357" s="253">
        <v>0</v>
      </c>
      <c r="T357" s="25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55" t="s">
        <v>420</v>
      </c>
      <c r="AT357" s="255" t="s">
        <v>488</v>
      </c>
      <c r="AU357" s="255" t="s">
        <v>86</v>
      </c>
      <c r="AY357" s="18" t="s">
        <v>213</v>
      </c>
      <c r="BE357" s="256">
        <f>IF(N357="základní",J357,0)</f>
        <v>0</v>
      </c>
      <c r="BF357" s="256">
        <f>IF(N357="snížená",J357,0)</f>
        <v>0</v>
      </c>
      <c r="BG357" s="256">
        <f>IF(N357="zákl. přenesená",J357,0)</f>
        <v>0</v>
      </c>
      <c r="BH357" s="256">
        <f>IF(N357="sníž. přenesená",J357,0)</f>
        <v>0</v>
      </c>
      <c r="BI357" s="256">
        <f>IF(N357="nulová",J357,0)</f>
        <v>0</v>
      </c>
      <c r="BJ357" s="18" t="s">
        <v>84</v>
      </c>
      <c r="BK357" s="256">
        <f>ROUND(I357*H357,2)</f>
        <v>0</v>
      </c>
      <c r="BL357" s="18" t="s">
        <v>229</v>
      </c>
      <c r="BM357" s="255" t="s">
        <v>3065</v>
      </c>
    </row>
    <row r="358" s="13" customFormat="1">
      <c r="A358" s="13"/>
      <c r="B358" s="265"/>
      <c r="C358" s="266"/>
      <c r="D358" s="257" t="s">
        <v>436</v>
      </c>
      <c r="E358" s="267" t="s">
        <v>1</v>
      </c>
      <c r="F358" s="268" t="s">
        <v>1685</v>
      </c>
      <c r="G358" s="266"/>
      <c r="H358" s="269">
        <v>85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75" t="s">
        <v>436</v>
      </c>
      <c r="AU358" s="275" t="s">
        <v>86</v>
      </c>
      <c r="AV358" s="13" t="s">
        <v>86</v>
      </c>
      <c r="AW358" s="13" t="s">
        <v>32</v>
      </c>
      <c r="AX358" s="13" t="s">
        <v>84</v>
      </c>
      <c r="AY358" s="275" t="s">
        <v>213</v>
      </c>
    </row>
    <row r="359" s="2" customFormat="1" ht="21.75" customHeight="1">
      <c r="A359" s="39"/>
      <c r="B359" s="40"/>
      <c r="C359" s="287" t="s">
        <v>620</v>
      </c>
      <c r="D359" s="287" t="s">
        <v>488</v>
      </c>
      <c r="E359" s="288" t="s">
        <v>2889</v>
      </c>
      <c r="F359" s="289" t="s">
        <v>2890</v>
      </c>
      <c r="G359" s="290" t="s">
        <v>310</v>
      </c>
      <c r="H359" s="291">
        <v>18</v>
      </c>
      <c r="I359" s="292"/>
      <c r="J359" s="293">
        <f>ROUND(I359*H359,2)</f>
        <v>0</v>
      </c>
      <c r="K359" s="289" t="s">
        <v>1</v>
      </c>
      <c r="L359" s="294"/>
      <c r="M359" s="295" t="s">
        <v>1</v>
      </c>
      <c r="N359" s="296" t="s">
        <v>41</v>
      </c>
      <c r="O359" s="92"/>
      <c r="P359" s="253">
        <f>O359*H359</f>
        <v>0</v>
      </c>
      <c r="Q359" s="253">
        <v>0.0064000000000000003</v>
      </c>
      <c r="R359" s="253">
        <f>Q359*H359</f>
        <v>0.11520000000000001</v>
      </c>
      <c r="S359" s="253">
        <v>0</v>
      </c>
      <c r="T359" s="25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55" t="s">
        <v>420</v>
      </c>
      <c r="AT359" s="255" t="s">
        <v>488</v>
      </c>
      <c r="AU359" s="255" t="s">
        <v>86</v>
      </c>
      <c r="AY359" s="18" t="s">
        <v>213</v>
      </c>
      <c r="BE359" s="256">
        <f>IF(N359="základní",J359,0)</f>
        <v>0</v>
      </c>
      <c r="BF359" s="256">
        <f>IF(N359="snížená",J359,0)</f>
        <v>0</v>
      </c>
      <c r="BG359" s="256">
        <f>IF(N359="zákl. přenesená",J359,0)</f>
        <v>0</v>
      </c>
      <c r="BH359" s="256">
        <f>IF(N359="sníž. přenesená",J359,0)</f>
        <v>0</v>
      </c>
      <c r="BI359" s="256">
        <f>IF(N359="nulová",J359,0)</f>
        <v>0</v>
      </c>
      <c r="BJ359" s="18" t="s">
        <v>84</v>
      </c>
      <c r="BK359" s="256">
        <f>ROUND(I359*H359,2)</f>
        <v>0</v>
      </c>
      <c r="BL359" s="18" t="s">
        <v>229</v>
      </c>
      <c r="BM359" s="255" t="s">
        <v>2891</v>
      </c>
    </row>
    <row r="360" s="2" customFormat="1">
      <c r="A360" s="39"/>
      <c r="B360" s="40"/>
      <c r="C360" s="41"/>
      <c r="D360" s="257" t="s">
        <v>222</v>
      </c>
      <c r="E360" s="41"/>
      <c r="F360" s="258" t="s">
        <v>2775</v>
      </c>
      <c r="G360" s="41"/>
      <c r="H360" s="41"/>
      <c r="I360" s="155"/>
      <c r="J360" s="41"/>
      <c r="K360" s="41"/>
      <c r="L360" s="45"/>
      <c r="M360" s="259"/>
      <c r="N360" s="260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222</v>
      </c>
      <c r="AU360" s="18" t="s">
        <v>86</v>
      </c>
    </row>
    <row r="361" s="15" customFormat="1">
      <c r="A361" s="15"/>
      <c r="B361" s="300"/>
      <c r="C361" s="301"/>
      <c r="D361" s="257" t="s">
        <v>436</v>
      </c>
      <c r="E361" s="302" t="s">
        <v>1</v>
      </c>
      <c r="F361" s="303" t="s">
        <v>2893</v>
      </c>
      <c r="G361" s="301"/>
      <c r="H361" s="302" t="s">
        <v>1</v>
      </c>
      <c r="I361" s="304"/>
      <c r="J361" s="301"/>
      <c r="K361" s="301"/>
      <c r="L361" s="305"/>
      <c r="M361" s="306"/>
      <c r="N361" s="307"/>
      <c r="O361" s="307"/>
      <c r="P361" s="307"/>
      <c r="Q361" s="307"/>
      <c r="R361" s="307"/>
      <c r="S361" s="307"/>
      <c r="T361" s="30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309" t="s">
        <v>436</v>
      </c>
      <c r="AU361" s="309" t="s">
        <v>86</v>
      </c>
      <c r="AV361" s="15" t="s">
        <v>84</v>
      </c>
      <c r="AW361" s="15" t="s">
        <v>32</v>
      </c>
      <c r="AX361" s="15" t="s">
        <v>76</v>
      </c>
      <c r="AY361" s="309" t="s">
        <v>213</v>
      </c>
    </row>
    <row r="362" s="13" customFormat="1">
      <c r="A362" s="13"/>
      <c r="B362" s="265"/>
      <c r="C362" s="266"/>
      <c r="D362" s="257" t="s">
        <v>436</v>
      </c>
      <c r="E362" s="267" t="s">
        <v>1</v>
      </c>
      <c r="F362" s="268" t="s">
        <v>307</v>
      </c>
      <c r="G362" s="266"/>
      <c r="H362" s="269">
        <v>18</v>
      </c>
      <c r="I362" s="270"/>
      <c r="J362" s="266"/>
      <c r="K362" s="266"/>
      <c r="L362" s="271"/>
      <c r="M362" s="272"/>
      <c r="N362" s="273"/>
      <c r="O362" s="273"/>
      <c r="P362" s="273"/>
      <c r="Q362" s="273"/>
      <c r="R362" s="273"/>
      <c r="S362" s="273"/>
      <c r="T362" s="27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75" t="s">
        <v>436</v>
      </c>
      <c r="AU362" s="275" t="s">
        <v>86</v>
      </c>
      <c r="AV362" s="13" t="s">
        <v>86</v>
      </c>
      <c r="AW362" s="13" t="s">
        <v>32</v>
      </c>
      <c r="AX362" s="13" t="s">
        <v>84</v>
      </c>
      <c r="AY362" s="275" t="s">
        <v>213</v>
      </c>
    </row>
    <row r="363" s="2" customFormat="1" ht="21.75" customHeight="1">
      <c r="A363" s="39"/>
      <c r="B363" s="40"/>
      <c r="C363" s="244" t="s">
        <v>615</v>
      </c>
      <c r="D363" s="244" t="s">
        <v>216</v>
      </c>
      <c r="E363" s="245" t="s">
        <v>3066</v>
      </c>
      <c r="F363" s="246" t="s">
        <v>3067</v>
      </c>
      <c r="G363" s="247" t="s">
        <v>310</v>
      </c>
      <c r="H363" s="248">
        <v>1</v>
      </c>
      <c r="I363" s="249"/>
      <c r="J363" s="250">
        <f>ROUND(I363*H363,2)</f>
        <v>0</v>
      </c>
      <c r="K363" s="246" t="s">
        <v>1</v>
      </c>
      <c r="L363" s="45"/>
      <c r="M363" s="251" t="s">
        <v>1</v>
      </c>
      <c r="N363" s="252" t="s">
        <v>41</v>
      </c>
      <c r="O363" s="92"/>
      <c r="P363" s="253">
        <f>O363*H363</f>
        <v>0</v>
      </c>
      <c r="Q363" s="253">
        <v>0.00012</v>
      </c>
      <c r="R363" s="253">
        <f>Q363*H363</f>
        <v>0.00012</v>
      </c>
      <c r="S363" s="253">
        <v>0</v>
      </c>
      <c r="T363" s="254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55" t="s">
        <v>229</v>
      </c>
      <c r="AT363" s="255" t="s">
        <v>216</v>
      </c>
      <c r="AU363" s="255" t="s">
        <v>86</v>
      </c>
      <c r="AY363" s="18" t="s">
        <v>213</v>
      </c>
      <c r="BE363" s="256">
        <f>IF(N363="základní",J363,0)</f>
        <v>0</v>
      </c>
      <c r="BF363" s="256">
        <f>IF(N363="snížená",J363,0)</f>
        <v>0</v>
      </c>
      <c r="BG363" s="256">
        <f>IF(N363="zákl. přenesená",J363,0)</f>
        <v>0</v>
      </c>
      <c r="BH363" s="256">
        <f>IF(N363="sníž. přenesená",J363,0)</f>
        <v>0</v>
      </c>
      <c r="BI363" s="256">
        <f>IF(N363="nulová",J363,0)</f>
        <v>0</v>
      </c>
      <c r="BJ363" s="18" t="s">
        <v>84</v>
      </c>
      <c r="BK363" s="256">
        <f>ROUND(I363*H363,2)</f>
        <v>0</v>
      </c>
      <c r="BL363" s="18" t="s">
        <v>229</v>
      </c>
      <c r="BM363" s="255" t="s">
        <v>3068</v>
      </c>
    </row>
    <row r="364" s="15" customFormat="1">
      <c r="A364" s="15"/>
      <c r="B364" s="300"/>
      <c r="C364" s="301"/>
      <c r="D364" s="257" t="s">
        <v>436</v>
      </c>
      <c r="E364" s="302" t="s">
        <v>1</v>
      </c>
      <c r="F364" s="303" t="s">
        <v>3069</v>
      </c>
      <c r="G364" s="301"/>
      <c r="H364" s="302" t="s">
        <v>1</v>
      </c>
      <c r="I364" s="304"/>
      <c r="J364" s="301"/>
      <c r="K364" s="301"/>
      <c r="L364" s="305"/>
      <c r="M364" s="306"/>
      <c r="N364" s="307"/>
      <c r="O364" s="307"/>
      <c r="P364" s="307"/>
      <c r="Q364" s="307"/>
      <c r="R364" s="307"/>
      <c r="S364" s="307"/>
      <c r="T364" s="308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309" t="s">
        <v>436</v>
      </c>
      <c r="AU364" s="309" t="s">
        <v>86</v>
      </c>
      <c r="AV364" s="15" t="s">
        <v>84</v>
      </c>
      <c r="AW364" s="15" t="s">
        <v>32</v>
      </c>
      <c r="AX364" s="15" t="s">
        <v>76</v>
      </c>
      <c r="AY364" s="309" t="s">
        <v>213</v>
      </c>
    </row>
    <row r="365" s="13" customFormat="1">
      <c r="A365" s="13"/>
      <c r="B365" s="265"/>
      <c r="C365" s="266"/>
      <c r="D365" s="257" t="s">
        <v>436</v>
      </c>
      <c r="E365" s="267" t="s">
        <v>1</v>
      </c>
      <c r="F365" s="268" t="s">
        <v>84</v>
      </c>
      <c r="G365" s="266"/>
      <c r="H365" s="269">
        <v>1</v>
      </c>
      <c r="I365" s="270"/>
      <c r="J365" s="266"/>
      <c r="K365" s="266"/>
      <c r="L365" s="271"/>
      <c r="M365" s="272"/>
      <c r="N365" s="273"/>
      <c r="O365" s="273"/>
      <c r="P365" s="273"/>
      <c r="Q365" s="273"/>
      <c r="R365" s="273"/>
      <c r="S365" s="273"/>
      <c r="T365" s="27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75" t="s">
        <v>436</v>
      </c>
      <c r="AU365" s="275" t="s">
        <v>86</v>
      </c>
      <c r="AV365" s="13" t="s">
        <v>86</v>
      </c>
      <c r="AW365" s="13" t="s">
        <v>32</v>
      </c>
      <c r="AX365" s="13" t="s">
        <v>84</v>
      </c>
      <c r="AY365" s="275" t="s">
        <v>213</v>
      </c>
    </row>
    <row r="366" s="2" customFormat="1" ht="16.5" customHeight="1">
      <c r="A366" s="39"/>
      <c r="B366" s="40"/>
      <c r="C366" s="244" t="s">
        <v>625</v>
      </c>
      <c r="D366" s="244" t="s">
        <v>216</v>
      </c>
      <c r="E366" s="245" t="s">
        <v>3070</v>
      </c>
      <c r="F366" s="246" t="s">
        <v>3071</v>
      </c>
      <c r="G366" s="247" t="s">
        <v>310</v>
      </c>
      <c r="H366" s="248">
        <v>4</v>
      </c>
      <c r="I366" s="249"/>
      <c r="J366" s="250">
        <f>ROUND(I366*H366,2)</f>
        <v>0</v>
      </c>
      <c r="K366" s="246" t="s">
        <v>1</v>
      </c>
      <c r="L366" s="45"/>
      <c r="M366" s="251" t="s">
        <v>1</v>
      </c>
      <c r="N366" s="252" t="s">
        <v>41</v>
      </c>
      <c r="O366" s="92"/>
      <c r="P366" s="253">
        <f>O366*H366</f>
        <v>0</v>
      </c>
      <c r="Q366" s="253">
        <v>0.00012</v>
      </c>
      <c r="R366" s="253">
        <f>Q366*H366</f>
        <v>0.00048000000000000001</v>
      </c>
      <c r="S366" s="253">
        <v>0</v>
      </c>
      <c r="T366" s="254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55" t="s">
        <v>229</v>
      </c>
      <c r="AT366" s="255" t="s">
        <v>216</v>
      </c>
      <c r="AU366" s="255" t="s">
        <v>86</v>
      </c>
      <c r="AY366" s="18" t="s">
        <v>213</v>
      </c>
      <c r="BE366" s="256">
        <f>IF(N366="základní",J366,0)</f>
        <v>0</v>
      </c>
      <c r="BF366" s="256">
        <f>IF(N366="snížená",J366,0)</f>
        <v>0</v>
      </c>
      <c r="BG366" s="256">
        <f>IF(N366="zákl. přenesená",J366,0)</f>
        <v>0</v>
      </c>
      <c r="BH366" s="256">
        <f>IF(N366="sníž. přenesená",J366,0)</f>
        <v>0</v>
      </c>
      <c r="BI366" s="256">
        <f>IF(N366="nulová",J366,0)</f>
        <v>0</v>
      </c>
      <c r="BJ366" s="18" t="s">
        <v>84</v>
      </c>
      <c r="BK366" s="256">
        <f>ROUND(I366*H366,2)</f>
        <v>0</v>
      </c>
      <c r="BL366" s="18" t="s">
        <v>229</v>
      </c>
      <c r="BM366" s="255" t="s">
        <v>3072</v>
      </c>
    </row>
    <row r="367" s="15" customFormat="1">
      <c r="A367" s="15"/>
      <c r="B367" s="300"/>
      <c r="C367" s="301"/>
      <c r="D367" s="257" t="s">
        <v>436</v>
      </c>
      <c r="E367" s="302" t="s">
        <v>1</v>
      </c>
      <c r="F367" s="303" t="s">
        <v>3073</v>
      </c>
      <c r="G367" s="301"/>
      <c r="H367" s="302" t="s">
        <v>1</v>
      </c>
      <c r="I367" s="304"/>
      <c r="J367" s="301"/>
      <c r="K367" s="301"/>
      <c r="L367" s="305"/>
      <c r="M367" s="306"/>
      <c r="N367" s="307"/>
      <c r="O367" s="307"/>
      <c r="P367" s="307"/>
      <c r="Q367" s="307"/>
      <c r="R367" s="307"/>
      <c r="S367" s="307"/>
      <c r="T367" s="30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309" t="s">
        <v>436</v>
      </c>
      <c r="AU367" s="309" t="s">
        <v>86</v>
      </c>
      <c r="AV367" s="15" t="s">
        <v>84</v>
      </c>
      <c r="AW367" s="15" t="s">
        <v>32</v>
      </c>
      <c r="AX367" s="15" t="s">
        <v>76</v>
      </c>
      <c r="AY367" s="309" t="s">
        <v>213</v>
      </c>
    </row>
    <row r="368" s="13" customFormat="1">
      <c r="A368" s="13"/>
      <c r="B368" s="265"/>
      <c r="C368" s="266"/>
      <c r="D368" s="257" t="s">
        <v>436</v>
      </c>
      <c r="E368" s="267" t="s">
        <v>1</v>
      </c>
      <c r="F368" s="268" t="s">
        <v>86</v>
      </c>
      <c r="G368" s="266"/>
      <c r="H368" s="269">
        <v>2</v>
      </c>
      <c r="I368" s="270"/>
      <c r="J368" s="266"/>
      <c r="K368" s="266"/>
      <c r="L368" s="271"/>
      <c r="M368" s="272"/>
      <c r="N368" s="273"/>
      <c r="O368" s="273"/>
      <c r="P368" s="273"/>
      <c r="Q368" s="273"/>
      <c r="R368" s="273"/>
      <c r="S368" s="273"/>
      <c r="T368" s="27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75" t="s">
        <v>436</v>
      </c>
      <c r="AU368" s="275" t="s">
        <v>86</v>
      </c>
      <c r="AV368" s="13" t="s">
        <v>86</v>
      </c>
      <c r="AW368" s="13" t="s">
        <v>32</v>
      </c>
      <c r="AX368" s="13" t="s">
        <v>76</v>
      </c>
      <c r="AY368" s="275" t="s">
        <v>213</v>
      </c>
    </row>
    <row r="369" s="15" customFormat="1">
      <c r="A369" s="15"/>
      <c r="B369" s="300"/>
      <c r="C369" s="301"/>
      <c r="D369" s="257" t="s">
        <v>436</v>
      </c>
      <c r="E369" s="302" t="s">
        <v>1</v>
      </c>
      <c r="F369" s="303" t="s">
        <v>3074</v>
      </c>
      <c r="G369" s="301"/>
      <c r="H369" s="302" t="s">
        <v>1</v>
      </c>
      <c r="I369" s="304"/>
      <c r="J369" s="301"/>
      <c r="K369" s="301"/>
      <c r="L369" s="305"/>
      <c r="M369" s="306"/>
      <c r="N369" s="307"/>
      <c r="O369" s="307"/>
      <c r="P369" s="307"/>
      <c r="Q369" s="307"/>
      <c r="R369" s="307"/>
      <c r="S369" s="307"/>
      <c r="T369" s="30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309" t="s">
        <v>436</v>
      </c>
      <c r="AU369" s="309" t="s">
        <v>86</v>
      </c>
      <c r="AV369" s="15" t="s">
        <v>84</v>
      </c>
      <c r="AW369" s="15" t="s">
        <v>32</v>
      </c>
      <c r="AX369" s="15" t="s">
        <v>76</v>
      </c>
      <c r="AY369" s="309" t="s">
        <v>213</v>
      </c>
    </row>
    <row r="370" s="13" customFormat="1">
      <c r="A370" s="13"/>
      <c r="B370" s="265"/>
      <c r="C370" s="266"/>
      <c r="D370" s="257" t="s">
        <v>436</v>
      </c>
      <c r="E370" s="267" t="s">
        <v>1</v>
      </c>
      <c r="F370" s="268" t="s">
        <v>84</v>
      </c>
      <c r="G370" s="266"/>
      <c r="H370" s="269">
        <v>1</v>
      </c>
      <c r="I370" s="270"/>
      <c r="J370" s="266"/>
      <c r="K370" s="266"/>
      <c r="L370" s="271"/>
      <c r="M370" s="272"/>
      <c r="N370" s="273"/>
      <c r="O370" s="273"/>
      <c r="P370" s="273"/>
      <c r="Q370" s="273"/>
      <c r="R370" s="273"/>
      <c r="S370" s="273"/>
      <c r="T370" s="27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75" t="s">
        <v>436</v>
      </c>
      <c r="AU370" s="275" t="s">
        <v>86</v>
      </c>
      <c r="AV370" s="13" t="s">
        <v>86</v>
      </c>
      <c r="AW370" s="13" t="s">
        <v>32</v>
      </c>
      <c r="AX370" s="13" t="s">
        <v>76</v>
      </c>
      <c r="AY370" s="275" t="s">
        <v>213</v>
      </c>
    </row>
    <row r="371" s="15" customFormat="1">
      <c r="A371" s="15"/>
      <c r="B371" s="300"/>
      <c r="C371" s="301"/>
      <c r="D371" s="257" t="s">
        <v>436</v>
      </c>
      <c r="E371" s="302" t="s">
        <v>1</v>
      </c>
      <c r="F371" s="303" t="s">
        <v>3075</v>
      </c>
      <c r="G371" s="301"/>
      <c r="H371" s="302" t="s">
        <v>1</v>
      </c>
      <c r="I371" s="304"/>
      <c r="J371" s="301"/>
      <c r="K371" s="301"/>
      <c r="L371" s="305"/>
      <c r="M371" s="306"/>
      <c r="N371" s="307"/>
      <c r="O371" s="307"/>
      <c r="P371" s="307"/>
      <c r="Q371" s="307"/>
      <c r="R371" s="307"/>
      <c r="S371" s="307"/>
      <c r="T371" s="30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309" t="s">
        <v>436</v>
      </c>
      <c r="AU371" s="309" t="s">
        <v>86</v>
      </c>
      <c r="AV371" s="15" t="s">
        <v>84</v>
      </c>
      <c r="AW371" s="15" t="s">
        <v>32</v>
      </c>
      <c r="AX371" s="15" t="s">
        <v>76</v>
      </c>
      <c r="AY371" s="309" t="s">
        <v>213</v>
      </c>
    </row>
    <row r="372" s="13" customFormat="1">
      <c r="A372" s="13"/>
      <c r="B372" s="265"/>
      <c r="C372" s="266"/>
      <c r="D372" s="257" t="s">
        <v>436</v>
      </c>
      <c r="E372" s="267" t="s">
        <v>1</v>
      </c>
      <c r="F372" s="268" t="s">
        <v>84</v>
      </c>
      <c r="G372" s="266"/>
      <c r="H372" s="269">
        <v>1</v>
      </c>
      <c r="I372" s="270"/>
      <c r="J372" s="266"/>
      <c r="K372" s="266"/>
      <c r="L372" s="271"/>
      <c r="M372" s="272"/>
      <c r="N372" s="273"/>
      <c r="O372" s="273"/>
      <c r="P372" s="273"/>
      <c r="Q372" s="273"/>
      <c r="R372" s="273"/>
      <c r="S372" s="273"/>
      <c r="T372" s="27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75" t="s">
        <v>436</v>
      </c>
      <c r="AU372" s="275" t="s">
        <v>86</v>
      </c>
      <c r="AV372" s="13" t="s">
        <v>86</v>
      </c>
      <c r="AW372" s="13" t="s">
        <v>32</v>
      </c>
      <c r="AX372" s="13" t="s">
        <v>76</v>
      </c>
      <c r="AY372" s="275" t="s">
        <v>213</v>
      </c>
    </row>
    <row r="373" s="14" customFormat="1">
      <c r="A373" s="14"/>
      <c r="B373" s="276"/>
      <c r="C373" s="277"/>
      <c r="D373" s="257" t="s">
        <v>436</v>
      </c>
      <c r="E373" s="278" t="s">
        <v>1</v>
      </c>
      <c r="F373" s="279" t="s">
        <v>453</v>
      </c>
      <c r="G373" s="277"/>
      <c r="H373" s="280">
        <v>4</v>
      </c>
      <c r="I373" s="281"/>
      <c r="J373" s="277"/>
      <c r="K373" s="277"/>
      <c r="L373" s="282"/>
      <c r="M373" s="283"/>
      <c r="N373" s="284"/>
      <c r="O373" s="284"/>
      <c r="P373" s="284"/>
      <c r="Q373" s="284"/>
      <c r="R373" s="284"/>
      <c r="S373" s="284"/>
      <c r="T373" s="28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6" t="s">
        <v>436</v>
      </c>
      <c r="AU373" s="286" t="s">
        <v>86</v>
      </c>
      <c r="AV373" s="14" t="s">
        <v>229</v>
      </c>
      <c r="AW373" s="14" t="s">
        <v>32</v>
      </c>
      <c r="AX373" s="14" t="s">
        <v>84</v>
      </c>
      <c r="AY373" s="286" t="s">
        <v>213</v>
      </c>
    </row>
    <row r="374" s="2" customFormat="1" ht="16.5" customHeight="1">
      <c r="A374" s="39"/>
      <c r="B374" s="40"/>
      <c r="C374" s="287" t="s">
        <v>630</v>
      </c>
      <c r="D374" s="287" t="s">
        <v>488</v>
      </c>
      <c r="E374" s="288" t="s">
        <v>3076</v>
      </c>
      <c r="F374" s="289" t="s">
        <v>3077</v>
      </c>
      <c r="G374" s="290" t="s">
        <v>3078</v>
      </c>
      <c r="H374" s="291">
        <v>1</v>
      </c>
      <c r="I374" s="292"/>
      <c r="J374" s="293">
        <f>ROUND(I374*H374,2)</f>
        <v>0</v>
      </c>
      <c r="K374" s="289" t="s">
        <v>1</v>
      </c>
      <c r="L374" s="294"/>
      <c r="M374" s="295" t="s">
        <v>1</v>
      </c>
      <c r="N374" s="296" t="s">
        <v>41</v>
      </c>
      <c r="O374" s="92"/>
      <c r="P374" s="253">
        <f>O374*H374</f>
        <v>0</v>
      </c>
      <c r="Q374" s="253">
        <v>0.00158</v>
      </c>
      <c r="R374" s="253">
        <f>Q374*H374</f>
        <v>0.00158</v>
      </c>
      <c r="S374" s="253">
        <v>0</v>
      </c>
      <c r="T374" s="25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55" t="s">
        <v>420</v>
      </c>
      <c r="AT374" s="255" t="s">
        <v>488</v>
      </c>
      <c r="AU374" s="255" t="s">
        <v>86</v>
      </c>
      <c r="AY374" s="18" t="s">
        <v>213</v>
      </c>
      <c r="BE374" s="256">
        <f>IF(N374="základní",J374,0)</f>
        <v>0</v>
      </c>
      <c r="BF374" s="256">
        <f>IF(N374="snížená",J374,0)</f>
        <v>0</v>
      </c>
      <c r="BG374" s="256">
        <f>IF(N374="zákl. přenesená",J374,0)</f>
        <v>0</v>
      </c>
      <c r="BH374" s="256">
        <f>IF(N374="sníž. přenesená",J374,0)</f>
        <v>0</v>
      </c>
      <c r="BI374" s="256">
        <f>IF(N374="nulová",J374,0)</f>
        <v>0</v>
      </c>
      <c r="BJ374" s="18" t="s">
        <v>84</v>
      </c>
      <c r="BK374" s="256">
        <f>ROUND(I374*H374,2)</f>
        <v>0</v>
      </c>
      <c r="BL374" s="18" t="s">
        <v>229</v>
      </c>
      <c r="BM374" s="255" t="s">
        <v>3079</v>
      </c>
    </row>
    <row r="375" s="2" customFormat="1">
      <c r="A375" s="39"/>
      <c r="B375" s="40"/>
      <c r="C375" s="41"/>
      <c r="D375" s="257" t="s">
        <v>222</v>
      </c>
      <c r="E375" s="41"/>
      <c r="F375" s="258" t="s">
        <v>3080</v>
      </c>
      <c r="G375" s="41"/>
      <c r="H375" s="41"/>
      <c r="I375" s="155"/>
      <c r="J375" s="41"/>
      <c r="K375" s="41"/>
      <c r="L375" s="45"/>
      <c r="M375" s="259"/>
      <c r="N375" s="260"/>
      <c r="O375" s="92"/>
      <c r="P375" s="92"/>
      <c r="Q375" s="92"/>
      <c r="R375" s="92"/>
      <c r="S375" s="92"/>
      <c r="T375" s="9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222</v>
      </c>
      <c r="AU375" s="18" t="s">
        <v>86</v>
      </c>
    </row>
    <row r="376" s="13" customFormat="1">
      <c r="A376" s="13"/>
      <c r="B376" s="265"/>
      <c r="C376" s="266"/>
      <c r="D376" s="257" t="s">
        <v>436</v>
      </c>
      <c r="E376" s="267" t="s">
        <v>1</v>
      </c>
      <c r="F376" s="268" t="s">
        <v>84</v>
      </c>
      <c r="G376" s="266"/>
      <c r="H376" s="269">
        <v>1</v>
      </c>
      <c r="I376" s="270"/>
      <c r="J376" s="266"/>
      <c r="K376" s="266"/>
      <c r="L376" s="271"/>
      <c r="M376" s="272"/>
      <c r="N376" s="273"/>
      <c r="O376" s="273"/>
      <c r="P376" s="273"/>
      <c r="Q376" s="273"/>
      <c r="R376" s="273"/>
      <c r="S376" s="273"/>
      <c r="T376" s="27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75" t="s">
        <v>436</v>
      </c>
      <c r="AU376" s="275" t="s">
        <v>86</v>
      </c>
      <c r="AV376" s="13" t="s">
        <v>86</v>
      </c>
      <c r="AW376" s="13" t="s">
        <v>32</v>
      </c>
      <c r="AX376" s="13" t="s">
        <v>84</v>
      </c>
      <c r="AY376" s="275" t="s">
        <v>213</v>
      </c>
    </row>
    <row r="377" s="2" customFormat="1" ht="21.75" customHeight="1">
      <c r="A377" s="39"/>
      <c r="B377" s="40"/>
      <c r="C377" s="244" t="s">
        <v>635</v>
      </c>
      <c r="D377" s="244" t="s">
        <v>216</v>
      </c>
      <c r="E377" s="245" t="s">
        <v>2894</v>
      </c>
      <c r="F377" s="246" t="s">
        <v>2895</v>
      </c>
      <c r="G377" s="247" t="s">
        <v>2896</v>
      </c>
      <c r="H377" s="248">
        <v>200.36000000000001</v>
      </c>
      <c r="I377" s="249"/>
      <c r="J377" s="250">
        <f>ROUND(I377*H377,2)</f>
        <v>0</v>
      </c>
      <c r="K377" s="246" t="s">
        <v>394</v>
      </c>
      <c r="L377" s="45"/>
      <c r="M377" s="251" t="s">
        <v>1</v>
      </c>
      <c r="N377" s="252" t="s">
        <v>41</v>
      </c>
      <c r="O377" s="92"/>
      <c r="P377" s="253">
        <f>O377*H377</f>
        <v>0</v>
      </c>
      <c r="Q377" s="253">
        <v>0.00010000000000000001</v>
      </c>
      <c r="R377" s="253">
        <f>Q377*H377</f>
        <v>0.020036000000000002</v>
      </c>
      <c r="S377" s="253">
        <v>0</v>
      </c>
      <c r="T377" s="25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5" t="s">
        <v>229</v>
      </c>
      <c r="AT377" s="255" t="s">
        <v>216</v>
      </c>
      <c r="AU377" s="255" t="s">
        <v>86</v>
      </c>
      <c r="AY377" s="18" t="s">
        <v>213</v>
      </c>
      <c r="BE377" s="256">
        <f>IF(N377="základní",J377,0)</f>
        <v>0</v>
      </c>
      <c r="BF377" s="256">
        <f>IF(N377="snížená",J377,0)</f>
        <v>0</v>
      </c>
      <c r="BG377" s="256">
        <f>IF(N377="zákl. přenesená",J377,0)</f>
        <v>0</v>
      </c>
      <c r="BH377" s="256">
        <f>IF(N377="sníž. přenesená",J377,0)</f>
        <v>0</v>
      </c>
      <c r="BI377" s="256">
        <f>IF(N377="nulová",J377,0)</f>
        <v>0</v>
      </c>
      <c r="BJ377" s="18" t="s">
        <v>84</v>
      </c>
      <c r="BK377" s="256">
        <f>ROUND(I377*H377,2)</f>
        <v>0</v>
      </c>
      <c r="BL377" s="18" t="s">
        <v>229</v>
      </c>
      <c r="BM377" s="255" t="s">
        <v>2897</v>
      </c>
    </row>
    <row r="378" s="13" customFormat="1">
      <c r="A378" s="13"/>
      <c r="B378" s="265"/>
      <c r="C378" s="266"/>
      <c r="D378" s="257" t="s">
        <v>436</v>
      </c>
      <c r="E378" s="267" t="s">
        <v>1</v>
      </c>
      <c r="F378" s="268" t="s">
        <v>3053</v>
      </c>
      <c r="G378" s="266"/>
      <c r="H378" s="269">
        <v>200.36000000000001</v>
      </c>
      <c r="I378" s="270"/>
      <c r="J378" s="266"/>
      <c r="K378" s="266"/>
      <c r="L378" s="271"/>
      <c r="M378" s="272"/>
      <c r="N378" s="273"/>
      <c r="O378" s="273"/>
      <c r="P378" s="273"/>
      <c r="Q378" s="273"/>
      <c r="R378" s="273"/>
      <c r="S378" s="273"/>
      <c r="T378" s="27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5" t="s">
        <v>436</v>
      </c>
      <c r="AU378" s="275" t="s">
        <v>86</v>
      </c>
      <c r="AV378" s="13" t="s">
        <v>86</v>
      </c>
      <c r="AW378" s="13" t="s">
        <v>32</v>
      </c>
      <c r="AX378" s="13" t="s">
        <v>84</v>
      </c>
      <c r="AY378" s="275" t="s">
        <v>213</v>
      </c>
    </row>
    <row r="379" s="2" customFormat="1" ht="21.75" customHeight="1">
      <c r="A379" s="39"/>
      <c r="B379" s="40"/>
      <c r="C379" s="244" t="s">
        <v>640</v>
      </c>
      <c r="D379" s="244" t="s">
        <v>216</v>
      </c>
      <c r="E379" s="245" t="s">
        <v>2898</v>
      </c>
      <c r="F379" s="246" t="s">
        <v>2899</v>
      </c>
      <c r="G379" s="247" t="s">
        <v>2896</v>
      </c>
      <c r="H379" s="248">
        <v>236</v>
      </c>
      <c r="I379" s="249"/>
      <c r="J379" s="250">
        <f>ROUND(I379*H379,2)</f>
        <v>0</v>
      </c>
      <c r="K379" s="246" t="s">
        <v>394</v>
      </c>
      <c r="L379" s="45"/>
      <c r="M379" s="251" t="s">
        <v>1</v>
      </c>
      <c r="N379" s="252" t="s">
        <v>41</v>
      </c>
      <c r="O379" s="92"/>
      <c r="P379" s="253">
        <f>O379*H379</f>
        <v>0</v>
      </c>
      <c r="Q379" s="253">
        <v>0.00031</v>
      </c>
      <c r="R379" s="253">
        <f>Q379*H379</f>
        <v>0.073160000000000003</v>
      </c>
      <c r="S379" s="253">
        <v>0</v>
      </c>
      <c r="T379" s="25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5" t="s">
        <v>229</v>
      </c>
      <c r="AT379" s="255" t="s">
        <v>216</v>
      </c>
      <c r="AU379" s="255" t="s">
        <v>86</v>
      </c>
      <c r="AY379" s="18" t="s">
        <v>213</v>
      </c>
      <c r="BE379" s="256">
        <f>IF(N379="základní",J379,0)</f>
        <v>0</v>
      </c>
      <c r="BF379" s="256">
        <f>IF(N379="snížená",J379,0)</f>
        <v>0</v>
      </c>
      <c r="BG379" s="256">
        <f>IF(N379="zákl. přenesená",J379,0)</f>
        <v>0</v>
      </c>
      <c r="BH379" s="256">
        <f>IF(N379="sníž. přenesená",J379,0)</f>
        <v>0</v>
      </c>
      <c r="BI379" s="256">
        <f>IF(N379="nulová",J379,0)</f>
        <v>0</v>
      </c>
      <c r="BJ379" s="18" t="s">
        <v>84</v>
      </c>
      <c r="BK379" s="256">
        <f>ROUND(I379*H379,2)</f>
        <v>0</v>
      </c>
      <c r="BL379" s="18" t="s">
        <v>229</v>
      </c>
      <c r="BM379" s="255" t="s">
        <v>2900</v>
      </c>
    </row>
    <row r="380" s="13" customFormat="1">
      <c r="A380" s="13"/>
      <c r="B380" s="265"/>
      <c r="C380" s="266"/>
      <c r="D380" s="257" t="s">
        <v>436</v>
      </c>
      <c r="E380" s="267" t="s">
        <v>1</v>
      </c>
      <c r="F380" s="268" t="s">
        <v>3051</v>
      </c>
      <c r="G380" s="266"/>
      <c r="H380" s="269">
        <v>236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75" t="s">
        <v>436</v>
      </c>
      <c r="AU380" s="275" t="s">
        <v>86</v>
      </c>
      <c r="AV380" s="13" t="s">
        <v>86</v>
      </c>
      <c r="AW380" s="13" t="s">
        <v>32</v>
      </c>
      <c r="AX380" s="13" t="s">
        <v>84</v>
      </c>
      <c r="AY380" s="275" t="s">
        <v>213</v>
      </c>
    </row>
    <row r="381" s="2" customFormat="1" ht="16.5" customHeight="1">
      <c r="A381" s="39"/>
      <c r="B381" s="40"/>
      <c r="C381" s="244" t="s">
        <v>648</v>
      </c>
      <c r="D381" s="244" t="s">
        <v>216</v>
      </c>
      <c r="E381" s="245" t="s">
        <v>2901</v>
      </c>
      <c r="F381" s="246" t="s">
        <v>2902</v>
      </c>
      <c r="G381" s="247" t="s">
        <v>310</v>
      </c>
      <c r="H381" s="248">
        <v>10</v>
      </c>
      <c r="I381" s="249"/>
      <c r="J381" s="250">
        <f>ROUND(I381*H381,2)</f>
        <v>0</v>
      </c>
      <c r="K381" s="246" t="s">
        <v>1</v>
      </c>
      <c r="L381" s="45"/>
      <c r="M381" s="251" t="s">
        <v>1</v>
      </c>
      <c r="N381" s="252" t="s">
        <v>41</v>
      </c>
      <c r="O381" s="92"/>
      <c r="P381" s="253">
        <f>O381*H381</f>
        <v>0</v>
      </c>
      <c r="Q381" s="253">
        <v>12.82264</v>
      </c>
      <c r="R381" s="253">
        <f>Q381*H381</f>
        <v>128.22640000000001</v>
      </c>
      <c r="S381" s="253">
        <v>0</v>
      </c>
      <c r="T381" s="25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5" t="s">
        <v>229</v>
      </c>
      <c r="AT381" s="255" t="s">
        <v>216</v>
      </c>
      <c r="AU381" s="255" t="s">
        <v>86</v>
      </c>
      <c r="AY381" s="18" t="s">
        <v>213</v>
      </c>
      <c r="BE381" s="256">
        <f>IF(N381="základní",J381,0)</f>
        <v>0</v>
      </c>
      <c r="BF381" s="256">
        <f>IF(N381="snížená",J381,0)</f>
        <v>0</v>
      </c>
      <c r="BG381" s="256">
        <f>IF(N381="zákl. přenesená",J381,0)</f>
        <v>0</v>
      </c>
      <c r="BH381" s="256">
        <f>IF(N381="sníž. přenesená",J381,0)</f>
        <v>0</v>
      </c>
      <c r="BI381" s="256">
        <f>IF(N381="nulová",J381,0)</f>
        <v>0</v>
      </c>
      <c r="BJ381" s="18" t="s">
        <v>84</v>
      </c>
      <c r="BK381" s="256">
        <f>ROUND(I381*H381,2)</f>
        <v>0</v>
      </c>
      <c r="BL381" s="18" t="s">
        <v>229</v>
      </c>
      <c r="BM381" s="255" t="s">
        <v>2903</v>
      </c>
    </row>
    <row r="382" s="2" customFormat="1">
      <c r="A382" s="39"/>
      <c r="B382" s="40"/>
      <c r="C382" s="41"/>
      <c r="D382" s="257" t="s">
        <v>222</v>
      </c>
      <c r="E382" s="41"/>
      <c r="F382" s="258" t="s">
        <v>2904</v>
      </c>
      <c r="G382" s="41"/>
      <c r="H382" s="41"/>
      <c r="I382" s="155"/>
      <c r="J382" s="41"/>
      <c r="K382" s="41"/>
      <c r="L382" s="45"/>
      <c r="M382" s="259"/>
      <c r="N382" s="260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222</v>
      </c>
      <c r="AU382" s="18" t="s">
        <v>86</v>
      </c>
    </row>
    <row r="383" s="13" customFormat="1">
      <c r="A383" s="13"/>
      <c r="B383" s="265"/>
      <c r="C383" s="266"/>
      <c r="D383" s="257" t="s">
        <v>436</v>
      </c>
      <c r="E383" s="267" t="s">
        <v>1</v>
      </c>
      <c r="F383" s="268" t="s">
        <v>253</v>
      </c>
      <c r="G383" s="266"/>
      <c r="H383" s="269">
        <v>10</v>
      </c>
      <c r="I383" s="270"/>
      <c r="J383" s="266"/>
      <c r="K383" s="266"/>
      <c r="L383" s="271"/>
      <c r="M383" s="272"/>
      <c r="N383" s="273"/>
      <c r="O383" s="273"/>
      <c r="P383" s="273"/>
      <c r="Q383" s="273"/>
      <c r="R383" s="273"/>
      <c r="S383" s="273"/>
      <c r="T383" s="27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75" t="s">
        <v>436</v>
      </c>
      <c r="AU383" s="275" t="s">
        <v>86</v>
      </c>
      <c r="AV383" s="13" t="s">
        <v>86</v>
      </c>
      <c r="AW383" s="13" t="s">
        <v>32</v>
      </c>
      <c r="AX383" s="13" t="s">
        <v>84</v>
      </c>
      <c r="AY383" s="275" t="s">
        <v>213</v>
      </c>
    </row>
    <row r="384" s="2" customFormat="1" ht="21.75" customHeight="1">
      <c r="A384" s="39"/>
      <c r="B384" s="40"/>
      <c r="C384" s="244" t="s">
        <v>658</v>
      </c>
      <c r="D384" s="244" t="s">
        <v>216</v>
      </c>
      <c r="E384" s="245" t="s">
        <v>2905</v>
      </c>
      <c r="F384" s="246" t="s">
        <v>2906</v>
      </c>
      <c r="G384" s="247" t="s">
        <v>310</v>
      </c>
      <c r="H384" s="248">
        <v>8</v>
      </c>
      <c r="I384" s="249"/>
      <c r="J384" s="250">
        <f>ROUND(I384*H384,2)</f>
        <v>0</v>
      </c>
      <c r="K384" s="246" t="s">
        <v>394</v>
      </c>
      <c r="L384" s="45"/>
      <c r="M384" s="251" t="s">
        <v>1</v>
      </c>
      <c r="N384" s="252" t="s">
        <v>41</v>
      </c>
      <c r="O384" s="92"/>
      <c r="P384" s="253">
        <f>O384*H384</f>
        <v>0</v>
      </c>
      <c r="Q384" s="253">
        <v>0.34089999999999998</v>
      </c>
      <c r="R384" s="253">
        <f>Q384*H384</f>
        <v>2.7271999999999998</v>
      </c>
      <c r="S384" s="253">
        <v>0</v>
      </c>
      <c r="T384" s="254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5" t="s">
        <v>229</v>
      </c>
      <c r="AT384" s="255" t="s">
        <v>216</v>
      </c>
      <c r="AU384" s="255" t="s">
        <v>86</v>
      </c>
      <c r="AY384" s="18" t="s">
        <v>213</v>
      </c>
      <c r="BE384" s="256">
        <f>IF(N384="základní",J384,0)</f>
        <v>0</v>
      </c>
      <c r="BF384" s="256">
        <f>IF(N384="snížená",J384,0)</f>
        <v>0</v>
      </c>
      <c r="BG384" s="256">
        <f>IF(N384="zákl. přenesená",J384,0)</f>
        <v>0</v>
      </c>
      <c r="BH384" s="256">
        <f>IF(N384="sníž. přenesená",J384,0)</f>
        <v>0</v>
      </c>
      <c r="BI384" s="256">
        <f>IF(N384="nulová",J384,0)</f>
        <v>0</v>
      </c>
      <c r="BJ384" s="18" t="s">
        <v>84</v>
      </c>
      <c r="BK384" s="256">
        <f>ROUND(I384*H384,2)</f>
        <v>0</v>
      </c>
      <c r="BL384" s="18" t="s">
        <v>229</v>
      </c>
      <c r="BM384" s="255" t="s">
        <v>2907</v>
      </c>
    </row>
    <row r="385" s="2" customFormat="1">
      <c r="A385" s="39"/>
      <c r="B385" s="40"/>
      <c r="C385" s="41"/>
      <c r="D385" s="257" t="s">
        <v>222</v>
      </c>
      <c r="E385" s="41"/>
      <c r="F385" s="258" t="s">
        <v>2908</v>
      </c>
      <c r="G385" s="41"/>
      <c r="H385" s="41"/>
      <c r="I385" s="155"/>
      <c r="J385" s="41"/>
      <c r="K385" s="41"/>
      <c r="L385" s="45"/>
      <c r="M385" s="259"/>
      <c r="N385" s="260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222</v>
      </c>
      <c r="AU385" s="18" t="s">
        <v>86</v>
      </c>
    </row>
    <row r="386" s="15" customFormat="1">
      <c r="A386" s="15"/>
      <c r="B386" s="300"/>
      <c r="C386" s="301"/>
      <c r="D386" s="257" t="s">
        <v>436</v>
      </c>
      <c r="E386" s="302" t="s">
        <v>1</v>
      </c>
      <c r="F386" s="303" t="s">
        <v>2828</v>
      </c>
      <c r="G386" s="301"/>
      <c r="H386" s="302" t="s">
        <v>1</v>
      </c>
      <c r="I386" s="304"/>
      <c r="J386" s="301"/>
      <c r="K386" s="301"/>
      <c r="L386" s="305"/>
      <c r="M386" s="306"/>
      <c r="N386" s="307"/>
      <c r="O386" s="307"/>
      <c r="P386" s="307"/>
      <c r="Q386" s="307"/>
      <c r="R386" s="307"/>
      <c r="S386" s="307"/>
      <c r="T386" s="308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309" t="s">
        <v>436</v>
      </c>
      <c r="AU386" s="309" t="s">
        <v>86</v>
      </c>
      <c r="AV386" s="15" t="s">
        <v>84</v>
      </c>
      <c r="AW386" s="15" t="s">
        <v>32</v>
      </c>
      <c r="AX386" s="15" t="s">
        <v>76</v>
      </c>
      <c r="AY386" s="309" t="s">
        <v>213</v>
      </c>
    </row>
    <row r="387" s="13" customFormat="1">
      <c r="A387" s="13"/>
      <c r="B387" s="265"/>
      <c r="C387" s="266"/>
      <c r="D387" s="257" t="s">
        <v>436</v>
      </c>
      <c r="E387" s="267" t="s">
        <v>1</v>
      </c>
      <c r="F387" s="268" t="s">
        <v>420</v>
      </c>
      <c r="G387" s="266"/>
      <c r="H387" s="269">
        <v>8</v>
      </c>
      <c r="I387" s="270"/>
      <c r="J387" s="266"/>
      <c r="K387" s="266"/>
      <c r="L387" s="271"/>
      <c r="M387" s="272"/>
      <c r="N387" s="273"/>
      <c r="O387" s="273"/>
      <c r="P387" s="273"/>
      <c r="Q387" s="273"/>
      <c r="R387" s="273"/>
      <c r="S387" s="273"/>
      <c r="T387" s="27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75" t="s">
        <v>436</v>
      </c>
      <c r="AU387" s="275" t="s">
        <v>86</v>
      </c>
      <c r="AV387" s="13" t="s">
        <v>86</v>
      </c>
      <c r="AW387" s="13" t="s">
        <v>32</v>
      </c>
      <c r="AX387" s="13" t="s">
        <v>84</v>
      </c>
      <c r="AY387" s="275" t="s">
        <v>213</v>
      </c>
    </row>
    <row r="388" s="2" customFormat="1" ht="21.75" customHeight="1">
      <c r="A388" s="39"/>
      <c r="B388" s="40"/>
      <c r="C388" s="244" t="s">
        <v>664</v>
      </c>
      <c r="D388" s="244" t="s">
        <v>216</v>
      </c>
      <c r="E388" s="245" t="s">
        <v>3081</v>
      </c>
      <c r="F388" s="246" t="s">
        <v>3082</v>
      </c>
      <c r="G388" s="247" t="s">
        <v>310</v>
      </c>
      <c r="H388" s="248">
        <v>1</v>
      </c>
      <c r="I388" s="249"/>
      <c r="J388" s="250">
        <f>ROUND(I388*H388,2)</f>
        <v>0</v>
      </c>
      <c r="K388" s="246" t="s">
        <v>1</v>
      </c>
      <c r="L388" s="45"/>
      <c r="M388" s="251" t="s">
        <v>1</v>
      </c>
      <c r="N388" s="252" t="s">
        <v>41</v>
      </c>
      <c r="O388" s="92"/>
      <c r="P388" s="253">
        <f>O388*H388</f>
        <v>0</v>
      </c>
      <c r="Q388" s="253">
        <v>23.25</v>
      </c>
      <c r="R388" s="253">
        <f>Q388*H388</f>
        <v>23.25</v>
      </c>
      <c r="S388" s="253">
        <v>0</v>
      </c>
      <c r="T388" s="25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55" t="s">
        <v>229</v>
      </c>
      <c r="AT388" s="255" t="s">
        <v>216</v>
      </c>
      <c r="AU388" s="255" t="s">
        <v>86</v>
      </c>
      <c r="AY388" s="18" t="s">
        <v>213</v>
      </c>
      <c r="BE388" s="256">
        <f>IF(N388="základní",J388,0)</f>
        <v>0</v>
      </c>
      <c r="BF388" s="256">
        <f>IF(N388="snížená",J388,0)</f>
        <v>0</v>
      </c>
      <c r="BG388" s="256">
        <f>IF(N388="zákl. přenesená",J388,0)</f>
        <v>0</v>
      </c>
      <c r="BH388" s="256">
        <f>IF(N388="sníž. přenesená",J388,0)</f>
        <v>0</v>
      </c>
      <c r="BI388" s="256">
        <f>IF(N388="nulová",J388,0)</f>
        <v>0</v>
      </c>
      <c r="BJ388" s="18" t="s">
        <v>84</v>
      </c>
      <c r="BK388" s="256">
        <f>ROUND(I388*H388,2)</f>
        <v>0</v>
      </c>
      <c r="BL388" s="18" t="s">
        <v>229</v>
      </c>
      <c r="BM388" s="255" t="s">
        <v>3083</v>
      </c>
    </row>
    <row r="389" s="2" customFormat="1">
      <c r="A389" s="39"/>
      <c r="B389" s="40"/>
      <c r="C389" s="41"/>
      <c r="D389" s="257" t="s">
        <v>222</v>
      </c>
      <c r="E389" s="41"/>
      <c r="F389" s="258" t="s">
        <v>3084</v>
      </c>
      <c r="G389" s="41"/>
      <c r="H389" s="41"/>
      <c r="I389" s="155"/>
      <c r="J389" s="41"/>
      <c r="K389" s="41"/>
      <c r="L389" s="45"/>
      <c r="M389" s="259"/>
      <c r="N389" s="260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222</v>
      </c>
      <c r="AU389" s="18" t="s">
        <v>86</v>
      </c>
    </row>
    <row r="390" s="13" customFormat="1">
      <c r="A390" s="13"/>
      <c r="B390" s="265"/>
      <c r="C390" s="266"/>
      <c r="D390" s="257" t="s">
        <v>436</v>
      </c>
      <c r="E390" s="267" t="s">
        <v>1</v>
      </c>
      <c r="F390" s="268" t="s">
        <v>84</v>
      </c>
      <c r="G390" s="266"/>
      <c r="H390" s="269">
        <v>1</v>
      </c>
      <c r="I390" s="270"/>
      <c r="J390" s="266"/>
      <c r="K390" s="266"/>
      <c r="L390" s="271"/>
      <c r="M390" s="272"/>
      <c r="N390" s="273"/>
      <c r="O390" s="273"/>
      <c r="P390" s="273"/>
      <c r="Q390" s="273"/>
      <c r="R390" s="273"/>
      <c r="S390" s="273"/>
      <c r="T390" s="27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75" t="s">
        <v>436</v>
      </c>
      <c r="AU390" s="275" t="s">
        <v>86</v>
      </c>
      <c r="AV390" s="13" t="s">
        <v>86</v>
      </c>
      <c r="AW390" s="13" t="s">
        <v>32</v>
      </c>
      <c r="AX390" s="13" t="s">
        <v>76</v>
      </c>
      <c r="AY390" s="275" t="s">
        <v>213</v>
      </c>
    </row>
    <row r="391" s="14" customFormat="1">
      <c r="A391" s="14"/>
      <c r="B391" s="276"/>
      <c r="C391" s="277"/>
      <c r="D391" s="257" t="s">
        <v>436</v>
      </c>
      <c r="E391" s="278" t="s">
        <v>1</v>
      </c>
      <c r="F391" s="279" t="s">
        <v>453</v>
      </c>
      <c r="G391" s="277"/>
      <c r="H391" s="280">
        <v>1</v>
      </c>
      <c r="I391" s="281"/>
      <c r="J391" s="277"/>
      <c r="K391" s="277"/>
      <c r="L391" s="282"/>
      <c r="M391" s="283"/>
      <c r="N391" s="284"/>
      <c r="O391" s="284"/>
      <c r="P391" s="284"/>
      <c r="Q391" s="284"/>
      <c r="R391" s="284"/>
      <c r="S391" s="284"/>
      <c r="T391" s="28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86" t="s">
        <v>436</v>
      </c>
      <c r="AU391" s="286" t="s">
        <v>86</v>
      </c>
      <c r="AV391" s="14" t="s">
        <v>229</v>
      </c>
      <c r="AW391" s="14" t="s">
        <v>32</v>
      </c>
      <c r="AX391" s="14" t="s">
        <v>84</v>
      </c>
      <c r="AY391" s="286" t="s">
        <v>213</v>
      </c>
    </row>
    <row r="392" s="2" customFormat="1" ht="16.5" customHeight="1">
      <c r="A392" s="39"/>
      <c r="B392" s="40"/>
      <c r="C392" s="287" t="s">
        <v>673</v>
      </c>
      <c r="D392" s="287" t="s">
        <v>488</v>
      </c>
      <c r="E392" s="288" t="s">
        <v>2909</v>
      </c>
      <c r="F392" s="289" t="s">
        <v>3085</v>
      </c>
      <c r="G392" s="290" t="s">
        <v>310</v>
      </c>
      <c r="H392" s="291">
        <v>1</v>
      </c>
      <c r="I392" s="292"/>
      <c r="J392" s="293">
        <f>ROUND(I392*H392,2)</f>
        <v>0</v>
      </c>
      <c r="K392" s="289" t="s">
        <v>1</v>
      </c>
      <c r="L392" s="294"/>
      <c r="M392" s="295" t="s">
        <v>1</v>
      </c>
      <c r="N392" s="296" t="s">
        <v>41</v>
      </c>
      <c r="O392" s="92"/>
      <c r="P392" s="253">
        <f>O392*H392</f>
        <v>0</v>
      </c>
      <c r="Q392" s="253">
        <v>10</v>
      </c>
      <c r="R392" s="253">
        <f>Q392*H392</f>
        <v>10</v>
      </c>
      <c r="S392" s="253">
        <v>0</v>
      </c>
      <c r="T392" s="254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55" t="s">
        <v>420</v>
      </c>
      <c r="AT392" s="255" t="s">
        <v>488</v>
      </c>
      <c r="AU392" s="255" t="s">
        <v>86</v>
      </c>
      <c r="AY392" s="18" t="s">
        <v>213</v>
      </c>
      <c r="BE392" s="256">
        <f>IF(N392="základní",J392,0)</f>
        <v>0</v>
      </c>
      <c r="BF392" s="256">
        <f>IF(N392="snížená",J392,0)</f>
        <v>0</v>
      </c>
      <c r="BG392" s="256">
        <f>IF(N392="zákl. přenesená",J392,0)</f>
        <v>0</v>
      </c>
      <c r="BH392" s="256">
        <f>IF(N392="sníž. přenesená",J392,0)</f>
        <v>0</v>
      </c>
      <c r="BI392" s="256">
        <f>IF(N392="nulová",J392,0)</f>
        <v>0</v>
      </c>
      <c r="BJ392" s="18" t="s">
        <v>84</v>
      </c>
      <c r="BK392" s="256">
        <f>ROUND(I392*H392,2)</f>
        <v>0</v>
      </c>
      <c r="BL392" s="18" t="s">
        <v>229</v>
      </c>
      <c r="BM392" s="255" t="s">
        <v>2911</v>
      </c>
    </row>
    <row r="393" s="2" customFormat="1">
      <c r="A393" s="39"/>
      <c r="B393" s="40"/>
      <c r="C393" s="41"/>
      <c r="D393" s="257" t="s">
        <v>222</v>
      </c>
      <c r="E393" s="41"/>
      <c r="F393" s="258" t="s">
        <v>2912</v>
      </c>
      <c r="G393" s="41"/>
      <c r="H393" s="41"/>
      <c r="I393" s="155"/>
      <c r="J393" s="41"/>
      <c r="K393" s="41"/>
      <c r="L393" s="45"/>
      <c r="M393" s="259"/>
      <c r="N393" s="260"/>
      <c r="O393" s="92"/>
      <c r="P393" s="92"/>
      <c r="Q393" s="92"/>
      <c r="R393" s="92"/>
      <c r="S393" s="92"/>
      <c r="T393" s="9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222</v>
      </c>
      <c r="AU393" s="18" t="s">
        <v>86</v>
      </c>
    </row>
    <row r="394" s="13" customFormat="1">
      <c r="A394" s="13"/>
      <c r="B394" s="265"/>
      <c r="C394" s="266"/>
      <c r="D394" s="257" t="s">
        <v>436</v>
      </c>
      <c r="E394" s="267" t="s">
        <v>1</v>
      </c>
      <c r="F394" s="268" t="s">
        <v>84</v>
      </c>
      <c r="G394" s="266"/>
      <c r="H394" s="269">
        <v>1</v>
      </c>
      <c r="I394" s="270"/>
      <c r="J394" s="266"/>
      <c r="K394" s="266"/>
      <c r="L394" s="271"/>
      <c r="M394" s="272"/>
      <c r="N394" s="273"/>
      <c r="O394" s="273"/>
      <c r="P394" s="273"/>
      <c r="Q394" s="273"/>
      <c r="R394" s="273"/>
      <c r="S394" s="273"/>
      <c r="T394" s="27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5" t="s">
        <v>436</v>
      </c>
      <c r="AU394" s="275" t="s">
        <v>86</v>
      </c>
      <c r="AV394" s="13" t="s">
        <v>86</v>
      </c>
      <c r="AW394" s="13" t="s">
        <v>32</v>
      </c>
      <c r="AX394" s="13" t="s">
        <v>84</v>
      </c>
      <c r="AY394" s="275" t="s">
        <v>213</v>
      </c>
    </row>
    <row r="395" s="2" customFormat="1" ht="16.5" customHeight="1">
      <c r="A395" s="39"/>
      <c r="B395" s="40"/>
      <c r="C395" s="287" t="s">
        <v>678</v>
      </c>
      <c r="D395" s="287" t="s">
        <v>488</v>
      </c>
      <c r="E395" s="288" t="s">
        <v>3086</v>
      </c>
      <c r="F395" s="289" t="s">
        <v>3087</v>
      </c>
      <c r="G395" s="290" t="s">
        <v>471</v>
      </c>
      <c r="H395" s="291">
        <v>1</v>
      </c>
      <c r="I395" s="292"/>
      <c r="J395" s="293">
        <f>ROUND(I395*H395,2)</f>
        <v>0</v>
      </c>
      <c r="K395" s="289" t="s">
        <v>1</v>
      </c>
      <c r="L395" s="294"/>
      <c r="M395" s="295" t="s">
        <v>1</v>
      </c>
      <c r="N395" s="296" t="s">
        <v>41</v>
      </c>
      <c r="O395" s="92"/>
      <c r="P395" s="253">
        <f>O395*H395</f>
        <v>0</v>
      </c>
      <c r="Q395" s="253">
        <v>0.00091</v>
      </c>
      <c r="R395" s="253">
        <f>Q395*H395</f>
        <v>0.00091</v>
      </c>
      <c r="S395" s="253">
        <v>0</v>
      </c>
      <c r="T395" s="254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5" t="s">
        <v>420</v>
      </c>
      <c r="AT395" s="255" t="s">
        <v>488</v>
      </c>
      <c r="AU395" s="255" t="s">
        <v>86</v>
      </c>
      <c r="AY395" s="18" t="s">
        <v>213</v>
      </c>
      <c r="BE395" s="256">
        <f>IF(N395="základní",J395,0)</f>
        <v>0</v>
      </c>
      <c r="BF395" s="256">
        <f>IF(N395="snížená",J395,0)</f>
        <v>0</v>
      </c>
      <c r="BG395" s="256">
        <f>IF(N395="zákl. přenesená",J395,0)</f>
        <v>0</v>
      </c>
      <c r="BH395" s="256">
        <f>IF(N395="sníž. přenesená",J395,0)</f>
        <v>0</v>
      </c>
      <c r="BI395" s="256">
        <f>IF(N395="nulová",J395,0)</f>
        <v>0</v>
      </c>
      <c r="BJ395" s="18" t="s">
        <v>84</v>
      </c>
      <c r="BK395" s="256">
        <f>ROUND(I395*H395,2)</f>
        <v>0</v>
      </c>
      <c r="BL395" s="18" t="s">
        <v>229</v>
      </c>
      <c r="BM395" s="255" t="s">
        <v>3088</v>
      </c>
    </row>
    <row r="396" s="2" customFormat="1">
      <c r="A396" s="39"/>
      <c r="B396" s="40"/>
      <c r="C396" s="41"/>
      <c r="D396" s="257" t="s">
        <v>222</v>
      </c>
      <c r="E396" s="41"/>
      <c r="F396" s="258" t="s">
        <v>3089</v>
      </c>
      <c r="G396" s="41"/>
      <c r="H396" s="41"/>
      <c r="I396" s="155"/>
      <c r="J396" s="41"/>
      <c r="K396" s="41"/>
      <c r="L396" s="45"/>
      <c r="M396" s="259"/>
      <c r="N396" s="260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222</v>
      </c>
      <c r="AU396" s="18" t="s">
        <v>86</v>
      </c>
    </row>
    <row r="397" s="13" customFormat="1">
      <c r="A397" s="13"/>
      <c r="B397" s="265"/>
      <c r="C397" s="266"/>
      <c r="D397" s="257" t="s">
        <v>436</v>
      </c>
      <c r="E397" s="267" t="s">
        <v>1</v>
      </c>
      <c r="F397" s="268" t="s">
        <v>84</v>
      </c>
      <c r="G397" s="266"/>
      <c r="H397" s="269">
        <v>1</v>
      </c>
      <c r="I397" s="270"/>
      <c r="J397" s="266"/>
      <c r="K397" s="266"/>
      <c r="L397" s="271"/>
      <c r="M397" s="272"/>
      <c r="N397" s="273"/>
      <c r="O397" s="273"/>
      <c r="P397" s="273"/>
      <c r="Q397" s="273"/>
      <c r="R397" s="273"/>
      <c r="S397" s="273"/>
      <c r="T397" s="27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75" t="s">
        <v>436</v>
      </c>
      <c r="AU397" s="275" t="s">
        <v>86</v>
      </c>
      <c r="AV397" s="13" t="s">
        <v>86</v>
      </c>
      <c r="AW397" s="13" t="s">
        <v>32</v>
      </c>
      <c r="AX397" s="13" t="s">
        <v>84</v>
      </c>
      <c r="AY397" s="275" t="s">
        <v>213</v>
      </c>
    </row>
    <row r="398" s="2" customFormat="1" ht="16.5" customHeight="1">
      <c r="A398" s="39"/>
      <c r="B398" s="40"/>
      <c r="C398" s="244" t="s">
        <v>683</v>
      </c>
      <c r="D398" s="244" t="s">
        <v>216</v>
      </c>
      <c r="E398" s="245" t="s">
        <v>3090</v>
      </c>
      <c r="F398" s="246" t="s">
        <v>3091</v>
      </c>
      <c r="G398" s="247" t="s">
        <v>471</v>
      </c>
      <c r="H398" s="248">
        <v>436.36000000000001</v>
      </c>
      <c r="I398" s="249"/>
      <c r="J398" s="250">
        <f>ROUND(I398*H398,2)</f>
        <v>0</v>
      </c>
      <c r="K398" s="246" t="s">
        <v>1</v>
      </c>
      <c r="L398" s="45"/>
      <c r="M398" s="251" t="s">
        <v>1</v>
      </c>
      <c r="N398" s="252" t="s">
        <v>41</v>
      </c>
      <c r="O398" s="92"/>
      <c r="P398" s="253">
        <f>O398*H398</f>
        <v>0</v>
      </c>
      <c r="Q398" s="253">
        <v>2.0000000000000002E-05</v>
      </c>
      <c r="R398" s="253">
        <f>Q398*H398</f>
        <v>0.0087272000000000009</v>
      </c>
      <c r="S398" s="253">
        <v>0</v>
      </c>
      <c r="T398" s="254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55" t="s">
        <v>229</v>
      </c>
      <c r="AT398" s="255" t="s">
        <v>216</v>
      </c>
      <c r="AU398" s="255" t="s">
        <v>86</v>
      </c>
      <c r="AY398" s="18" t="s">
        <v>213</v>
      </c>
      <c r="BE398" s="256">
        <f>IF(N398="základní",J398,0)</f>
        <v>0</v>
      </c>
      <c r="BF398" s="256">
        <f>IF(N398="snížená",J398,0)</f>
        <v>0</v>
      </c>
      <c r="BG398" s="256">
        <f>IF(N398="zákl. přenesená",J398,0)</f>
        <v>0</v>
      </c>
      <c r="BH398" s="256">
        <f>IF(N398="sníž. přenesená",J398,0)</f>
        <v>0</v>
      </c>
      <c r="BI398" s="256">
        <f>IF(N398="nulová",J398,0)</f>
        <v>0</v>
      </c>
      <c r="BJ398" s="18" t="s">
        <v>84</v>
      </c>
      <c r="BK398" s="256">
        <f>ROUND(I398*H398,2)</f>
        <v>0</v>
      </c>
      <c r="BL398" s="18" t="s">
        <v>229</v>
      </c>
      <c r="BM398" s="255" t="s">
        <v>3092</v>
      </c>
    </row>
    <row r="399" s="13" customFormat="1">
      <c r="A399" s="13"/>
      <c r="B399" s="265"/>
      <c r="C399" s="266"/>
      <c r="D399" s="257" t="s">
        <v>436</v>
      </c>
      <c r="E399" s="267" t="s">
        <v>1</v>
      </c>
      <c r="F399" s="268" t="s">
        <v>3093</v>
      </c>
      <c r="G399" s="266"/>
      <c r="H399" s="269">
        <v>436.36000000000001</v>
      </c>
      <c r="I399" s="270"/>
      <c r="J399" s="266"/>
      <c r="K399" s="266"/>
      <c r="L399" s="271"/>
      <c r="M399" s="272"/>
      <c r="N399" s="273"/>
      <c r="O399" s="273"/>
      <c r="P399" s="273"/>
      <c r="Q399" s="273"/>
      <c r="R399" s="273"/>
      <c r="S399" s="273"/>
      <c r="T399" s="27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75" t="s">
        <v>436</v>
      </c>
      <c r="AU399" s="275" t="s">
        <v>86</v>
      </c>
      <c r="AV399" s="13" t="s">
        <v>86</v>
      </c>
      <c r="AW399" s="13" t="s">
        <v>32</v>
      </c>
      <c r="AX399" s="13" t="s">
        <v>84</v>
      </c>
      <c r="AY399" s="275" t="s">
        <v>213</v>
      </c>
    </row>
    <row r="400" s="12" customFormat="1" ht="22.8" customHeight="1">
      <c r="A400" s="12"/>
      <c r="B400" s="228"/>
      <c r="C400" s="229"/>
      <c r="D400" s="230" t="s">
        <v>75</v>
      </c>
      <c r="E400" s="242" t="s">
        <v>248</v>
      </c>
      <c r="F400" s="242" t="s">
        <v>2913</v>
      </c>
      <c r="G400" s="229"/>
      <c r="H400" s="229"/>
      <c r="I400" s="232"/>
      <c r="J400" s="243">
        <f>BK400</f>
        <v>0</v>
      </c>
      <c r="K400" s="229"/>
      <c r="L400" s="234"/>
      <c r="M400" s="235"/>
      <c r="N400" s="236"/>
      <c r="O400" s="236"/>
      <c r="P400" s="237">
        <f>SUM(P401:P422)</f>
        <v>0</v>
      </c>
      <c r="Q400" s="236"/>
      <c r="R400" s="237">
        <f>SUM(R401:R422)</f>
        <v>76.516000000000005</v>
      </c>
      <c r="S400" s="236"/>
      <c r="T400" s="238">
        <f>SUM(T401:T422)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39" t="s">
        <v>84</v>
      </c>
      <c r="AT400" s="240" t="s">
        <v>75</v>
      </c>
      <c r="AU400" s="240" t="s">
        <v>84</v>
      </c>
      <c r="AY400" s="239" t="s">
        <v>213</v>
      </c>
      <c r="BK400" s="241">
        <f>SUM(BK401:BK422)</f>
        <v>0</v>
      </c>
    </row>
    <row r="401" s="2" customFormat="1" ht="16.5" customHeight="1">
      <c r="A401" s="39"/>
      <c r="B401" s="40"/>
      <c r="C401" s="244" t="s">
        <v>688</v>
      </c>
      <c r="D401" s="244" t="s">
        <v>216</v>
      </c>
      <c r="E401" s="245" t="s">
        <v>2914</v>
      </c>
      <c r="F401" s="246" t="s">
        <v>2915</v>
      </c>
      <c r="G401" s="247" t="s">
        <v>219</v>
      </c>
      <c r="H401" s="248">
        <v>1</v>
      </c>
      <c r="I401" s="249"/>
      <c r="J401" s="250">
        <f>ROUND(I401*H401,2)</f>
        <v>0</v>
      </c>
      <c r="K401" s="246" t="s">
        <v>1</v>
      </c>
      <c r="L401" s="45"/>
      <c r="M401" s="251" t="s">
        <v>1</v>
      </c>
      <c r="N401" s="252" t="s">
        <v>41</v>
      </c>
      <c r="O401" s="92"/>
      <c r="P401" s="253">
        <f>O401*H401</f>
        <v>0</v>
      </c>
      <c r="Q401" s="253">
        <v>0</v>
      </c>
      <c r="R401" s="253">
        <f>Q401*H401</f>
        <v>0</v>
      </c>
      <c r="S401" s="253">
        <v>0</v>
      </c>
      <c r="T401" s="254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5" t="s">
        <v>229</v>
      </c>
      <c r="AT401" s="255" t="s">
        <v>216</v>
      </c>
      <c r="AU401" s="255" t="s">
        <v>86</v>
      </c>
      <c r="AY401" s="18" t="s">
        <v>213</v>
      </c>
      <c r="BE401" s="256">
        <f>IF(N401="základní",J401,0)</f>
        <v>0</v>
      </c>
      <c r="BF401" s="256">
        <f>IF(N401="snížená",J401,0)</f>
        <v>0</v>
      </c>
      <c r="BG401" s="256">
        <f>IF(N401="zákl. přenesená",J401,0)</f>
        <v>0</v>
      </c>
      <c r="BH401" s="256">
        <f>IF(N401="sníž. přenesená",J401,0)</f>
        <v>0</v>
      </c>
      <c r="BI401" s="256">
        <f>IF(N401="nulová",J401,0)</f>
        <v>0</v>
      </c>
      <c r="BJ401" s="18" t="s">
        <v>84</v>
      </c>
      <c r="BK401" s="256">
        <f>ROUND(I401*H401,2)</f>
        <v>0</v>
      </c>
      <c r="BL401" s="18" t="s">
        <v>229</v>
      </c>
      <c r="BM401" s="255" t="s">
        <v>2916</v>
      </c>
    </row>
    <row r="402" s="2" customFormat="1">
      <c r="A402" s="39"/>
      <c r="B402" s="40"/>
      <c r="C402" s="41"/>
      <c r="D402" s="257" t="s">
        <v>222</v>
      </c>
      <c r="E402" s="41"/>
      <c r="F402" s="258" t="s">
        <v>2917</v>
      </c>
      <c r="G402" s="41"/>
      <c r="H402" s="41"/>
      <c r="I402" s="155"/>
      <c r="J402" s="41"/>
      <c r="K402" s="41"/>
      <c r="L402" s="45"/>
      <c r="M402" s="259"/>
      <c r="N402" s="260"/>
      <c r="O402" s="92"/>
      <c r="P402" s="92"/>
      <c r="Q402" s="92"/>
      <c r="R402" s="92"/>
      <c r="S402" s="92"/>
      <c r="T402" s="9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222</v>
      </c>
      <c r="AU402" s="18" t="s">
        <v>86</v>
      </c>
    </row>
    <row r="403" s="13" customFormat="1">
      <c r="A403" s="13"/>
      <c r="B403" s="265"/>
      <c r="C403" s="266"/>
      <c r="D403" s="257" t="s">
        <v>436</v>
      </c>
      <c r="E403" s="267" t="s">
        <v>1</v>
      </c>
      <c r="F403" s="268" t="s">
        <v>84</v>
      </c>
      <c r="G403" s="266"/>
      <c r="H403" s="269">
        <v>1</v>
      </c>
      <c r="I403" s="270"/>
      <c r="J403" s="266"/>
      <c r="K403" s="266"/>
      <c r="L403" s="271"/>
      <c r="M403" s="272"/>
      <c r="N403" s="273"/>
      <c r="O403" s="273"/>
      <c r="P403" s="273"/>
      <c r="Q403" s="273"/>
      <c r="R403" s="273"/>
      <c r="S403" s="273"/>
      <c r="T403" s="27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75" t="s">
        <v>436</v>
      </c>
      <c r="AU403" s="275" t="s">
        <v>86</v>
      </c>
      <c r="AV403" s="13" t="s">
        <v>86</v>
      </c>
      <c r="AW403" s="13" t="s">
        <v>32</v>
      </c>
      <c r="AX403" s="13" t="s">
        <v>84</v>
      </c>
      <c r="AY403" s="275" t="s">
        <v>213</v>
      </c>
    </row>
    <row r="404" s="2" customFormat="1" ht="16.5" customHeight="1">
      <c r="A404" s="39"/>
      <c r="B404" s="40"/>
      <c r="C404" s="244" t="s">
        <v>703</v>
      </c>
      <c r="D404" s="244" t="s">
        <v>216</v>
      </c>
      <c r="E404" s="245" t="s">
        <v>2918</v>
      </c>
      <c r="F404" s="246" t="s">
        <v>2919</v>
      </c>
      <c r="G404" s="247" t="s">
        <v>399</v>
      </c>
      <c r="H404" s="248">
        <v>196.53</v>
      </c>
      <c r="I404" s="249"/>
      <c r="J404" s="250">
        <f>ROUND(I404*H404,2)</f>
        <v>0</v>
      </c>
      <c r="K404" s="246" t="s">
        <v>394</v>
      </c>
      <c r="L404" s="45"/>
      <c r="M404" s="251" t="s">
        <v>1</v>
      </c>
      <c r="N404" s="252" t="s">
        <v>41</v>
      </c>
      <c r="O404" s="92"/>
      <c r="P404" s="253">
        <f>O404*H404</f>
        <v>0</v>
      </c>
      <c r="Q404" s="253">
        <v>0</v>
      </c>
      <c r="R404" s="253">
        <f>Q404*H404</f>
        <v>0</v>
      </c>
      <c r="S404" s="253">
        <v>0</v>
      </c>
      <c r="T404" s="254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55" t="s">
        <v>229</v>
      </c>
      <c r="AT404" s="255" t="s">
        <v>216</v>
      </c>
      <c r="AU404" s="255" t="s">
        <v>86</v>
      </c>
      <c r="AY404" s="18" t="s">
        <v>213</v>
      </c>
      <c r="BE404" s="256">
        <f>IF(N404="základní",J404,0)</f>
        <v>0</v>
      </c>
      <c r="BF404" s="256">
        <f>IF(N404="snížená",J404,0)</f>
        <v>0</v>
      </c>
      <c r="BG404" s="256">
        <f>IF(N404="zákl. přenesená",J404,0)</f>
        <v>0</v>
      </c>
      <c r="BH404" s="256">
        <f>IF(N404="sníž. přenesená",J404,0)</f>
        <v>0</v>
      </c>
      <c r="BI404" s="256">
        <f>IF(N404="nulová",J404,0)</f>
        <v>0</v>
      </c>
      <c r="BJ404" s="18" t="s">
        <v>84</v>
      </c>
      <c r="BK404" s="256">
        <f>ROUND(I404*H404,2)</f>
        <v>0</v>
      </c>
      <c r="BL404" s="18" t="s">
        <v>229</v>
      </c>
      <c r="BM404" s="255" t="s">
        <v>2920</v>
      </c>
    </row>
    <row r="405" s="15" customFormat="1">
      <c r="A405" s="15"/>
      <c r="B405" s="300"/>
      <c r="C405" s="301"/>
      <c r="D405" s="257" t="s">
        <v>436</v>
      </c>
      <c r="E405" s="302" t="s">
        <v>1</v>
      </c>
      <c r="F405" s="303" t="s">
        <v>2921</v>
      </c>
      <c r="G405" s="301"/>
      <c r="H405" s="302" t="s">
        <v>1</v>
      </c>
      <c r="I405" s="304"/>
      <c r="J405" s="301"/>
      <c r="K405" s="301"/>
      <c r="L405" s="305"/>
      <c r="M405" s="306"/>
      <c r="N405" s="307"/>
      <c r="O405" s="307"/>
      <c r="P405" s="307"/>
      <c r="Q405" s="307"/>
      <c r="R405" s="307"/>
      <c r="S405" s="307"/>
      <c r="T405" s="308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309" t="s">
        <v>436</v>
      </c>
      <c r="AU405" s="309" t="s">
        <v>86</v>
      </c>
      <c r="AV405" s="15" t="s">
        <v>84</v>
      </c>
      <c r="AW405" s="15" t="s">
        <v>32</v>
      </c>
      <c r="AX405" s="15" t="s">
        <v>76</v>
      </c>
      <c r="AY405" s="309" t="s">
        <v>213</v>
      </c>
    </row>
    <row r="406" s="13" customFormat="1">
      <c r="A406" s="13"/>
      <c r="B406" s="265"/>
      <c r="C406" s="266"/>
      <c r="D406" s="257" t="s">
        <v>436</v>
      </c>
      <c r="E406" s="267" t="s">
        <v>1</v>
      </c>
      <c r="F406" s="268" t="s">
        <v>3094</v>
      </c>
      <c r="G406" s="266"/>
      <c r="H406" s="269">
        <v>184</v>
      </c>
      <c r="I406" s="270"/>
      <c r="J406" s="266"/>
      <c r="K406" s="266"/>
      <c r="L406" s="271"/>
      <c r="M406" s="272"/>
      <c r="N406" s="273"/>
      <c r="O406" s="273"/>
      <c r="P406" s="273"/>
      <c r="Q406" s="273"/>
      <c r="R406" s="273"/>
      <c r="S406" s="273"/>
      <c r="T406" s="274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75" t="s">
        <v>436</v>
      </c>
      <c r="AU406" s="275" t="s">
        <v>86</v>
      </c>
      <c r="AV406" s="13" t="s">
        <v>86</v>
      </c>
      <c r="AW406" s="13" t="s">
        <v>32</v>
      </c>
      <c r="AX406" s="13" t="s">
        <v>76</v>
      </c>
      <c r="AY406" s="275" t="s">
        <v>213</v>
      </c>
    </row>
    <row r="407" s="15" customFormat="1">
      <c r="A407" s="15"/>
      <c r="B407" s="300"/>
      <c r="C407" s="301"/>
      <c r="D407" s="257" t="s">
        <v>436</v>
      </c>
      <c r="E407" s="302" t="s">
        <v>1</v>
      </c>
      <c r="F407" s="303" t="s">
        <v>3095</v>
      </c>
      <c r="G407" s="301"/>
      <c r="H407" s="302" t="s">
        <v>1</v>
      </c>
      <c r="I407" s="304"/>
      <c r="J407" s="301"/>
      <c r="K407" s="301"/>
      <c r="L407" s="305"/>
      <c r="M407" s="306"/>
      <c r="N407" s="307"/>
      <c r="O407" s="307"/>
      <c r="P407" s="307"/>
      <c r="Q407" s="307"/>
      <c r="R407" s="307"/>
      <c r="S407" s="307"/>
      <c r="T407" s="308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309" t="s">
        <v>436</v>
      </c>
      <c r="AU407" s="309" t="s">
        <v>86</v>
      </c>
      <c r="AV407" s="15" t="s">
        <v>84</v>
      </c>
      <c r="AW407" s="15" t="s">
        <v>32</v>
      </c>
      <c r="AX407" s="15" t="s">
        <v>76</v>
      </c>
      <c r="AY407" s="309" t="s">
        <v>213</v>
      </c>
    </row>
    <row r="408" s="13" customFormat="1">
      <c r="A408" s="13"/>
      <c r="B408" s="265"/>
      <c r="C408" s="266"/>
      <c r="D408" s="257" t="s">
        <v>436</v>
      </c>
      <c r="E408" s="267" t="s">
        <v>1</v>
      </c>
      <c r="F408" s="268" t="s">
        <v>3096</v>
      </c>
      <c r="G408" s="266"/>
      <c r="H408" s="269">
        <v>12.529999999999999</v>
      </c>
      <c r="I408" s="270"/>
      <c r="J408" s="266"/>
      <c r="K408" s="266"/>
      <c r="L408" s="271"/>
      <c r="M408" s="272"/>
      <c r="N408" s="273"/>
      <c r="O408" s="273"/>
      <c r="P408" s="273"/>
      <c r="Q408" s="273"/>
      <c r="R408" s="273"/>
      <c r="S408" s="273"/>
      <c r="T408" s="27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75" t="s">
        <v>436</v>
      </c>
      <c r="AU408" s="275" t="s">
        <v>86</v>
      </c>
      <c r="AV408" s="13" t="s">
        <v>86</v>
      </c>
      <c r="AW408" s="13" t="s">
        <v>32</v>
      </c>
      <c r="AX408" s="13" t="s">
        <v>76</v>
      </c>
      <c r="AY408" s="275" t="s">
        <v>213</v>
      </c>
    </row>
    <row r="409" s="14" customFormat="1">
      <c r="A409" s="14"/>
      <c r="B409" s="276"/>
      <c r="C409" s="277"/>
      <c r="D409" s="257" t="s">
        <v>436</v>
      </c>
      <c r="E409" s="278" t="s">
        <v>1</v>
      </c>
      <c r="F409" s="279" t="s">
        <v>453</v>
      </c>
      <c r="G409" s="277"/>
      <c r="H409" s="280">
        <v>196.53</v>
      </c>
      <c r="I409" s="281"/>
      <c r="J409" s="277"/>
      <c r="K409" s="277"/>
      <c r="L409" s="282"/>
      <c r="M409" s="283"/>
      <c r="N409" s="284"/>
      <c r="O409" s="284"/>
      <c r="P409" s="284"/>
      <c r="Q409" s="284"/>
      <c r="R409" s="284"/>
      <c r="S409" s="284"/>
      <c r="T409" s="28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86" t="s">
        <v>436</v>
      </c>
      <c r="AU409" s="286" t="s">
        <v>86</v>
      </c>
      <c r="AV409" s="14" t="s">
        <v>229</v>
      </c>
      <c r="AW409" s="14" t="s">
        <v>32</v>
      </c>
      <c r="AX409" s="14" t="s">
        <v>84</v>
      </c>
      <c r="AY409" s="286" t="s">
        <v>213</v>
      </c>
    </row>
    <row r="410" s="2" customFormat="1" ht="16.5" customHeight="1">
      <c r="A410" s="39"/>
      <c r="B410" s="40"/>
      <c r="C410" s="287" t="s">
        <v>708</v>
      </c>
      <c r="D410" s="287" t="s">
        <v>488</v>
      </c>
      <c r="E410" s="288" t="s">
        <v>2928</v>
      </c>
      <c r="F410" s="289" t="s">
        <v>2929</v>
      </c>
      <c r="G410" s="290" t="s">
        <v>491</v>
      </c>
      <c r="H410" s="291">
        <v>74.036000000000001</v>
      </c>
      <c r="I410" s="292"/>
      <c r="J410" s="293">
        <f>ROUND(I410*H410,2)</f>
        <v>0</v>
      </c>
      <c r="K410" s="289" t="s">
        <v>1</v>
      </c>
      <c r="L410" s="294"/>
      <c r="M410" s="295" t="s">
        <v>1</v>
      </c>
      <c r="N410" s="296" t="s">
        <v>41</v>
      </c>
      <c r="O410" s="92"/>
      <c r="P410" s="253">
        <f>O410*H410</f>
        <v>0</v>
      </c>
      <c r="Q410" s="253">
        <v>1</v>
      </c>
      <c r="R410" s="253">
        <f>Q410*H410</f>
        <v>74.036000000000001</v>
      </c>
      <c r="S410" s="253">
        <v>0</v>
      </c>
      <c r="T410" s="254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55" t="s">
        <v>420</v>
      </c>
      <c r="AT410" s="255" t="s">
        <v>488</v>
      </c>
      <c r="AU410" s="255" t="s">
        <v>86</v>
      </c>
      <c r="AY410" s="18" t="s">
        <v>213</v>
      </c>
      <c r="BE410" s="256">
        <f>IF(N410="základní",J410,0)</f>
        <v>0</v>
      </c>
      <c r="BF410" s="256">
        <f>IF(N410="snížená",J410,0)</f>
        <v>0</v>
      </c>
      <c r="BG410" s="256">
        <f>IF(N410="zákl. přenesená",J410,0)</f>
        <v>0</v>
      </c>
      <c r="BH410" s="256">
        <f>IF(N410="sníž. přenesená",J410,0)</f>
        <v>0</v>
      </c>
      <c r="BI410" s="256">
        <f>IF(N410="nulová",J410,0)</f>
        <v>0</v>
      </c>
      <c r="BJ410" s="18" t="s">
        <v>84</v>
      </c>
      <c r="BK410" s="256">
        <f>ROUND(I410*H410,2)</f>
        <v>0</v>
      </c>
      <c r="BL410" s="18" t="s">
        <v>229</v>
      </c>
      <c r="BM410" s="255" t="s">
        <v>2930</v>
      </c>
    </row>
    <row r="411" s="13" customFormat="1">
      <c r="A411" s="13"/>
      <c r="B411" s="265"/>
      <c r="C411" s="266"/>
      <c r="D411" s="257" t="s">
        <v>436</v>
      </c>
      <c r="E411" s="267" t="s">
        <v>1</v>
      </c>
      <c r="F411" s="268" t="s">
        <v>2982</v>
      </c>
      <c r="G411" s="266"/>
      <c r="H411" s="269">
        <v>183.53399999999999</v>
      </c>
      <c r="I411" s="270"/>
      <c r="J411" s="266"/>
      <c r="K411" s="266"/>
      <c r="L411" s="271"/>
      <c r="M411" s="272"/>
      <c r="N411" s="273"/>
      <c r="O411" s="273"/>
      <c r="P411" s="273"/>
      <c r="Q411" s="273"/>
      <c r="R411" s="273"/>
      <c r="S411" s="273"/>
      <c r="T411" s="274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5" t="s">
        <v>436</v>
      </c>
      <c r="AU411" s="275" t="s">
        <v>86</v>
      </c>
      <c r="AV411" s="13" t="s">
        <v>86</v>
      </c>
      <c r="AW411" s="13" t="s">
        <v>32</v>
      </c>
      <c r="AX411" s="13" t="s">
        <v>76</v>
      </c>
      <c r="AY411" s="275" t="s">
        <v>213</v>
      </c>
    </row>
    <row r="412" s="13" customFormat="1">
      <c r="A412" s="13"/>
      <c r="B412" s="265"/>
      <c r="C412" s="266"/>
      <c r="D412" s="257" t="s">
        <v>436</v>
      </c>
      <c r="E412" s="267" t="s">
        <v>1</v>
      </c>
      <c r="F412" s="268" t="s">
        <v>2983</v>
      </c>
      <c r="G412" s="266"/>
      <c r="H412" s="269">
        <v>186.57599999999999</v>
      </c>
      <c r="I412" s="270"/>
      <c r="J412" s="266"/>
      <c r="K412" s="266"/>
      <c r="L412" s="271"/>
      <c r="M412" s="272"/>
      <c r="N412" s="273"/>
      <c r="O412" s="273"/>
      <c r="P412" s="273"/>
      <c r="Q412" s="273"/>
      <c r="R412" s="273"/>
      <c r="S412" s="273"/>
      <c r="T412" s="274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5" t="s">
        <v>436</v>
      </c>
      <c r="AU412" s="275" t="s">
        <v>86</v>
      </c>
      <c r="AV412" s="13" t="s">
        <v>86</v>
      </c>
      <c r="AW412" s="13" t="s">
        <v>32</v>
      </c>
      <c r="AX412" s="13" t="s">
        <v>76</v>
      </c>
      <c r="AY412" s="275" t="s">
        <v>213</v>
      </c>
    </row>
    <row r="413" s="13" customFormat="1">
      <c r="A413" s="13"/>
      <c r="B413" s="265"/>
      <c r="C413" s="266"/>
      <c r="D413" s="257" t="s">
        <v>436</v>
      </c>
      <c r="E413" s="267" t="s">
        <v>1</v>
      </c>
      <c r="F413" s="268" t="s">
        <v>2984</v>
      </c>
      <c r="G413" s="266"/>
      <c r="H413" s="269">
        <v>54.201999999999998</v>
      </c>
      <c r="I413" s="270"/>
      <c r="J413" s="266"/>
      <c r="K413" s="266"/>
      <c r="L413" s="271"/>
      <c r="M413" s="272"/>
      <c r="N413" s="273"/>
      <c r="O413" s="273"/>
      <c r="P413" s="273"/>
      <c r="Q413" s="273"/>
      <c r="R413" s="273"/>
      <c r="S413" s="273"/>
      <c r="T413" s="27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75" t="s">
        <v>436</v>
      </c>
      <c r="AU413" s="275" t="s">
        <v>86</v>
      </c>
      <c r="AV413" s="13" t="s">
        <v>86</v>
      </c>
      <c r="AW413" s="13" t="s">
        <v>32</v>
      </c>
      <c r="AX413" s="13" t="s">
        <v>76</v>
      </c>
      <c r="AY413" s="275" t="s">
        <v>213</v>
      </c>
    </row>
    <row r="414" s="13" customFormat="1">
      <c r="A414" s="13"/>
      <c r="B414" s="265"/>
      <c r="C414" s="266"/>
      <c r="D414" s="257" t="s">
        <v>436</v>
      </c>
      <c r="E414" s="267" t="s">
        <v>1</v>
      </c>
      <c r="F414" s="268" t="s">
        <v>2985</v>
      </c>
      <c r="G414" s="266"/>
      <c r="H414" s="269">
        <v>53.338000000000001</v>
      </c>
      <c r="I414" s="270"/>
      <c r="J414" s="266"/>
      <c r="K414" s="266"/>
      <c r="L414" s="271"/>
      <c r="M414" s="272"/>
      <c r="N414" s="273"/>
      <c r="O414" s="273"/>
      <c r="P414" s="273"/>
      <c r="Q414" s="273"/>
      <c r="R414" s="273"/>
      <c r="S414" s="273"/>
      <c r="T414" s="27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75" t="s">
        <v>436</v>
      </c>
      <c r="AU414" s="275" t="s">
        <v>86</v>
      </c>
      <c r="AV414" s="13" t="s">
        <v>86</v>
      </c>
      <c r="AW414" s="13" t="s">
        <v>32</v>
      </c>
      <c r="AX414" s="13" t="s">
        <v>76</v>
      </c>
      <c r="AY414" s="275" t="s">
        <v>213</v>
      </c>
    </row>
    <row r="415" s="16" customFormat="1">
      <c r="A415" s="16"/>
      <c r="B415" s="318"/>
      <c r="C415" s="319"/>
      <c r="D415" s="257" t="s">
        <v>436</v>
      </c>
      <c r="E415" s="320" t="s">
        <v>1</v>
      </c>
      <c r="F415" s="321" t="s">
        <v>2629</v>
      </c>
      <c r="G415" s="319"/>
      <c r="H415" s="322">
        <v>477.65000000000003</v>
      </c>
      <c r="I415" s="323"/>
      <c r="J415" s="319"/>
      <c r="K415" s="319"/>
      <c r="L415" s="324"/>
      <c r="M415" s="325"/>
      <c r="N415" s="326"/>
      <c r="O415" s="326"/>
      <c r="P415" s="326"/>
      <c r="Q415" s="326"/>
      <c r="R415" s="326"/>
      <c r="S415" s="326"/>
      <c r="T415" s="327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328" t="s">
        <v>436</v>
      </c>
      <c r="AU415" s="328" t="s">
        <v>86</v>
      </c>
      <c r="AV415" s="16" t="s">
        <v>224</v>
      </c>
      <c r="AW415" s="16" t="s">
        <v>32</v>
      </c>
      <c r="AX415" s="16" t="s">
        <v>76</v>
      </c>
      <c r="AY415" s="328" t="s">
        <v>213</v>
      </c>
    </row>
    <row r="416" s="13" customFormat="1">
      <c r="A416" s="13"/>
      <c r="B416" s="265"/>
      <c r="C416" s="266"/>
      <c r="D416" s="257" t="s">
        <v>436</v>
      </c>
      <c r="E416" s="267" t="s">
        <v>1</v>
      </c>
      <c r="F416" s="268" t="s">
        <v>3097</v>
      </c>
      <c r="G416" s="266"/>
      <c r="H416" s="269">
        <v>74.036000000000001</v>
      </c>
      <c r="I416" s="270"/>
      <c r="J416" s="266"/>
      <c r="K416" s="266"/>
      <c r="L416" s="271"/>
      <c r="M416" s="272"/>
      <c r="N416" s="273"/>
      <c r="O416" s="273"/>
      <c r="P416" s="273"/>
      <c r="Q416" s="273"/>
      <c r="R416" s="273"/>
      <c r="S416" s="273"/>
      <c r="T416" s="27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75" t="s">
        <v>436</v>
      </c>
      <c r="AU416" s="275" t="s">
        <v>86</v>
      </c>
      <c r="AV416" s="13" t="s">
        <v>86</v>
      </c>
      <c r="AW416" s="13" t="s">
        <v>32</v>
      </c>
      <c r="AX416" s="13" t="s">
        <v>84</v>
      </c>
      <c r="AY416" s="275" t="s">
        <v>213</v>
      </c>
    </row>
    <row r="417" s="2" customFormat="1" ht="16.5" customHeight="1">
      <c r="A417" s="39"/>
      <c r="B417" s="40"/>
      <c r="C417" s="244" t="s">
        <v>695</v>
      </c>
      <c r="D417" s="244" t="s">
        <v>216</v>
      </c>
      <c r="E417" s="245" t="s">
        <v>2932</v>
      </c>
      <c r="F417" s="246" t="s">
        <v>2933</v>
      </c>
      <c r="G417" s="247" t="s">
        <v>393</v>
      </c>
      <c r="H417" s="248">
        <v>13.068</v>
      </c>
      <c r="I417" s="249"/>
      <c r="J417" s="250">
        <f>ROUND(I417*H417,2)</f>
        <v>0</v>
      </c>
      <c r="K417" s="246" t="s">
        <v>1</v>
      </c>
      <c r="L417" s="45"/>
      <c r="M417" s="251" t="s">
        <v>1</v>
      </c>
      <c r="N417" s="252" t="s">
        <v>41</v>
      </c>
      <c r="O417" s="92"/>
      <c r="P417" s="253">
        <f>O417*H417</f>
        <v>0</v>
      </c>
      <c r="Q417" s="253">
        <v>0</v>
      </c>
      <c r="R417" s="253">
        <f>Q417*H417</f>
        <v>0</v>
      </c>
      <c r="S417" s="253">
        <v>0</v>
      </c>
      <c r="T417" s="254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55" t="s">
        <v>229</v>
      </c>
      <c r="AT417" s="255" t="s">
        <v>216</v>
      </c>
      <c r="AU417" s="255" t="s">
        <v>86</v>
      </c>
      <c r="AY417" s="18" t="s">
        <v>213</v>
      </c>
      <c r="BE417" s="256">
        <f>IF(N417="základní",J417,0)</f>
        <v>0</v>
      </c>
      <c r="BF417" s="256">
        <f>IF(N417="snížená",J417,0)</f>
        <v>0</v>
      </c>
      <c r="BG417" s="256">
        <f>IF(N417="zákl. přenesená",J417,0)</f>
        <v>0</v>
      </c>
      <c r="BH417" s="256">
        <f>IF(N417="sníž. přenesená",J417,0)</f>
        <v>0</v>
      </c>
      <c r="BI417" s="256">
        <f>IF(N417="nulová",J417,0)</f>
        <v>0</v>
      </c>
      <c r="BJ417" s="18" t="s">
        <v>84</v>
      </c>
      <c r="BK417" s="256">
        <f>ROUND(I417*H417,2)</f>
        <v>0</v>
      </c>
      <c r="BL417" s="18" t="s">
        <v>229</v>
      </c>
      <c r="BM417" s="255" t="s">
        <v>2934</v>
      </c>
    </row>
    <row r="418" s="2" customFormat="1">
      <c r="A418" s="39"/>
      <c r="B418" s="40"/>
      <c r="C418" s="41"/>
      <c r="D418" s="257" t="s">
        <v>222</v>
      </c>
      <c r="E418" s="41"/>
      <c r="F418" s="258" t="s">
        <v>2935</v>
      </c>
      <c r="G418" s="41"/>
      <c r="H418" s="41"/>
      <c r="I418" s="155"/>
      <c r="J418" s="41"/>
      <c r="K418" s="41"/>
      <c r="L418" s="45"/>
      <c r="M418" s="259"/>
      <c r="N418" s="260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222</v>
      </c>
      <c r="AU418" s="18" t="s">
        <v>86</v>
      </c>
    </row>
    <row r="419" s="13" customFormat="1">
      <c r="A419" s="13"/>
      <c r="B419" s="265"/>
      <c r="C419" s="266"/>
      <c r="D419" s="257" t="s">
        <v>436</v>
      </c>
      <c r="E419" s="267" t="s">
        <v>1</v>
      </c>
      <c r="F419" s="268" t="s">
        <v>2945</v>
      </c>
      <c r="G419" s="266"/>
      <c r="H419" s="269">
        <v>13.068</v>
      </c>
      <c r="I419" s="270"/>
      <c r="J419" s="266"/>
      <c r="K419" s="266"/>
      <c r="L419" s="271"/>
      <c r="M419" s="272"/>
      <c r="N419" s="273"/>
      <c r="O419" s="273"/>
      <c r="P419" s="273"/>
      <c r="Q419" s="273"/>
      <c r="R419" s="273"/>
      <c r="S419" s="273"/>
      <c r="T419" s="27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75" t="s">
        <v>436</v>
      </c>
      <c r="AU419" s="275" t="s">
        <v>86</v>
      </c>
      <c r="AV419" s="13" t="s">
        <v>86</v>
      </c>
      <c r="AW419" s="13" t="s">
        <v>32</v>
      </c>
      <c r="AX419" s="13" t="s">
        <v>84</v>
      </c>
      <c r="AY419" s="275" t="s">
        <v>213</v>
      </c>
    </row>
    <row r="420" s="2" customFormat="1" ht="16.5" customHeight="1">
      <c r="A420" s="39"/>
      <c r="B420" s="40"/>
      <c r="C420" s="287" t="s">
        <v>454</v>
      </c>
      <c r="D420" s="287" t="s">
        <v>488</v>
      </c>
      <c r="E420" s="288" t="s">
        <v>3098</v>
      </c>
      <c r="F420" s="289" t="s">
        <v>3099</v>
      </c>
      <c r="G420" s="290" t="s">
        <v>310</v>
      </c>
      <c r="H420" s="291">
        <v>10</v>
      </c>
      <c r="I420" s="292"/>
      <c r="J420" s="293">
        <f>ROUND(I420*H420,2)</f>
        <v>0</v>
      </c>
      <c r="K420" s="289" t="s">
        <v>1</v>
      </c>
      <c r="L420" s="294"/>
      <c r="M420" s="295" t="s">
        <v>1</v>
      </c>
      <c r="N420" s="296" t="s">
        <v>41</v>
      </c>
      <c r="O420" s="92"/>
      <c r="P420" s="253">
        <f>O420*H420</f>
        <v>0</v>
      </c>
      <c r="Q420" s="253">
        <v>0.248</v>
      </c>
      <c r="R420" s="253">
        <f>Q420*H420</f>
        <v>2.48</v>
      </c>
      <c r="S420" s="253">
        <v>0</v>
      </c>
      <c r="T420" s="254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55" t="s">
        <v>420</v>
      </c>
      <c r="AT420" s="255" t="s">
        <v>488</v>
      </c>
      <c r="AU420" s="255" t="s">
        <v>86</v>
      </c>
      <c r="AY420" s="18" t="s">
        <v>213</v>
      </c>
      <c r="BE420" s="256">
        <f>IF(N420="základní",J420,0)</f>
        <v>0</v>
      </c>
      <c r="BF420" s="256">
        <f>IF(N420="snížená",J420,0)</f>
        <v>0</v>
      </c>
      <c r="BG420" s="256">
        <f>IF(N420="zákl. přenesená",J420,0)</f>
        <v>0</v>
      </c>
      <c r="BH420" s="256">
        <f>IF(N420="sníž. přenesená",J420,0)</f>
        <v>0</v>
      </c>
      <c r="BI420" s="256">
        <f>IF(N420="nulová",J420,0)</f>
        <v>0</v>
      </c>
      <c r="BJ420" s="18" t="s">
        <v>84</v>
      </c>
      <c r="BK420" s="256">
        <f>ROUND(I420*H420,2)</f>
        <v>0</v>
      </c>
      <c r="BL420" s="18" t="s">
        <v>229</v>
      </c>
      <c r="BM420" s="255" t="s">
        <v>3100</v>
      </c>
    </row>
    <row r="421" s="2" customFormat="1">
      <c r="A421" s="39"/>
      <c r="B421" s="40"/>
      <c r="C421" s="41"/>
      <c r="D421" s="257" t="s">
        <v>222</v>
      </c>
      <c r="E421" s="41"/>
      <c r="F421" s="258" t="s">
        <v>3101</v>
      </c>
      <c r="G421" s="41"/>
      <c r="H421" s="41"/>
      <c r="I421" s="155"/>
      <c r="J421" s="41"/>
      <c r="K421" s="41"/>
      <c r="L421" s="45"/>
      <c r="M421" s="259"/>
      <c r="N421" s="260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222</v>
      </c>
      <c r="AU421" s="18" t="s">
        <v>86</v>
      </c>
    </row>
    <row r="422" s="13" customFormat="1">
      <c r="A422" s="13"/>
      <c r="B422" s="265"/>
      <c r="C422" s="266"/>
      <c r="D422" s="257" t="s">
        <v>436</v>
      </c>
      <c r="E422" s="267" t="s">
        <v>1</v>
      </c>
      <c r="F422" s="268" t="s">
        <v>253</v>
      </c>
      <c r="G422" s="266"/>
      <c r="H422" s="269">
        <v>10</v>
      </c>
      <c r="I422" s="270"/>
      <c r="J422" s="266"/>
      <c r="K422" s="266"/>
      <c r="L422" s="271"/>
      <c r="M422" s="272"/>
      <c r="N422" s="273"/>
      <c r="O422" s="273"/>
      <c r="P422" s="273"/>
      <c r="Q422" s="273"/>
      <c r="R422" s="273"/>
      <c r="S422" s="273"/>
      <c r="T422" s="274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5" t="s">
        <v>436</v>
      </c>
      <c r="AU422" s="275" t="s">
        <v>86</v>
      </c>
      <c r="AV422" s="13" t="s">
        <v>86</v>
      </c>
      <c r="AW422" s="13" t="s">
        <v>32</v>
      </c>
      <c r="AX422" s="13" t="s">
        <v>84</v>
      </c>
      <c r="AY422" s="275" t="s">
        <v>213</v>
      </c>
    </row>
    <row r="423" s="12" customFormat="1" ht="22.8" customHeight="1">
      <c r="A423" s="12"/>
      <c r="B423" s="228"/>
      <c r="C423" s="229"/>
      <c r="D423" s="230" t="s">
        <v>75</v>
      </c>
      <c r="E423" s="242" t="s">
        <v>1133</v>
      </c>
      <c r="F423" s="242" t="s">
        <v>1134</v>
      </c>
      <c r="G423" s="229"/>
      <c r="H423" s="229"/>
      <c r="I423" s="232"/>
      <c r="J423" s="243">
        <f>BK423</f>
        <v>0</v>
      </c>
      <c r="K423" s="229"/>
      <c r="L423" s="234"/>
      <c r="M423" s="235"/>
      <c r="N423" s="236"/>
      <c r="O423" s="236"/>
      <c r="P423" s="237">
        <f>P424</f>
        <v>0</v>
      </c>
      <c r="Q423" s="236"/>
      <c r="R423" s="237">
        <f>R424</f>
        <v>0</v>
      </c>
      <c r="S423" s="236"/>
      <c r="T423" s="238">
        <f>T424</f>
        <v>0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39" t="s">
        <v>84</v>
      </c>
      <c r="AT423" s="240" t="s">
        <v>75</v>
      </c>
      <c r="AU423" s="240" t="s">
        <v>84</v>
      </c>
      <c r="AY423" s="239" t="s">
        <v>213</v>
      </c>
      <c r="BK423" s="241">
        <f>BK424</f>
        <v>0</v>
      </c>
    </row>
    <row r="424" s="2" customFormat="1" ht="21.75" customHeight="1">
      <c r="A424" s="39"/>
      <c r="B424" s="40"/>
      <c r="C424" s="244" t="s">
        <v>953</v>
      </c>
      <c r="D424" s="244" t="s">
        <v>216</v>
      </c>
      <c r="E424" s="245" t="s">
        <v>2936</v>
      </c>
      <c r="F424" s="246" t="s">
        <v>2937</v>
      </c>
      <c r="G424" s="247" t="s">
        <v>491</v>
      </c>
      <c r="H424" s="248">
        <v>166.292</v>
      </c>
      <c r="I424" s="249"/>
      <c r="J424" s="250">
        <f>ROUND(I424*H424,2)</f>
        <v>0</v>
      </c>
      <c r="K424" s="246" t="s">
        <v>394</v>
      </c>
      <c r="L424" s="45"/>
      <c r="M424" s="314" t="s">
        <v>1</v>
      </c>
      <c r="N424" s="315" t="s">
        <v>41</v>
      </c>
      <c r="O424" s="263"/>
      <c r="P424" s="316">
        <f>O424*H424</f>
        <v>0</v>
      </c>
      <c r="Q424" s="316">
        <v>0</v>
      </c>
      <c r="R424" s="316">
        <f>Q424*H424</f>
        <v>0</v>
      </c>
      <c r="S424" s="316">
        <v>0</v>
      </c>
      <c r="T424" s="317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55" t="s">
        <v>229</v>
      </c>
      <c r="AT424" s="255" t="s">
        <v>216</v>
      </c>
      <c r="AU424" s="255" t="s">
        <v>86</v>
      </c>
      <c r="AY424" s="18" t="s">
        <v>213</v>
      </c>
      <c r="BE424" s="256">
        <f>IF(N424="základní",J424,0)</f>
        <v>0</v>
      </c>
      <c r="BF424" s="256">
        <f>IF(N424="snížená",J424,0)</f>
        <v>0</v>
      </c>
      <c r="BG424" s="256">
        <f>IF(N424="zákl. přenesená",J424,0)</f>
        <v>0</v>
      </c>
      <c r="BH424" s="256">
        <f>IF(N424="sníž. přenesená",J424,0)</f>
        <v>0</v>
      </c>
      <c r="BI424" s="256">
        <f>IF(N424="nulová",J424,0)</f>
        <v>0</v>
      </c>
      <c r="BJ424" s="18" t="s">
        <v>84</v>
      </c>
      <c r="BK424" s="256">
        <f>ROUND(I424*H424,2)</f>
        <v>0</v>
      </c>
      <c r="BL424" s="18" t="s">
        <v>229</v>
      </c>
      <c r="BM424" s="255" t="s">
        <v>2938</v>
      </c>
    </row>
    <row r="425" s="2" customFormat="1" ht="6.96" customHeight="1">
      <c r="A425" s="39"/>
      <c r="B425" s="67"/>
      <c r="C425" s="68"/>
      <c r="D425" s="68"/>
      <c r="E425" s="68"/>
      <c r="F425" s="68"/>
      <c r="G425" s="68"/>
      <c r="H425" s="68"/>
      <c r="I425" s="193"/>
      <c r="J425" s="68"/>
      <c r="K425" s="68"/>
      <c r="L425" s="45"/>
      <c r="M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</row>
  </sheetData>
  <sheetProtection sheet="1" autoFilter="0" formatColumns="0" formatRows="0" objects="1" scenarios="1" spinCount="100000" saltValue="62ehQ7aNBJiep3qxraBXauSVrUzrG7nZlkbvM0E5LthbRlSMSZIIGS3e3nH0XwnamExG4LV/CCzE43eReuaudA==" hashValue="+CfbyNVO+CtM34/Z7vKlbdgk8fe8tYa4dWYwqDpQe0GIRvosCw5kIsxGr0vWyNxAGesAH9bEBtl2hgkAAIc21Q==" algorithmName="SHA-512" password="CC35"/>
  <autoFilter ref="C125:K42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3102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ROUND((SUM(BE119:BE129)),  2)</f>
        <v>0</v>
      </c>
      <c r="G33" s="39"/>
      <c r="H33" s="39"/>
      <c r="I33" s="172">
        <v>0.20999999999999999</v>
      </c>
      <c r="J33" s="171">
        <f>ROUND(((SUM(BE119:BE129))*I33),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ROUND((SUM(BF119:BF129)),  2)</f>
        <v>0</v>
      </c>
      <c r="G34" s="39"/>
      <c r="H34" s="39"/>
      <c r="I34" s="172">
        <v>0.14999999999999999</v>
      </c>
      <c r="J34" s="171">
        <f>ROUND(((SUM(BF119:BF129))*I34),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ROUND((SUM(BG119:BG129)),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ROUND((SUM(BH119:BH129)),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ROUND((SUM(BI119:BI129)),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303 - Úpravy jednotné kanalizace DN500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J120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1139</v>
      </c>
      <c r="E98" s="212"/>
      <c r="F98" s="212"/>
      <c r="G98" s="212"/>
      <c r="H98" s="212"/>
      <c r="I98" s="213"/>
      <c r="J98" s="214">
        <f>J121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866</v>
      </c>
      <c r="E99" s="212"/>
      <c r="F99" s="212"/>
      <c r="G99" s="212"/>
      <c r="H99" s="212"/>
      <c r="I99" s="213"/>
      <c r="J99" s="214">
        <f>J123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55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93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196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198</v>
      </c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97" t="str">
        <f>E7</f>
        <v>Revitalizace centra města Kopřivnice - aktualizace 08.2020</v>
      </c>
      <c r="F109" s="33"/>
      <c r="G109" s="33"/>
      <c r="H109" s="33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185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 303 - Úpravy jednotné kanalizace DN500</v>
      </c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157" t="s">
        <v>22</v>
      </c>
      <c r="J113" s="80" t="str">
        <f>IF(J12="","",J12)</f>
        <v>7. 8. 2020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Město Kopřivnice</v>
      </c>
      <c r="G115" s="41"/>
      <c r="H115" s="41"/>
      <c r="I115" s="157" t="s">
        <v>30</v>
      </c>
      <c r="J115" s="37" t="str">
        <f>E21</f>
        <v>Dopravoprojekt Ostrava a.s.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157" t="s">
        <v>33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16"/>
      <c r="B118" s="217"/>
      <c r="C118" s="218" t="s">
        <v>199</v>
      </c>
      <c r="D118" s="219" t="s">
        <v>61</v>
      </c>
      <c r="E118" s="219" t="s">
        <v>57</v>
      </c>
      <c r="F118" s="219" t="s">
        <v>58</v>
      </c>
      <c r="G118" s="219" t="s">
        <v>200</v>
      </c>
      <c r="H118" s="219" t="s">
        <v>201</v>
      </c>
      <c r="I118" s="220" t="s">
        <v>202</v>
      </c>
      <c r="J118" s="219" t="s">
        <v>190</v>
      </c>
      <c r="K118" s="221" t="s">
        <v>203</v>
      </c>
      <c r="L118" s="222"/>
      <c r="M118" s="101" t="s">
        <v>1</v>
      </c>
      <c r="N118" s="102" t="s">
        <v>40</v>
      </c>
      <c r="O118" s="102" t="s">
        <v>204</v>
      </c>
      <c r="P118" s="102" t="s">
        <v>205</v>
      </c>
      <c r="Q118" s="102" t="s">
        <v>206</v>
      </c>
      <c r="R118" s="102" t="s">
        <v>207</v>
      </c>
      <c r="S118" s="102" t="s">
        <v>208</v>
      </c>
      <c r="T118" s="103" t="s">
        <v>209</v>
      </c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</row>
    <row r="119" s="2" customFormat="1" ht="22.8" customHeight="1">
      <c r="A119" s="39"/>
      <c r="B119" s="40"/>
      <c r="C119" s="108" t="s">
        <v>210</v>
      </c>
      <c r="D119" s="41"/>
      <c r="E119" s="41"/>
      <c r="F119" s="41"/>
      <c r="G119" s="41"/>
      <c r="H119" s="41"/>
      <c r="I119" s="155"/>
      <c r="J119" s="223">
        <f>BK119</f>
        <v>0</v>
      </c>
      <c r="K119" s="41"/>
      <c r="L119" s="45"/>
      <c r="M119" s="104"/>
      <c r="N119" s="224"/>
      <c r="O119" s="105"/>
      <c r="P119" s="225">
        <f>P120</f>
        <v>0</v>
      </c>
      <c r="Q119" s="105"/>
      <c r="R119" s="225">
        <f>R120</f>
        <v>0.00079000000000000001</v>
      </c>
      <c r="S119" s="105"/>
      <c r="T119" s="226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192</v>
      </c>
      <c r="BK119" s="227">
        <f>BK120</f>
        <v>0</v>
      </c>
    </row>
    <row r="120" s="12" customFormat="1" ht="25.92" customHeight="1">
      <c r="A120" s="12"/>
      <c r="B120" s="228"/>
      <c r="C120" s="229"/>
      <c r="D120" s="230" t="s">
        <v>75</v>
      </c>
      <c r="E120" s="231" t="s">
        <v>388</v>
      </c>
      <c r="F120" s="231" t="s">
        <v>389</v>
      </c>
      <c r="G120" s="229"/>
      <c r="H120" s="229"/>
      <c r="I120" s="232"/>
      <c r="J120" s="233">
        <f>BK120</f>
        <v>0</v>
      </c>
      <c r="K120" s="229"/>
      <c r="L120" s="234"/>
      <c r="M120" s="235"/>
      <c r="N120" s="236"/>
      <c r="O120" s="236"/>
      <c r="P120" s="237">
        <f>P121+P123</f>
        <v>0</v>
      </c>
      <c r="Q120" s="236"/>
      <c r="R120" s="237">
        <f>R121+R123</f>
        <v>0.00079000000000000001</v>
      </c>
      <c r="S120" s="236"/>
      <c r="T120" s="238">
        <f>T121+T123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9" t="s">
        <v>84</v>
      </c>
      <c r="AT120" s="240" t="s">
        <v>75</v>
      </c>
      <c r="AU120" s="240" t="s">
        <v>76</v>
      </c>
      <c r="AY120" s="239" t="s">
        <v>213</v>
      </c>
      <c r="BK120" s="241">
        <f>BK121+BK123</f>
        <v>0</v>
      </c>
    </row>
    <row r="121" s="12" customFormat="1" ht="22.8" customHeight="1">
      <c r="A121" s="12"/>
      <c r="B121" s="228"/>
      <c r="C121" s="229"/>
      <c r="D121" s="230" t="s">
        <v>75</v>
      </c>
      <c r="E121" s="242" t="s">
        <v>224</v>
      </c>
      <c r="F121" s="242" t="s">
        <v>1176</v>
      </c>
      <c r="G121" s="229"/>
      <c r="H121" s="229"/>
      <c r="I121" s="232"/>
      <c r="J121" s="243">
        <f>BK121</f>
        <v>0</v>
      </c>
      <c r="K121" s="229"/>
      <c r="L121" s="234"/>
      <c r="M121" s="235"/>
      <c r="N121" s="236"/>
      <c r="O121" s="236"/>
      <c r="P121" s="237">
        <f>P122</f>
        <v>0</v>
      </c>
      <c r="Q121" s="236"/>
      <c r="R121" s="237">
        <f>R122</f>
        <v>0</v>
      </c>
      <c r="S121" s="236"/>
      <c r="T121" s="238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84</v>
      </c>
      <c r="AT121" s="240" t="s">
        <v>75</v>
      </c>
      <c r="AU121" s="240" t="s">
        <v>84</v>
      </c>
      <c r="AY121" s="239" t="s">
        <v>213</v>
      </c>
      <c r="BK121" s="241">
        <f>BK122</f>
        <v>0</v>
      </c>
    </row>
    <row r="122" s="2" customFormat="1" ht="16.5" customHeight="1">
      <c r="A122" s="39"/>
      <c r="B122" s="40"/>
      <c r="C122" s="244" t="s">
        <v>212</v>
      </c>
      <c r="D122" s="244" t="s">
        <v>216</v>
      </c>
      <c r="E122" s="245" t="s">
        <v>3103</v>
      </c>
      <c r="F122" s="246" t="s">
        <v>3104</v>
      </c>
      <c r="G122" s="247" t="s">
        <v>471</v>
      </c>
      <c r="H122" s="248">
        <v>29</v>
      </c>
      <c r="I122" s="249"/>
      <c r="J122" s="250">
        <f>ROUND(I122*H122,2)</f>
        <v>0</v>
      </c>
      <c r="K122" s="246" t="s">
        <v>394</v>
      </c>
      <c r="L122" s="45"/>
      <c r="M122" s="251" t="s">
        <v>1</v>
      </c>
      <c r="N122" s="252" t="s">
        <v>41</v>
      </c>
      <c r="O122" s="92"/>
      <c r="P122" s="253">
        <f>O122*H122</f>
        <v>0</v>
      </c>
      <c r="Q122" s="253">
        <v>0</v>
      </c>
      <c r="R122" s="253">
        <f>Q122*H122</f>
        <v>0</v>
      </c>
      <c r="S122" s="253">
        <v>0</v>
      </c>
      <c r="T122" s="25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5" t="s">
        <v>229</v>
      </c>
      <c r="AT122" s="255" t="s">
        <v>216</v>
      </c>
      <c r="AU122" s="255" t="s">
        <v>86</v>
      </c>
      <c r="AY122" s="18" t="s">
        <v>213</v>
      </c>
      <c r="BE122" s="256">
        <f>IF(N122="základní",J122,0)</f>
        <v>0</v>
      </c>
      <c r="BF122" s="256">
        <f>IF(N122="snížená",J122,0)</f>
        <v>0</v>
      </c>
      <c r="BG122" s="256">
        <f>IF(N122="zákl. přenesená",J122,0)</f>
        <v>0</v>
      </c>
      <c r="BH122" s="256">
        <f>IF(N122="sníž. přenesená",J122,0)</f>
        <v>0</v>
      </c>
      <c r="BI122" s="256">
        <f>IF(N122="nulová",J122,0)</f>
        <v>0</v>
      </c>
      <c r="BJ122" s="18" t="s">
        <v>84</v>
      </c>
      <c r="BK122" s="256">
        <f>ROUND(I122*H122,2)</f>
        <v>0</v>
      </c>
      <c r="BL122" s="18" t="s">
        <v>229</v>
      </c>
      <c r="BM122" s="255" t="s">
        <v>3105</v>
      </c>
    </row>
    <row r="123" s="12" customFormat="1" ht="22.8" customHeight="1">
      <c r="A123" s="12"/>
      <c r="B123" s="228"/>
      <c r="C123" s="229"/>
      <c r="D123" s="230" t="s">
        <v>75</v>
      </c>
      <c r="E123" s="242" t="s">
        <v>420</v>
      </c>
      <c r="F123" s="242" t="s">
        <v>907</v>
      </c>
      <c r="G123" s="229"/>
      <c r="H123" s="229"/>
      <c r="I123" s="232"/>
      <c r="J123" s="243">
        <f>BK123</f>
        <v>0</v>
      </c>
      <c r="K123" s="229"/>
      <c r="L123" s="234"/>
      <c r="M123" s="235"/>
      <c r="N123" s="236"/>
      <c r="O123" s="236"/>
      <c r="P123" s="237">
        <f>SUM(P124:P129)</f>
        <v>0</v>
      </c>
      <c r="Q123" s="236"/>
      <c r="R123" s="237">
        <f>SUM(R124:R129)</f>
        <v>0.00079000000000000001</v>
      </c>
      <c r="S123" s="236"/>
      <c r="T123" s="238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84</v>
      </c>
      <c r="AT123" s="240" t="s">
        <v>75</v>
      </c>
      <c r="AU123" s="240" t="s">
        <v>84</v>
      </c>
      <c r="AY123" s="239" t="s">
        <v>213</v>
      </c>
      <c r="BK123" s="241">
        <f>SUM(BK124:BK129)</f>
        <v>0</v>
      </c>
    </row>
    <row r="124" s="2" customFormat="1" ht="16.5" customHeight="1">
      <c r="A124" s="39"/>
      <c r="B124" s="40"/>
      <c r="C124" s="244" t="s">
        <v>84</v>
      </c>
      <c r="D124" s="244" t="s">
        <v>216</v>
      </c>
      <c r="E124" s="245" t="s">
        <v>3106</v>
      </c>
      <c r="F124" s="246" t="s">
        <v>3107</v>
      </c>
      <c r="G124" s="247" t="s">
        <v>471</v>
      </c>
      <c r="H124" s="248">
        <v>29</v>
      </c>
      <c r="I124" s="249"/>
      <c r="J124" s="250">
        <f>ROUND(I124*H124,2)</f>
        <v>0</v>
      </c>
      <c r="K124" s="246" t="s">
        <v>1</v>
      </c>
      <c r="L124" s="45"/>
      <c r="M124" s="251" t="s">
        <v>1</v>
      </c>
      <c r="N124" s="252" t="s">
        <v>41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229</v>
      </c>
      <c r="AT124" s="255" t="s">
        <v>216</v>
      </c>
      <c r="AU124" s="255" t="s">
        <v>86</v>
      </c>
      <c r="AY124" s="18" t="s">
        <v>213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84</v>
      </c>
      <c r="BK124" s="256">
        <f>ROUND(I124*H124,2)</f>
        <v>0</v>
      </c>
      <c r="BL124" s="18" t="s">
        <v>229</v>
      </c>
      <c r="BM124" s="255" t="s">
        <v>3108</v>
      </c>
    </row>
    <row r="125" s="2" customFormat="1">
      <c r="A125" s="39"/>
      <c r="B125" s="40"/>
      <c r="C125" s="41"/>
      <c r="D125" s="257" t="s">
        <v>222</v>
      </c>
      <c r="E125" s="41"/>
      <c r="F125" s="258" t="s">
        <v>3109</v>
      </c>
      <c r="G125" s="41"/>
      <c r="H125" s="41"/>
      <c r="I125" s="155"/>
      <c r="J125" s="41"/>
      <c r="K125" s="41"/>
      <c r="L125" s="45"/>
      <c r="M125" s="259"/>
      <c r="N125" s="260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222</v>
      </c>
      <c r="AU125" s="18" t="s">
        <v>86</v>
      </c>
    </row>
    <row r="126" s="13" customFormat="1">
      <c r="A126" s="13"/>
      <c r="B126" s="265"/>
      <c r="C126" s="266"/>
      <c r="D126" s="257" t="s">
        <v>436</v>
      </c>
      <c r="E126" s="267" t="s">
        <v>1</v>
      </c>
      <c r="F126" s="268" t="s">
        <v>360</v>
      </c>
      <c r="G126" s="266"/>
      <c r="H126" s="269">
        <v>29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75" t="s">
        <v>436</v>
      </c>
      <c r="AU126" s="275" t="s">
        <v>86</v>
      </c>
      <c r="AV126" s="13" t="s">
        <v>86</v>
      </c>
      <c r="AW126" s="13" t="s">
        <v>32</v>
      </c>
      <c r="AX126" s="13" t="s">
        <v>84</v>
      </c>
      <c r="AY126" s="275" t="s">
        <v>213</v>
      </c>
    </row>
    <row r="127" s="2" customFormat="1" ht="21.75" customHeight="1">
      <c r="A127" s="39"/>
      <c r="B127" s="40"/>
      <c r="C127" s="244" t="s">
        <v>86</v>
      </c>
      <c r="D127" s="244" t="s">
        <v>216</v>
      </c>
      <c r="E127" s="245" t="s">
        <v>3110</v>
      </c>
      <c r="F127" s="246" t="s">
        <v>3111</v>
      </c>
      <c r="G127" s="247" t="s">
        <v>2896</v>
      </c>
      <c r="H127" s="248">
        <v>1</v>
      </c>
      <c r="I127" s="249"/>
      <c r="J127" s="250">
        <f>ROUND(I127*H127,2)</f>
        <v>0</v>
      </c>
      <c r="K127" s="246" t="s">
        <v>394</v>
      </c>
      <c r="L127" s="45"/>
      <c r="M127" s="251" t="s">
        <v>1</v>
      </c>
      <c r="N127" s="252" t="s">
        <v>41</v>
      </c>
      <c r="O127" s="92"/>
      <c r="P127" s="253">
        <f>O127*H127</f>
        <v>0</v>
      </c>
      <c r="Q127" s="253">
        <v>0.00050000000000000001</v>
      </c>
      <c r="R127" s="253">
        <f>Q127*H127</f>
        <v>0.00050000000000000001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229</v>
      </c>
      <c r="AT127" s="255" t="s">
        <v>216</v>
      </c>
      <c r="AU127" s="255" t="s">
        <v>86</v>
      </c>
      <c r="AY127" s="18" t="s">
        <v>213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84</v>
      </c>
      <c r="BK127" s="256">
        <f>ROUND(I127*H127,2)</f>
        <v>0</v>
      </c>
      <c r="BL127" s="18" t="s">
        <v>229</v>
      </c>
      <c r="BM127" s="255" t="s">
        <v>3112</v>
      </c>
    </row>
    <row r="128" s="13" customFormat="1">
      <c r="A128" s="13"/>
      <c r="B128" s="265"/>
      <c r="C128" s="266"/>
      <c r="D128" s="257" t="s">
        <v>436</v>
      </c>
      <c r="E128" s="267" t="s">
        <v>1</v>
      </c>
      <c r="F128" s="268" t="s">
        <v>84</v>
      </c>
      <c r="G128" s="266"/>
      <c r="H128" s="269">
        <v>1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75" t="s">
        <v>436</v>
      </c>
      <c r="AU128" s="275" t="s">
        <v>86</v>
      </c>
      <c r="AV128" s="13" t="s">
        <v>86</v>
      </c>
      <c r="AW128" s="13" t="s">
        <v>32</v>
      </c>
      <c r="AX128" s="13" t="s">
        <v>84</v>
      </c>
      <c r="AY128" s="275" t="s">
        <v>213</v>
      </c>
    </row>
    <row r="129" s="2" customFormat="1" ht="16.5" customHeight="1">
      <c r="A129" s="39"/>
      <c r="B129" s="40"/>
      <c r="C129" s="244" t="s">
        <v>238</v>
      </c>
      <c r="D129" s="244" t="s">
        <v>216</v>
      </c>
      <c r="E129" s="245" t="s">
        <v>3113</v>
      </c>
      <c r="F129" s="246" t="s">
        <v>3114</v>
      </c>
      <c r="G129" s="247" t="s">
        <v>471</v>
      </c>
      <c r="H129" s="248">
        <v>29</v>
      </c>
      <c r="I129" s="249"/>
      <c r="J129" s="250">
        <f>ROUND(I129*H129,2)</f>
        <v>0</v>
      </c>
      <c r="K129" s="246" t="s">
        <v>1</v>
      </c>
      <c r="L129" s="45"/>
      <c r="M129" s="314" t="s">
        <v>1</v>
      </c>
      <c r="N129" s="315" t="s">
        <v>41</v>
      </c>
      <c r="O129" s="263"/>
      <c r="P129" s="316">
        <f>O129*H129</f>
        <v>0</v>
      </c>
      <c r="Q129" s="316">
        <v>1.0000000000000001E-05</v>
      </c>
      <c r="R129" s="316">
        <f>Q129*H129</f>
        <v>0.00029</v>
      </c>
      <c r="S129" s="316">
        <v>0</v>
      </c>
      <c r="T129" s="3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229</v>
      </c>
      <c r="AT129" s="255" t="s">
        <v>216</v>
      </c>
      <c r="AU129" s="255" t="s">
        <v>86</v>
      </c>
      <c r="AY129" s="18" t="s">
        <v>213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84</v>
      </c>
      <c r="BK129" s="256">
        <f>ROUND(I129*H129,2)</f>
        <v>0</v>
      </c>
      <c r="BL129" s="18" t="s">
        <v>229</v>
      </c>
      <c r="BM129" s="255" t="s">
        <v>3115</v>
      </c>
    </row>
    <row r="130" s="2" customFormat="1" ht="6.96" customHeight="1">
      <c r="A130" s="39"/>
      <c r="B130" s="67"/>
      <c r="C130" s="68"/>
      <c r="D130" s="68"/>
      <c r="E130" s="68"/>
      <c r="F130" s="68"/>
      <c r="G130" s="68"/>
      <c r="H130" s="68"/>
      <c r="I130" s="193"/>
      <c r="J130" s="68"/>
      <c r="K130" s="68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PWmue3a01FJXxjB2gx6b4ck7mtJIlb5QSLkfNMUHashpjCo+xliFuhceRfn2v3HBZxeYNSn2B4zUfytvt+5AhA==" hashValue="upWOB02CGTLgOKfwAs98ZjYIETZriGCW2xe8rnh81SdxRt1RMeLdU8l44PTViwEZRubWGRWYuBApJqemCZdq0g==" algorithmName="SHA-512" password="CC35"/>
  <autoFilter ref="C118:K129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3116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ROUND((SUM(BE126:BE234)),  2)</f>
        <v>0</v>
      </c>
      <c r="G33" s="39"/>
      <c r="H33" s="39"/>
      <c r="I33" s="172">
        <v>0.20999999999999999</v>
      </c>
      <c r="J33" s="171">
        <f>ROUND(((SUM(BE126:BE234))*I33),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ROUND((SUM(BF126:BF234)),  2)</f>
        <v>0</v>
      </c>
      <c r="G34" s="39"/>
      <c r="H34" s="39"/>
      <c r="I34" s="172">
        <v>0.14999999999999999</v>
      </c>
      <c r="J34" s="171">
        <f>ROUND(((SUM(BF126:BF234))*I34),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ROUND((SUM(BG126:BG234)),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ROUND((SUM(BH126:BH234)),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ROUND((SUM(BI126:BI234)),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304 - Přípojka kanalizace k fontáně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J127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J128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383</v>
      </c>
      <c r="E99" s="212"/>
      <c r="F99" s="212"/>
      <c r="G99" s="212"/>
      <c r="H99" s="212"/>
      <c r="I99" s="213"/>
      <c r="J99" s="214">
        <f>J181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1139</v>
      </c>
      <c r="E100" s="212"/>
      <c r="F100" s="212"/>
      <c r="G100" s="212"/>
      <c r="H100" s="212"/>
      <c r="I100" s="213"/>
      <c r="J100" s="214">
        <f>J193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1256</v>
      </c>
      <c r="E101" s="212"/>
      <c r="F101" s="212"/>
      <c r="G101" s="212"/>
      <c r="H101" s="212"/>
      <c r="I101" s="213"/>
      <c r="J101" s="214">
        <f>J197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958</v>
      </c>
      <c r="E102" s="212"/>
      <c r="F102" s="212"/>
      <c r="G102" s="212"/>
      <c r="H102" s="212"/>
      <c r="I102" s="213"/>
      <c r="J102" s="214">
        <f>J203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866</v>
      </c>
      <c r="E103" s="212"/>
      <c r="F103" s="212"/>
      <c r="G103" s="212"/>
      <c r="H103" s="212"/>
      <c r="I103" s="213"/>
      <c r="J103" s="214">
        <f>J204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2606</v>
      </c>
      <c r="E104" s="212"/>
      <c r="F104" s="212"/>
      <c r="G104" s="212"/>
      <c r="H104" s="212"/>
      <c r="I104" s="213"/>
      <c r="J104" s="214">
        <f>J231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4"/>
      <c r="D105" s="211" t="s">
        <v>959</v>
      </c>
      <c r="E105" s="212"/>
      <c r="F105" s="212"/>
      <c r="G105" s="212"/>
      <c r="H105" s="212"/>
      <c r="I105" s="213"/>
      <c r="J105" s="214">
        <f>J232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203"/>
      <c r="C106" s="204"/>
      <c r="D106" s="205" t="s">
        <v>867</v>
      </c>
      <c r="E106" s="206"/>
      <c r="F106" s="206"/>
      <c r="G106" s="206"/>
      <c r="H106" s="206"/>
      <c r="I106" s="207"/>
      <c r="J106" s="208">
        <f>J234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193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196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198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97" t="str">
        <f>E7</f>
        <v>Revitalizace centra města Kopřivnice - aktualizace 08.2020</v>
      </c>
      <c r="F116" s="33"/>
      <c r="G116" s="33"/>
      <c r="H116" s="33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185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 304 - Přípojka kanalizace k fontáně</v>
      </c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157" t="s">
        <v>22</v>
      </c>
      <c r="J120" s="80" t="str">
        <f>IF(J12="","",J12)</f>
        <v>7. 8. 2020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E15</f>
        <v>Město Kopřivnice</v>
      </c>
      <c r="G122" s="41"/>
      <c r="H122" s="41"/>
      <c r="I122" s="157" t="s">
        <v>30</v>
      </c>
      <c r="J122" s="37" t="str">
        <f>E21</f>
        <v>Dopravoprojekt Ostrava a.s.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157" t="s">
        <v>33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6"/>
      <c r="B125" s="217"/>
      <c r="C125" s="218" t="s">
        <v>199</v>
      </c>
      <c r="D125" s="219" t="s">
        <v>61</v>
      </c>
      <c r="E125" s="219" t="s">
        <v>57</v>
      </c>
      <c r="F125" s="219" t="s">
        <v>58</v>
      </c>
      <c r="G125" s="219" t="s">
        <v>200</v>
      </c>
      <c r="H125" s="219" t="s">
        <v>201</v>
      </c>
      <c r="I125" s="220" t="s">
        <v>202</v>
      </c>
      <c r="J125" s="219" t="s">
        <v>190</v>
      </c>
      <c r="K125" s="221" t="s">
        <v>203</v>
      </c>
      <c r="L125" s="222"/>
      <c r="M125" s="101" t="s">
        <v>1</v>
      </c>
      <c r="N125" s="102" t="s">
        <v>40</v>
      </c>
      <c r="O125" s="102" t="s">
        <v>204</v>
      </c>
      <c r="P125" s="102" t="s">
        <v>205</v>
      </c>
      <c r="Q125" s="102" t="s">
        <v>206</v>
      </c>
      <c r="R125" s="102" t="s">
        <v>207</v>
      </c>
      <c r="S125" s="102" t="s">
        <v>208</v>
      </c>
      <c r="T125" s="103" t="s">
        <v>209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9"/>
      <c r="B126" s="40"/>
      <c r="C126" s="108" t="s">
        <v>210</v>
      </c>
      <c r="D126" s="41"/>
      <c r="E126" s="41"/>
      <c r="F126" s="41"/>
      <c r="G126" s="41"/>
      <c r="H126" s="41"/>
      <c r="I126" s="155"/>
      <c r="J126" s="223">
        <f>BK126</f>
        <v>0</v>
      </c>
      <c r="K126" s="41"/>
      <c r="L126" s="45"/>
      <c r="M126" s="104"/>
      <c r="N126" s="224"/>
      <c r="O126" s="105"/>
      <c r="P126" s="225">
        <f>P127+P234</f>
        <v>0</v>
      </c>
      <c r="Q126" s="105"/>
      <c r="R126" s="225">
        <f>R127+R234</f>
        <v>62.100057550000002</v>
      </c>
      <c r="S126" s="105"/>
      <c r="T126" s="226">
        <f>T127+T234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192</v>
      </c>
      <c r="BK126" s="227">
        <f>BK127+BK234</f>
        <v>0</v>
      </c>
    </row>
    <row r="127" s="12" customFormat="1" ht="25.92" customHeight="1">
      <c r="A127" s="12"/>
      <c r="B127" s="228"/>
      <c r="C127" s="229"/>
      <c r="D127" s="230" t="s">
        <v>75</v>
      </c>
      <c r="E127" s="231" t="s">
        <v>388</v>
      </c>
      <c r="F127" s="231" t="s">
        <v>389</v>
      </c>
      <c r="G127" s="229"/>
      <c r="H127" s="229"/>
      <c r="I127" s="232"/>
      <c r="J127" s="233">
        <f>BK127</f>
        <v>0</v>
      </c>
      <c r="K127" s="229"/>
      <c r="L127" s="234"/>
      <c r="M127" s="235"/>
      <c r="N127" s="236"/>
      <c r="O127" s="236"/>
      <c r="P127" s="237">
        <f>P128+P181+P193+P197+P203+P204+P231+P232</f>
        <v>0</v>
      </c>
      <c r="Q127" s="236"/>
      <c r="R127" s="237">
        <f>R128+R181+R193+R197+R203+R204+R231+R232</f>
        <v>62.100057550000002</v>
      </c>
      <c r="S127" s="236"/>
      <c r="T127" s="238">
        <f>T128+T181+T193+T197+T203+T204+T231+T232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84</v>
      </c>
      <c r="AT127" s="240" t="s">
        <v>75</v>
      </c>
      <c r="AU127" s="240" t="s">
        <v>76</v>
      </c>
      <c r="AY127" s="239" t="s">
        <v>213</v>
      </c>
      <c r="BK127" s="241">
        <f>BK128+BK181+BK193+BK197+BK203+BK204+BK231+BK232</f>
        <v>0</v>
      </c>
    </row>
    <row r="128" s="12" customFormat="1" ht="22.8" customHeight="1">
      <c r="A128" s="12"/>
      <c r="B128" s="228"/>
      <c r="C128" s="229"/>
      <c r="D128" s="230" t="s">
        <v>75</v>
      </c>
      <c r="E128" s="242" t="s">
        <v>84</v>
      </c>
      <c r="F128" s="242" t="s">
        <v>390</v>
      </c>
      <c r="G128" s="229"/>
      <c r="H128" s="229"/>
      <c r="I128" s="232"/>
      <c r="J128" s="243">
        <f>BK128</f>
        <v>0</v>
      </c>
      <c r="K128" s="229"/>
      <c r="L128" s="234"/>
      <c r="M128" s="235"/>
      <c r="N128" s="236"/>
      <c r="O128" s="236"/>
      <c r="P128" s="237">
        <f>SUM(P129:P180)</f>
        <v>0</v>
      </c>
      <c r="Q128" s="236"/>
      <c r="R128" s="237">
        <f>SUM(R129:R180)</f>
        <v>47.000595449999999</v>
      </c>
      <c r="S128" s="236"/>
      <c r="T128" s="238">
        <f>SUM(T129:T180)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84</v>
      </c>
      <c r="AT128" s="240" t="s">
        <v>75</v>
      </c>
      <c r="AU128" s="240" t="s">
        <v>84</v>
      </c>
      <c r="AY128" s="239" t="s">
        <v>213</v>
      </c>
      <c r="BK128" s="241">
        <f>SUM(BK129:BK180)</f>
        <v>0</v>
      </c>
    </row>
    <row r="129" s="2" customFormat="1" ht="21.75" customHeight="1">
      <c r="A129" s="39"/>
      <c r="B129" s="40"/>
      <c r="C129" s="244" t="s">
        <v>84</v>
      </c>
      <c r="D129" s="244" t="s">
        <v>216</v>
      </c>
      <c r="E129" s="245" t="s">
        <v>883</v>
      </c>
      <c r="F129" s="246" t="s">
        <v>884</v>
      </c>
      <c r="G129" s="247" t="s">
        <v>885</v>
      </c>
      <c r="H129" s="248">
        <v>10</v>
      </c>
      <c r="I129" s="249"/>
      <c r="J129" s="250">
        <f>ROUND(I129*H129,2)</f>
        <v>0</v>
      </c>
      <c r="K129" s="246" t="s">
        <v>394</v>
      </c>
      <c r="L129" s="45"/>
      <c r="M129" s="251" t="s">
        <v>1</v>
      </c>
      <c r="N129" s="252" t="s">
        <v>41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229</v>
      </c>
      <c r="AT129" s="255" t="s">
        <v>216</v>
      </c>
      <c r="AU129" s="255" t="s">
        <v>86</v>
      </c>
      <c r="AY129" s="18" t="s">
        <v>213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84</v>
      </c>
      <c r="BK129" s="256">
        <f>ROUND(I129*H129,2)</f>
        <v>0</v>
      </c>
      <c r="BL129" s="18" t="s">
        <v>229</v>
      </c>
      <c r="BM129" s="255" t="s">
        <v>2609</v>
      </c>
    </row>
    <row r="130" s="13" customFormat="1">
      <c r="A130" s="13"/>
      <c r="B130" s="265"/>
      <c r="C130" s="266"/>
      <c r="D130" s="257" t="s">
        <v>436</v>
      </c>
      <c r="E130" s="267" t="s">
        <v>1</v>
      </c>
      <c r="F130" s="268" t="s">
        <v>253</v>
      </c>
      <c r="G130" s="266"/>
      <c r="H130" s="269">
        <v>10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5" t="s">
        <v>436</v>
      </c>
      <c r="AU130" s="275" t="s">
        <v>86</v>
      </c>
      <c r="AV130" s="13" t="s">
        <v>86</v>
      </c>
      <c r="AW130" s="13" t="s">
        <v>32</v>
      </c>
      <c r="AX130" s="13" t="s">
        <v>76</v>
      </c>
      <c r="AY130" s="275" t="s">
        <v>213</v>
      </c>
    </row>
    <row r="131" s="2" customFormat="1" ht="21.75" customHeight="1">
      <c r="A131" s="39"/>
      <c r="B131" s="40"/>
      <c r="C131" s="244" t="s">
        <v>86</v>
      </c>
      <c r="D131" s="244" t="s">
        <v>216</v>
      </c>
      <c r="E131" s="245" t="s">
        <v>496</v>
      </c>
      <c r="F131" s="246" t="s">
        <v>497</v>
      </c>
      <c r="G131" s="247" t="s">
        <v>399</v>
      </c>
      <c r="H131" s="248">
        <v>33.244999999999997</v>
      </c>
      <c r="I131" s="249"/>
      <c r="J131" s="250">
        <f>ROUND(I131*H131,2)</f>
        <v>0</v>
      </c>
      <c r="K131" s="246" t="s">
        <v>394</v>
      </c>
      <c r="L131" s="45"/>
      <c r="M131" s="251" t="s">
        <v>1</v>
      </c>
      <c r="N131" s="252" t="s">
        <v>41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229</v>
      </c>
      <c r="AT131" s="255" t="s">
        <v>216</v>
      </c>
      <c r="AU131" s="255" t="s">
        <v>86</v>
      </c>
      <c r="AY131" s="18" t="s">
        <v>213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84</v>
      </c>
      <c r="BK131" s="256">
        <f>ROUND(I131*H131,2)</f>
        <v>0</v>
      </c>
      <c r="BL131" s="18" t="s">
        <v>229</v>
      </c>
      <c r="BM131" s="255" t="s">
        <v>2621</v>
      </c>
    </row>
    <row r="132" s="15" customFormat="1">
      <c r="A132" s="15"/>
      <c r="B132" s="300"/>
      <c r="C132" s="301"/>
      <c r="D132" s="257" t="s">
        <v>436</v>
      </c>
      <c r="E132" s="302" t="s">
        <v>1</v>
      </c>
      <c r="F132" s="303" t="s">
        <v>3117</v>
      </c>
      <c r="G132" s="301"/>
      <c r="H132" s="302" t="s">
        <v>1</v>
      </c>
      <c r="I132" s="304"/>
      <c r="J132" s="301"/>
      <c r="K132" s="301"/>
      <c r="L132" s="305"/>
      <c r="M132" s="306"/>
      <c r="N132" s="307"/>
      <c r="O132" s="307"/>
      <c r="P132" s="307"/>
      <c r="Q132" s="307"/>
      <c r="R132" s="307"/>
      <c r="S132" s="307"/>
      <c r="T132" s="30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309" t="s">
        <v>436</v>
      </c>
      <c r="AU132" s="309" t="s">
        <v>86</v>
      </c>
      <c r="AV132" s="15" t="s">
        <v>84</v>
      </c>
      <c r="AW132" s="15" t="s">
        <v>32</v>
      </c>
      <c r="AX132" s="15" t="s">
        <v>76</v>
      </c>
      <c r="AY132" s="309" t="s">
        <v>213</v>
      </c>
    </row>
    <row r="133" s="15" customFormat="1">
      <c r="A133" s="15"/>
      <c r="B133" s="300"/>
      <c r="C133" s="301"/>
      <c r="D133" s="257" t="s">
        <v>436</v>
      </c>
      <c r="E133" s="302" t="s">
        <v>1</v>
      </c>
      <c r="F133" s="303" t="s">
        <v>3118</v>
      </c>
      <c r="G133" s="301"/>
      <c r="H133" s="302" t="s">
        <v>1</v>
      </c>
      <c r="I133" s="304"/>
      <c r="J133" s="301"/>
      <c r="K133" s="301"/>
      <c r="L133" s="305"/>
      <c r="M133" s="306"/>
      <c r="N133" s="307"/>
      <c r="O133" s="307"/>
      <c r="P133" s="307"/>
      <c r="Q133" s="307"/>
      <c r="R133" s="307"/>
      <c r="S133" s="307"/>
      <c r="T133" s="30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309" t="s">
        <v>436</v>
      </c>
      <c r="AU133" s="309" t="s">
        <v>86</v>
      </c>
      <c r="AV133" s="15" t="s">
        <v>84</v>
      </c>
      <c r="AW133" s="15" t="s">
        <v>32</v>
      </c>
      <c r="AX133" s="15" t="s">
        <v>76</v>
      </c>
      <c r="AY133" s="309" t="s">
        <v>213</v>
      </c>
    </row>
    <row r="134" s="13" customFormat="1">
      <c r="A134" s="13"/>
      <c r="B134" s="265"/>
      <c r="C134" s="266"/>
      <c r="D134" s="257" t="s">
        <v>436</v>
      </c>
      <c r="E134" s="267" t="s">
        <v>1</v>
      </c>
      <c r="F134" s="268" t="s">
        <v>3119</v>
      </c>
      <c r="G134" s="266"/>
      <c r="H134" s="269">
        <v>20.786999999999999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5" t="s">
        <v>436</v>
      </c>
      <c r="AU134" s="275" t="s">
        <v>86</v>
      </c>
      <c r="AV134" s="13" t="s">
        <v>86</v>
      </c>
      <c r="AW134" s="13" t="s">
        <v>32</v>
      </c>
      <c r="AX134" s="13" t="s">
        <v>76</v>
      </c>
      <c r="AY134" s="275" t="s">
        <v>213</v>
      </c>
    </row>
    <row r="135" s="15" customFormat="1">
      <c r="A135" s="15"/>
      <c r="B135" s="300"/>
      <c r="C135" s="301"/>
      <c r="D135" s="257" t="s">
        <v>436</v>
      </c>
      <c r="E135" s="302" t="s">
        <v>1</v>
      </c>
      <c r="F135" s="303" t="s">
        <v>3120</v>
      </c>
      <c r="G135" s="301"/>
      <c r="H135" s="302" t="s">
        <v>1</v>
      </c>
      <c r="I135" s="304"/>
      <c r="J135" s="301"/>
      <c r="K135" s="301"/>
      <c r="L135" s="305"/>
      <c r="M135" s="306"/>
      <c r="N135" s="307"/>
      <c r="O135" s="307"/>
      <c r="P135" s="307"/>
      <c r="Q135" s="307"/>
      <c r="R135" s="307"/>
      <c r="S135" s="307"/>
      <c r="T135" s="30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309" t="s">
        <v>436</v>
      </c>
      <c r="AU135" s="309" t="s">
        <v>86</v>
      </c>
      <c r="AV135" s="15" t="s">
        <v>84</v>
      </c>
      <c r="AW135" s="15" t="s">
        <v>32</v>
      </c>
      <c r="AX135" s="15" t="s">
        <v>76</v>
      </c>
      <c r="AY135" s="309" t="s">
        <v>213</v>
      </c>
    </row>
    <row r="136" s="13" customFormat="1">
      <c r="A136" s="13"/>
      <c r="B136" s="265"/>
      <c r="C136" s="266"/>
      <c r="D136" s="257" t="s">
        <v>436</v>
      </c>
      <c r="E136" s="267" t="s">
        <v>1</v>
      </c>
      <c r="F136" s="268" t="s">
        <v>3121</v>
      </c>
      <c r="G136" s="266"/>
      <c r="H136" s="269">
        <v>3.6000000000000001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5" t="s">
        <v>436</v>
      </c>
      <c r="AU136" s="275" t="s">
        <v>86</v>
      </c>
      <c r="AV136" s="13" t="s">
        <v>86</v>
      </c>
      <c r="AW136" s="13" t="s">
        <v>32</v>
      </c>
      <c r="AX136" s="13" t="s">
        <v>76</v>
      </c>
      <c r="AY136" s="275" t="s">
        <v>213</v>
      </c>
    </row>
    <row r="137" s="15" customFormat="1">
      <c r="A137" s="15"/>
      <c r="B137" s="300"/>
      <c r="C137" s="301"/>
      <c r="D137" s="257" t="s">
        <v>436</v>
      </c>
      <c r="E137" s="302" t="s">
        <v>1</v>
      </c>
      <c r="F137" s="303" t="s">
        <v>3122</v>
      </c>
      <c r="G137" s="301"/>
      <c r="H137" s="302" t="s">
        <v>1</v>
      </c>
      <c r="I137" s="304"/>
      <c r="J137" s="301"/>
      <c r="K137" s="301"/>
      <c r="L137" s="305"/>
      <c r="M137" s="306"/>
      <c r="N137" s="307"/>
      <c r="O137" s="307"/>
      <c r="P137" s="307"/>
      <c r="Q137" s="307"/>
      <c r="R137" s="307"/>
      <c r="S137" s="307"/>
      <c r="T137" s="308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309" t="s">
        <v>436</v>
      </c>
      <c r="AU137" s="309" t="s">
        <v>86</v>
      </c>
      <c r="AV137" s="15" t="s">
        <v>84</v>
      </c>
      <c r="AW137" s="15" t="s">
        <v>32</v>
      </c>
      <c r="AX137" s="15" t="s">
        <v>76</v>
      </c>
      <c r="AY137" s="309" t="s">
        <v>213</v>
      </c>
    </row>
    <row r="138" s="13" customFormat="1">
      <c r="A138" s="13"/>
      <c r="B138" s="265"/>
      <c r="C138" s="266"/>
      <c r="D138" s="257" t="s">
        <v>436</v>
      </c>
      <c r="E138" s="267" t="s">
        <v>1</v>
      </c>
      <c r="F138" s="268" t="s">
        <v>3123</v>
      </c>
      <c r="G138" s="266"/>
      <c r="H138" s="269">
        <v>4.8380000000000001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5" t="s">
        <v>436</v>
      </c>
      <c r="AU138" s="275" t="s">
        <v>86</v>
      </c>
      <c r="AV138" s="13" t="s">
        <v>86</v>
      </c>
      <c r="AW138" s="13" t="s">
        <v>32</v>
      </c>
      <c r="AX138" s="13" t="s">
        <v>76</v>
      </c>
      <c r="AY138" s="275" t="s">
        <v>213</v>
      </c>
    </row>
    <row r="139" s="15" customFormat="1">
      <c r="A139" s="15"/>
      <c r="B139" s="300"/>
      <c r="C139" s="301"/>
      <c r="D139" s="257" t="s">
        <v>436</v>
      </c>
      <c r="E139" s="302" t="s">
        <v>1</v>
      </c>
      <c r="F139" s="303" t="s">
        <v>3124</v>
      </c>
      <c r="G139" s="301"/>
      <c r="H139" s="302" t="s">
        <v>1</v>
      </c>
      <c r="I139" s="304"/>
      <c r="J139" s="301"/>
      <c r="K139" s="301"/>
      <c r="L139" s="305"/>
      <c r="M139" s="306"/>
      <c r="N139" s="307"/>
      <c r="O139" s="307"/>
      <c r="P139" s="307"/>
      <c r="Q139" s="307"/>
      <c r="R139" s="307"/>
      <c r="S139" s="307"/>
      <c r="T139" s="308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309" t="s">
        <v>436</v>
      </c>
      <c r="AU139" s="309" t="s">
        <v>86</v>
      </c>
      <c r="AV139" s="15" t="s">
        <v>84</v>
      </c>
      <c r="AW139" s="15" t="s">
        <v>32</v>
      </c>
      <c r="AX139" s="15" t="s">
        <v>76</v>
      </c>
      <c r="AY139" s="309" t="s">
        <v>213</v>
      </c>
    </row>
    <row r="140" s="13" customFormat="1">
      <c r="A140" s="13"/>
      <c r="B140" s="265"/>
      <c r="C140" s="266"/>
      <c r="D140" s="257" t="s">
        <v>436</v>
      </c>
      <c r="E140" s="267" t="s">
        <v>1</v>
      </c>
      <c r="F140" s="268" t="s">
        <v>3125</v>
      </c>
      <c r="G140" s="266"/>
      <c r="H140" s="269">
        <v>4.0199999999999996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5" t="s">
        <v>436</v>
      </c>
      <c r="AU140" s="275" t="s">
        <v>86</v>
      </c>
      <c r="AV140" s="13" t="s">
        <v>86</v>
      </c>
      <c r="AW140" s="13" t="s">
        <v>32</v>
      </c>
      <c r="AX140" s="13" t="s">
        <v>76</v>
      </c>
      <c r="AY140" s="275" t="s">
        <v>213</v>
      </c>
    </row>
    <row r="141" s="14" customFormat="1">
      <c r="A141" s="14"/>
      <c r="B141" s="276"/>
      <c r="C141" s="277"/>
      <c r="D141" s="257" t="s">
        <v>436</v>
      </c>
      <c r="E141" s="278" t="s">
        <v>1</v>
      </c>
      <c r="F141" s="279" t="s">
        <v>453</v>
      </c>
      <c r="G141" s="277"/>
      <c r="H141" s="280">
        <v>33.244999999999997</v>
      </c>
      <c r="I141" s="281"/>
      <c r="J141" s="277"/>
      <c r="K141" s="277"/>
      <c r="L141" s="282"/>
      <c r="M141" s="283"/>
      <c r="N141" s="284"/>
      <c r="O141" s="284"/>
      <c r="P141" s="284"/>
      <c r="Q141" s="284"/>
      <c r="R141" s="284"/>
      <c r="S141" s="284"/>
      <c r="T141" s="28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86" t="s">
        <v>436</v>
      </c>
      <c r="AU141" s="286" t="s">
        <v>86</v>
      </c>
      <c r="AV141" s="14" t="s">
        <v>229</v>
      </c>
      <c r="AW141" s="14" t="s">
        <v>4</v>
      </c>
      <c r="AX141" s="14" t="s">
        <v>84</v>
      </c>
      <c r="AY141" s="286" t="s">
        <v>213</v>
      </c>
    </row>
    <row r="142" s="2" customFormat="1" ht="16.5" customHeight="1">
      <c r="A142" s="39"/>
      <c r="B142" s="40"/>
      <c r="C142" s="244" t="s">
        <v>224</v>
      </c>
      <c r="D142" s="244" t="s">
        <v>216</v>
      </c>
      <c r="E142" s="245" t="s">
        <v>2642</v>
      </c>
      <c r="F142" s="246" t="s">
        <v>2643</v>
      </c>
      <c r="G142" s="247" t="s">
        <v>393</v>
      </c>
      <c r="H142" s="248">
        <v>61.877000000000002</v>
      </c>
      <c r="I142" s="249"/>
      <c r="J142" s="250">
        <f>ROUND(I142*H142,2)</f>
        <v>0</v>
      </c>
      <c r="K142" s="246" t="s">
        <v>394</v>
      </c>
      <c r="L142" s="45"/>
      <c r="M142" s="251" t="s">
        <v>1</v>
      </c>
      <c r="N142" s="252" t="s">
        <v>41</v>
      </c>
      <c r="O142" s="92"/>
      <c r="P142" s="253">
        <f>O142*H142</f>
        <v>0</v>
      </c>
      <c r="Q142" s="253">
        <v>0.00084999999999999995</v>
      </c>
      <c r="R142" s="253">
        <f>Q142*H142</f>
        <v>0.052595450000000002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229</v>
      </c>
      <c r="AT142" s="255" t="s">
        <v>216</v>
      </c>
      <c r="AU142" s="255" t="s">
        <v>86</v>
      </c>
      <c r="AY142" s="18" t="s">
        <v>213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84</v>
      </c>
      <c r="BK142" s="256">
        <f>ROUND(I142*H142,2)</f>
        <v>0</v>
      </c>
      <c r="BL142" s="18" t="s">
        <v>229</v>
      </c>
      <c r="BM142" s="255" t="s">
        <v>2644</v>
      </c>
    </row>
    <row r="143" s="15" customFormat="1">
      <c r="A143" s="15"/>
      <c r="B143" s="300"/>
      <c r="C143" s="301"/>
      <c r="D143" s="257" t="s">
        <v>436</v>
      </c>
      <c r="E143" s="302" t="s">
        <v>1</v>
      </c>
      <c r="F143" s="303" t="s">
        <v>3126</v>
      </c>
      <c r="G143" s="301"/>
      <c r="H143" s="302" t="s">
        <v>1</v>
      </c>
      <c r="I143" s="304"/>
      <c r="J143" s="301"/>
      <c r="K143" s="301"/>
      <c r="L143" s="305"/>
      <c r="M143" s="306"/>
      <c r="N143" s="307"/>
      <c r="O143" s="307"/>
      <c r="P143" s="307"/>
      <c r="Q143" s="307"/>
      <c r="R143" s="307"/>
      <c r="S143" s="307"/>
      <c r="T143" s="30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309" t="s">
        <v>436</v>
      </c>
      <c r="AU143" s="309" t="s">
        <v>86</v>
      </c>
      <c r="AV143" s="15" t="s">
        <v>84</v>
      </c>
      <c r="AW143" s="15" t="s">
        <v>32</v>
      </c>
      <c r="AX143" s="15" t="s">
        <v>76</v>
      </c>
      <c r="AY143" s="309" t="s">
        <v>213</v>
      </c>
    </row>
    <row r="144" s="13" customFormat="1">
      <c r="A144" s="13"/>
      <c r="B144" s="265"/>
      <c r="C144" s="266"/>
      <c r="D144" s="257" t="s">
        <v>436</v>
      </c>
      <c r="E144" s="267" t="s">
        <v>1</v>
      </c>
      <c r="F144" s="268" t="s">
        <v>3127</v>
      </c>
      <c r="G144" s="266"/>
      <c r="H144" s="269">
        <v>61.877000000000002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5" t="s">
        <v>436</v>
      </c>
      <c r="AU144" s="275" t="s">
        <v>86</v>
      </c>
      <c r="AV144" s="13" t="s">
        <v>86</v>
      </c>
      <c r="AW144" s="13" t="s">
        <v>32</v>
      </c>
      <c r="AX144" s="13" t="s">
        <v>76</v>
      </c>
      <c r="AY144" s="275" t="s">
        <v>213</v>
      </c>
    </row>
    <row r="145" s="2" customFormat="1" ht="21.75" customHeight="1">
      <c r="A145" s="39"/>
      <c r="B145" s="40"/>
      <c r="C145" s="244" t="s">
        <v>229</v>
      </c>
      <c r="D145" s="244" t="s">
        <v>216</v>
      </c>
      <c r="E145" s="245" t="s">
        <v>2645</v>
      </c>
      <c r="F145" s="246" t="s">
        <v>2646</v>
      </c>
      <c r="G145" s="247" t="s">
        <v>393</v>
      </c>
      <c r="H145" s="248">
        <v>61.877000000000002</v>
      </c>
      <c r="I145" s="249"/>
      <c r="J145" s="250">
        <f>ROUND(I145*H145,2)</f>
        <v>0</v>
      </c>
      <c r="K145" s="246" t="s">
        <v>394</v>
      </c>
      <c r="L145" s="45"/>
      <c r="M145" s="251" t="s">
        <v>1</v>
      </c>
      <c r="N145" s="252" t="s">
        <v>41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229</v>
      </c>
      <c r="AT145" s="255" t="s">
        <v>216</v>
      </c>
      <c r="AU145" s="255" t="s">
        <v>86</v>
      </c>
      <c r="AY145" s="18" t="s">
        <v>213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84</v>
      </c>
      <c r="BK145" s="256">
        <f>ROUND(I145*H145,2)</f>
        <v>0</v>
      </c>
      <c r="BL145" s="18" t="s">
        <v>229</v>
      </c>
      <c r="BM145" s="255" t="s">
        <v>2647</v>
      </c>
    </row>
    <row r="146" s="15" customFormat="1">
      <c r="A146" s="15"/>
      <c r="B146" s="300"/>
      <c r="C146" s="301"/>
      <c r="D146" s="257" t="s">
        <v>436</v>
      </c>
      <c r="E146" s="302" t="s">
        <v>1</v>
      </c>
      <c r="F146" s="303" t="s">
        <v>2648</v>
      </c>
      <c r="G146" s="301"/>
      <c r="H146" s="302" t="s">
        <v>1</v>
      </c>
      <c r="I146" s="304"/>
      <c r="J146" s="301"/>
      <c r="K146" s="301"/>
      <c r="L146" s="305"/>
      <c r="M146" s="306"/>
      <c r="N146" s="307"/>
      <c r="O146" s="307"/>
      <c r="P146" s="307"/>
      <c r="Q146" s="307"/>
      <c r="R146" s="307"/>
      <c r="S146" s="307"/>
      <c r="T146" s="30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309" t="s">
        <v>436</v>
      </c>
      <c r="AU146" s="309" t="s">
        <v>86</v>
      </c>
      <c r="AV146" s="15" t="s">
        <v>84</v>
      </c>
      <c r="AW146" s="15" t="s">
        <v>32</v>
      </c>
      <c r="AX146" s="15" t="s">
        <v>76</v>
      </c>
      <c r="AY146" s="309" t="s">
        <v>213</v>
      </c>
    </row>
    <row r="147" s="13" customFormat="1">
      <c r="A147" s="13"/>
      <c r="B147" s="265"/>
      <c r="C147" s="266"/>
      <c r="D147" s="257" t="s">
        <v>436</v>
      </c>
      <c r="E147" s="267" t="s">
        <v>1</v>
      </c>
      <c r="F147" s="268" t="s">
        <v>3128</v>
      </c>
      <c r="G147" s="266"/>
      <c r="H147" s="269">
        <v>61.877000000000002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5" t="s">
        <v>436</v>
      </c>
      <c r="AU147" s="275" t="s">
        <v>86</v>
      </c>
      <c r="AV147" s="13" t="s">
        <v>86</v>
      </c>
      <c r="AW147" s="13" t="s">
        <v>32</v>
      </c>
      <c r="AX147" s="13" t="s">
        <v>76</v>
      </c>
      <c r="AY147" s="275" t="s">
        <v>213</v>
      </c>
    </row>
    <row r="148" s="2" customFormat="1" ht="21.75" customHeight="1">
      <c r="A148" s="39"/>
      <c r="B148" s="40"/>
      <c r="C148" s="244" t="s">
        <v>212</v>
      </c>
      <c r="D148" s="244" t="s">
        <v>216</v>
      </c>
      <c r="E148" s="245" t="s">
        <v>1312</v>
      </c>
      <c r="F148" s="246" t="s">
        <v>1313</v>
      </c>
      <c r="G148" s="247" t="s">
        <v>399</v>
      </c>
      <c r="H148" s="248">
        <v>16.623000000000001</v>
      </c>
      <c r="I148" s="249"/>
      <c r="J148" s="250">
        <f>ROUND(I148*H148,2)</f>
        <v>0</v>
      </c>
      <c r="K148" s="246" t="s">
        <v>394</v>
      </c>
      <c r="L148" s="45"/>
      <c r="M148" s="251" t="s">
        <v>1</v>
      </c>
      <c r="N148" s="252" t="s">
        <v>41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229</v>
      </c>
      <c r="AT148" s="255" t="s">
        <v>216</v>
      </c>
      <c r="AU148" s="255" t="s">
        <v>86</v>
      </c>
      <c r="AY148" s="18" t="s">
        <v>213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84</v>
      </c>
      <c r="BK148" s="256">
        <f>ROUND(I148*H148,2)</f>
        <v>0</v>
      </c>
      <c r="BL148" s="18" t="s">
        <v>229</v>
      </c>
      <c r="BM148" s="255" t="s">
        <v>2661</v>
      </c>
    </row>
    <row r="149" s="13" customFormat="1">
      <c r="A149" s="13"/>
      <c r="B149" s="265"/>
      <c r="C149" s="266"/>
      <c r="D149" s="257" t="s">
        <v>436</v>
      </c>
      <c r="E149" s="267" t="s">
        <v>1</v>
      </c>
      <c r="F149" s="268" t="s">
        <v>3129</v>
      </c>
      <c r="G149" s="266"/>
      <c r="H149" s="269">
        <v>33.244999999999997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5" t="s">
        <v>436</v>
      </c>
      <c r="AU149" s="275" t="s">
        <v>86</v>
      </c>
      <c r="AV149" s="13" t="s">
        <v>86</v>
      </c>
      <c r="AW149" s="13" t="s">
        <v>32</v>
      </c>
      <c r="AX149" s="13" t="s">
        <v>76</v>
      </c>
      <c r="AY149" s="275" t="s">
        <v>213</v>
      </c>
    </row>
    <row r="150" s="13" customFormat="1">
      <c r="A150" s="13"/>
      <c r="B150" s="265"/>
      <c r="C150" s="266"/>
      <c r="D150" s="257" t="s">
        <v>436</v>
      </c>
      <c r="E150" s="266"/>
      <c r="F150" s="268" t="s">
        <v>3130</v>
      </c>
      <c r="G150" s="266"/>
      <c r="H150" s="269">
        <v>16.623000000000001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5" t="s">
        <v>436</v>
      </c>
      <c r="AU150" s="275" t="s">
        <v>86</v>
      </c>
      <c r="AV150" s="13" t="s">
        <v>86</v>
      </c>
      <c r="AW150" s="13" t="s">
        <v>4</v>
      </c>
      <c r="AX150" s="13" t="s">
        <v>84</v>
      </c>
      <c r="AY150" s="275" t="s">
        <v>213</v>
      </c>
    </row>
    <row r="151" s="2" customFormat="1" ht="21.75" customHeight="1">
      <c r="A151" s="39"/>
      <c r="B151" s="40"/>
      <c r="C151" s="244" t="s">
        <v>238</v>
      </c>
      <c r="D151" s="244" t="s">
        <v>216</v>
      </c>
      <c r="E151" s="245" t="s">
        <v>1336</v>
      </c>
      <c r="F151" s="246" t="s">
        <v>1337</v>
      </c>
      <c r="G151" s="247" t="s">
        <v>399</v>
      </c>
      <c r="H151" s="248">
        <v>33.244999999999997</v>
      </c>
      <c r="I151" s="249"/>
      <c r="J151" s="250">
        <f>ROUND(I151*H151,2)</f>
        <v>0</v>
      </c>
      <c r="K151" s="246" t="s">
        <v>394</v>
      </c>
      <c r="L151" s="45"/>
      <c r="M151" s="251" t="s">
        <v>1</v>
      </c>
      <c r="N151" s="252" t="s">
        <v>41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229</v>
      </c>
      <c r="AT151" s="255" t="s">
        <v>216</v>
      </c>
      <c r="AU151" s="255" t="s">
        <v>86</v>
      </c>
      <c r="AY151" s="18" t="s">
        <v>213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84</v>
      </c>
      <c r="BK151" s="256">
        <f>ROUND(I151*H151,2)</f>
        <v>0</v>
      </c>
      <c r="BL151" s="18" t="s">
        <v>229</v>
      </c>
      <c r="BM151" s="255" t="s">
        <v>2669</v>
      </c>
    </row>
    <row r="152" s="13" customFormat="1">
      <c r="A152" s="13"/>
      <c r="B152" s="265"/>
      <c r="C152" s="266"/>
      <c r="D152" s="257" t="s">
        <v>436</v>
      </c>
      <c r="E152" s="267" t="s">
        <v>1</v>
      </c>
      <c r="F152" s="268" t="s">
        <v>3129</v>
      </c>
      <c r="G152" s="266"/>
      <c r="H152" s="269">
        <v>33.244999999999997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5" t="s">
        <v>436</v>
      </c>
      <c r="AU152" s="275" t="s">
        <v>86</v>
      </c>
      <c r="AV152" s="13" t="s">
        <v>86</v>
      </c>
      <c r="AW152" s="13" t="s">
        <v>32</v>
      </c>
      <c r="AX152" s="13" t="s">
        <v>76</v>
      </c>
      <c r="AY152" s="275" t="s">
        <v>213</v>
      </c>
    </row>
    <row r="153" s="2" customFormat="1" ht="21.75" customHeight="1">
      <c r="A153" s="39"/>
      <c r="B153" s="40"/>
      <c r="C153" s="244" t="s">
        <v>288</v>
      </c>
      <c r="D153" s="244" t="s">
        <v>216</v>
      </c>
      <c r="E153" s="245" t="s">
        <v>531</v>
      </c>
      <c r="F153" s="246" t="s">
        <v>532</v>
      </c>
      <c r="G153" s="247" t="s">
        <v>399</v>
      </c>
      <c r="H153" s="248">
        <v>33.244999999999997</v>
      </c>
      <c r="I153" s="249"/>
      <c r="J153" s="250">
        <f>ROUND(I153*H153,2)</f>
        <v>0</v>
      </c>
      <c r="K153" s="246" t="s">
        <v>394</v>
      </c>
      <c r="L153" s="45"/>
      <c r="M153" s="251" t="s">
        <v>1</v>
      </c>
      <c r="N153" s="252" t="s">
        <v>41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229</v>
      </c>
      <c r="AT153" s="255" t="s">
        <v>216</v>
      </c>
      <c r="AU153" s="255" t="s">
        <v>86</v>
      </c>
      <c r="AY153" s="18" t="s">
        <v>213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84</v>
      </c>
      <c r="BK153" s="256">
        <f>ROUND(I153*H153,2)</f>
        <v>0</v>
      </c>
      <c r="BL153" s="18" t="s">
        <v>229</v>
      </c>
      <c r="BM153" s="255" t="s">
        <v>3131</v>
      </c>
    </row>
    <row r="154" s="15" customFormat="1">
      <c r="A154" s="15"/>
      <c r="B154" s="300"/>
      <c r="C154" s="301"/>
      <c r="D154" s="257" t="s">
        <v>436</v>
      </c>
      <c r="E154" s="302" t="s">
        <v>1</v>
      </c>
      <c r="F154" s="303" t="s">
        <v>2675</v>
      </c>
      <c r="G154" s="301"/>
      <c r="H154" s="302" t="s">
        <v>1</v>
      </c>
      <c r="I154" s="304"/>
      <c r="J154" s="301"/>
      <c r="K154" s="301"/>
      <c r="L154" s="305"/>
      <c r="M154" s="306"/>
      <c r="N154" s="307"/>
      <c r="O154" s="307"/>
      <c r="P154" s="307"/>
      <c r="Q154" s="307"/>
      <c r="R154" s="307"/>
      <c r="S154" s="307"/>
      <c r="T154" s="30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309" t="s">
        <v>436</v>
      </c>
      <c r="AU154" s="309" t="s">
        <v>86</v>
      </c>
      <c r="AV154" s="15" t="s">
        <v>84</v>
      </c>
      <c r="AW154" s="15" t="s">
        <v>32</v>
      </c>
      <c r="AX154" s="15" t="s">
        <v>76</v>
      </c>
      <c r="AY154" s="309" t="s">
        <v>213</v>
      </c>
    </row>
    <row r="155" s="13" customFormat="1">
      <c r="A155" s="13"/>
      <c r="B155" s="265"/>
      <c r="C155" s="266"/>
      <c r="D155" s="257" t="s">
        <v>436</v>
      </c>
      <c r="E155" s="267" t="s">
        <v>1</v>
      </c>
      <c r="F155" s="268" t="s">
        <v>3129</v>
      </c>
      <c r="G155" s="266"/>
      <c r="H155" s="269">
        <v>33.244999999999997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5" t="s">
        <v>436</v>
      </c>
      <c r="AU155" s="275" t="s">
        <v>86</v>
      </c>
      <c r="AV155" s="13" t="s">
        <v>86</v>
      </c>
      <c r="AW155" s="13" t="s">
        <v>32</v>
      </c>
      <c r="AX155" s="13" t="s">
        <v>84</v>
      </c>
      <c r="AY155" s="275" t="s">
        <v>213</v>
      </c>
    </row>
    <row r="156" s="2" customFormat="1" ht="16.5" customHeight="1">
      <c r="A156" s="39"/>
      <c r="B156" s="40"/>
      <c r="C156" s="244" t="s">
        <v>370</v>
      </c>
      <c r="D156" s="244" t="s">
        <v>216</v>
      </c>
      <c r="E156" s="245" t="s">
        <v>899</v>
      </c>
      <c r="F156" s="246" t="s">
        <v>900</v>
      </c>
      <c r="G156" s="247" t="s">
        <v>399</v>
      </c>
      <c r="H156" s="248">
        <v>33.244999999999997</v>
      </c>
      <c r="I156" s="249"/>
      <c r="J156" s="250">
        <f>ROUND(I156*H156,2)</f>
        <v>0</v>
      </c>
      <c r="K156" s="246" t="s">
        <v>394</v>
      </c>
      <c r="L156" s="45"/>
      <c r="M156" s="251" t="s">
        <v>1</v>
      </c>
      <c r="N156" s="252" t="s">
        <v>41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229</v>
      </c>
      <c r="AT156" s="255" t="s">
        <v>216</v>
      </c>
      <c r="AU156" s="255" t="s">
        <v>86</v>
      </c>
      <c r="AY156" s="18" t="s">
        <v>213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84</v>
      </c>
      <c r="BK156" s="256">
        <f>ROUND(I156*H156,2)</f>
        <v>0</v>
      </c>
      <c r="BL156" s="18" t="s">
        <v>229</v>
      </c>
      <c r="BM156" s="255" t="s">
        <v>3132</v>
      </c>
    </row>
    <row r="157" s="15" customFormat="1">
      <c r="A157" s="15"/>
      <c r="B157" s="300"/>
      <c r="C157" s="301"/>
      <c r="D157" s="257" t="s">
        <v>436</v>
      </c>
      <c r="E157" s="302" t="s">
        <v>1</v>
      </c>
      <c r="F157" s="303" t="s">
        <v>3133</v>
      </c>
      <c r="G157" s="301"/>
      <c r="H157" s="302" t="s">
        <v>1</v>
      </c>
      <c r="I157" s="304"/>
      <c r="J157" s="301"/>
      <c r="K157" s="301"/>
      <c r="L157" s="305"/>
      <c r="M157" s="306"/>
      <c r="N157" s="307"/>
      <c r="O157" s="307"/>
      <c r="P157" s="307"/>
      <c r="Q157" s="307"/>
      <c r="R157" s="307"/>
      <c r="S157" s="307"/>
      <c r="T157" s="30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309" t="s">
        <v>436</v>
      </c>
      <c r="AU157" s="309" t="s">
        <v>86</v>
      </c>
      <c r="AV157" s="15" t="s">
        <v>84</v>
      </c>
      <c r="AW157" s="15" t="s">
        <v>32</v>
      </c>
      <c r="AX157" s="15" t="s">
        <v>76</v>
      </c>
      <c r="AY157" s="309" t="s">
        <v>213</v>
      </c>
    </row>
    <row r="158" s="13" customFormat="1">
      <c r="A158" s="13"/>
      <c r="B158" s="265"/>
      <c r="C158" s="266"/>
      <c r="D158" s="257" t="s">
        <v>436</v>
      </c>
      <c r="E158" s="267" t="s">
        <v>1</v>
      </c>
      <c r="F158" s="268" t="s">
        <v>3129</v>
      </c>
      <c r="G158" s="266"/>
      <c r="H158" s="269">
        <v>33.244999999999997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5" t="s">
        <v>436</v>
      </c>
      <c r="AU158" s="275" t="s">
        <v>86</v>
      </c>
      <c r="AV158" s="13" t="s">
        <v>86</v>
      </c>
      <c r="AW158" s="13" t="s">
        <v>32</v>
      </c>
      <c r="AX158" s="13" t="s">
        <v>84</v>
      </c>
      <c r="AY158" s="275" t="s">
        <v>213</v>
      </c>
    </row>
    <row r="159" s="2" customFormat="1" ht="16.5" customHeight="1">
      <c r="A159" s="39"/>
      <c r="B159" s="40"/>
      <c r="C159" s="244" t="s">
        <v>253</v>
      </c>
      <c r="D159" s="244" t="s">
        <v>216</v>
      </c>
      <c r="E159" s="245" t="s">
        <v>1004</v>
      </c>
      <c r="F159" s="246" t="s">
        <v>1005</v>
      </c>
      <c r="G159" s="247" t="s">
        <v>399</v>
      </c>
      <c r="H159" s="248">
        <v>20.594999999999999</v>
      </c>
      <c r="I159" s="249"/>
      <c r="J159" s="250">
        <f>ROUND(I159*H159,2)</f>
        <v>0</v>
      </c>
      <c r="K159" s="246" t="s">
        <v>394</v>
      </c>
      <c r="L159" s="45"/>
      <c r="M159" s="251" t="s">
        <v>1</v>
      </c>
      <c r="N159" s="252" t="s">
        <v>41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229</v>
      </c>
      <c r="AT159" s="255" t="s">
        <v>216</v>
      </c>
      <c r="AU159" s="255" t="s">
        <v>86</v>
      </c>
      <c r="AY159" s="18" t="s">
        <v>213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84</v>
      </c>
      <c r="BK159" s="256">
        <f>ROUND(I159*H159,2)</f>
        <v>0</v>
      </c>
      <c r="BL159" s="18" t="s">
        <v>229</v>
      </c>
      <c r="BM159" s="255" t="s">
        <v>2681</v>
      </c>
    </row>
    <row r="160" s="13" customFormat="1">
      <c r="A160" s="13"/>
      <c r="B160" s="265"/>
      <c r="C160" s="266"/>
      <c r="D160" s="257" t="s">
        <v>436</v>
      </c>
      <c r="E160" s="267" t="s">
        <v>1</v>
      </c>
      <c r="F160" s="268" t="s">
        <v>3134</v>
      </c>
      <c r="G160" s="266"/>
      <c r="H160" s="269">
        <v>20.594999999999999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5" t="s">
        <v>436</v>
      </c>
      <c r="AU160" s="275" t="s">
        <v>86</v>
      </c>
      <c r="AV160" s="13" t="s">
        <v>86</v>
      </c>
      <c r="AW160" s="13" t="s">
        <v>32</v>
      </c>
      <c r="AX160" s="13" t="s">
        <v>76</v>
      </c>
      <c r="AY160" s="275" t="s">
        <v>213</v>
      </c>
    </row>
    <row r="161" s="2" customFormat="1" ht="21.75" customHeight="1">
      <c r="A161" s="39"/>
      <c r="B161" s="40"/>
      <c r="C161" s="244" t="s">
        <v>257</v>
      </c>
      <c r="D161" s="244" t="s">
        <v>216</v>
      </c>
      <c r="E161" s="245" t="s">
        <v>1009</v>
      </c>
      <c r="F161" s="246" t="s">
        <v>1355</v>
      </c>
      <c r="G161" s="247" t="s">
        <v>491</v>
      </c>
      <c r="H161" s="248">
        <v>39.131</v>
      </c>
      <c r="I161" s="249"/>
      <c r="J161" s="250">
        <f>ROUND(I161*H161,2)</f>
        <v>0</v>
      </c>
      <c r="K161" s="246" t="s">
        <v>394</v>
      </c>
      <c r="L161" s="45"/>
      <c r="M161" s="251" t="s">
        <v>1</v>
      </c>
      <c r="N161" s="252" t="s">
        <v>41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229</v>
      </c>
      <c r="AT161" s="255" t="s">
        <v>216</v>
      </c>
      <c r="AU161" s="255" t="s">
        <v>86</v>
      </c>
      <c r="AY161" s="18" t="s">
        <v>213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84</v>
      </c>
      <c r="BK161" s="256">
        <f>ROUND(I161*H161,2)</f>
        <v>0</v>
      </c>
      <c r="BL161" s="18" t="s">
        <v>229</v>
      </c>
      <c r="BM161" s="255" t="s">
        <v>2683</v>
      </c>
    </row>
    <row r="162" s="2" customFormat="1">
      <c r="A162" s="39"/>
      <c r="B162" s="40"/>
      <c r="C162" s="41"/>
      <c r="D162" s="257" t="s">
        <v>222</v>
      </c>
      <c r="E162" s="41"/>
      <c r="F162" s="258" t="s">
        <v>692</v>
      </c>
      <c r="G162" s="41"/>
      <c r="H162" s="41"/>
      <c r="I162" s="155"/>
      <c r="J162" s="41"/>
      <c r="K162" s="41"/>
      <c r="L162" s="45"/>
      <c r="M162" s="259"/>
      <c r="N162" s="260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222</v>
      </c>
      <c r="AU162" s="18" t="s">
        <v>86</v>
      </c>
    </row>
    <row r="163" s="13" customFormat="1">
      <c r="A163" s="13"/>
      <c r="B163" s="265"/>
      <c r="C163" s="266"/>
      <c r="D163" s="257" t="s">
        <v>436</v>
      </c>
      <c r="E163" s="267" t="s">
        <v>1</v>
      </c>
      <c r="F163" s="268" t="s">
        <v>3135</v>
      </c>
      <c r="G163" s="266"/>
      <c r="H163" s="269">
        <v>39.131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5" t="s">
        <v>436</v>
      </c>
      <c r="AU163" s="275" t="s">
        <v>86</v>
      </c>
      <c r="AV163" s="13" t="s">
        <v>86</v>
      </c>
      <c r="AW163" s="13" t="s">
        <v>32</v>
      </c>
      <c r="AX163" s="13" t="s">
        <v>76</v>
      </c>
      <c r="AY163" s="275" t="s">
        <v>213</v>
      </c>
    </row>
    <row r="164" s="2" customFormat="1" ht="21.75" customHeight="1">
      <c r="A164" s="39"/>
      <c r="B164" s="40"/>
      <c r="C164" s="244" t="s">
        <v>264</v>
      </c>
      <c r="D164" s="244" t="s">
        <v>216</v>
      </c>
      <c r="E164" s="245" t="s">
        <v>903</v>
      </c>
      <c r="F164" s="246" t="s">
        <v>904</v>
      </c>
      <c r="G164" s="247" t="s">
        <v>399</v>
      </c>
      <c r="H164" s="248">
        <v>40.409999999999997</v>
      </c>
      <c r="I164" s="249"/>
      <c r="J164" s="250">
        <f>ROUND(I164*H164,2)</f>
        <v>0</v>
      </c>
      <c r="K164" s="246" t="s">
        <v>394</v>
      </c>
      <c r="L164" s="45"/>
      <c r="M164" s="251" t="s">
        <v>1</v>
      </c>
      <c r="N164" s="252" t="s">
        <v>41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229</v>
      </c>
      <c r="AT164" s="255" t="s">
        <v>216</v>
      </c>
      <c r="AU164" s="255" t="s">
        <v>86</v>
      </c>
      <c r="AY164" s="18" t="s">
        <v>213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84</v>
      </c>
      <c r="BK164" s="256">
        <f>ROUND(I164*H164,2)</f>
        <v>0</v>
      </c>
      <c r="BL164" s="18" t="s">
        <v>229</v>
      </c>
      <c r="BM164" s="255" t="s">
        <v>2685</v>
      </c>
    </row>
    <row r="165" s="15" customFormat="1">
      <c r="A165" s="15"/>
      <c r="B165" s="300"/>
      <c r="C165" s="301"/>
      <c r="D165" s="257" t="s">
        <v>436</v>
      </c>
      <c r="E165" s="302" t="s">
        <v>1</v>
      </c>
      <c r="F165" s="303" t="s">
        <v>3136</v>
      </c>
      <c r="G165" s="301"/>
      <c r="H165" s="302" t="s">
        <v>1</v>
      </c>
      <c r="I165" s="304"/>
      <c r="J165" s="301"/>
      <c r="K165" s="301"/>
      <c r="L165" s="305"/>
      <c r="M165" s="306"/>
      <c r="N165" s="307"/>
      <c r="O165" s="307"/>
      <c r="P165" s="307"/>
      <c r="Q165" s="307"/>
      <c r="R165" s="307"/>
      <c r="S165" s="307"/>
      <c r="T165" s="30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309" t="s">
        <v>436</v>
      </c>
      <c r="AU165" s="309" t="s">
        <v>86</v>
      </c>
      <c r="AV165" s="15" t="s">
        <v>84</v>
      </c>
      <c r="AW165" s="15" t="s">
        <v>32</v>
      </c>
      <c r="AX165" s="15" t="s">
        <v>76</v>
      </c>
      <c r="AY165" s="309" t="s">
        <v>213</v>
      </c>
    </row>
    <row r="166" s="15" customFormat="1">
      <c r="A166" s="15"/>
      <c r="B166" s="300"/>
      <c r="C166" s="301"/>
      <c r="D166" s="257" t="s">
        <v>436</v>
      </c>
      <c r="E166" s="302" t="s">
        <v>1</v>
      </c>
      <c r="F166" s="303" t="s">
        <v>3137</v>
      </c>
      <c r="G166" s="301"/>
      <c r="H166" s="302" t="s">
        <v>1</v>
      </c>
      <c r="I166" s="304"/>
      <c r="J166" s="301"/>
      <c r="K166" s="301"/>
      <c r="L166" s="305"/>
      <c r="M166" s="306"/>
      <c r="N166" s="307"/>
      <c r="O166" s="307"/>
      <c r="P166" s="307"/>
      <c r="Q166" s="307"/>
      <c r="R166" s="307"/>
      <c r="S166" s="307"/>
      <c r="T166" s="30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309" t="s">
        <v>436</v>
      </c>
      <c r="AU166" s="309" t="s">
        <v>86</v>
      </c>
      <c r="AV166" s="15" t="s">
        <v>84</v>
      </c>
      <c r="AW166" s="15" t="s">
        <v>32</v>
      </c>
      <c r="AX166" s="15" t="s">
        <v>76</v>
      </c>
      <c r="AY166" s="309" t="s">
        <v>213</v>
      </c>
    </row>
    <row r="167" s="13" customFormat="1">
      <c r="A167" s="13"/>
      <c r="B167" s="265"/>
      <c r="C167" s="266"/>
      <c r="D167" s="257" t="s">
        <v>436</v>
      </c>
      <c r="E167" s="267" t="s">
        <v>1</v>
      </c>
      <c r="F167" s="268" t="s">
        <v>3138</v>
      </c>
      <c r="G167" s="266"/>
      <c r="H167" s="269">
        <v>10.695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5" t="s">
        <v>436</v>
      </c>
      <c r="AU167" s="275" t="s">
        <v>86</v>
      </c>
      <c r="AV167" s="13" t="s">
        <v>86</v>
      </c>
      <c r="AW167" s="13" t="s">
        <v>32</v>
      </c>
      <c r="AX167" s="13" t="s">
        <v>76</v>
      </c>
      <c r="AY167" s="275" t="s">
        <v>213</v>
      </c>
    </row>
    <row r="168" s="15" customFormat="1">
      <c r="A168" s="15"/>
      <c r="B168" s="300"/>
      <c r="C168" s="301"/>
      <c r="D168" s="257" t="s">
        <v>436</v>
      </c>
      <c r="E168" s="302" t="s">
        <v>1</v>
      </c>
      <c r="F168" s="303" t="s">
        <v>3000</v>
      </c>
      <c r="G168" s="301"/>
      <c r="H168" s="302" t="s">
        <v>1</v>
      </c>
      <c r="I168" s="304"/>
      <c r="J168" s="301"/>
      <c r="K168" s="301"/>
      <c r="L168" s="305"/>
      <c r="M168" s="306"/>
      <c r="N168" s="307"/>
      <c r="O168" s="307"/>
      <c r="P168" s="307"/>
      <c r="Q168" s="307"/>
      <c r="R168" s="307"/>
      <c r="S168" s="307"/>
      <c r="T168" s="30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309" t="s">
        <v>436</v>
      </c>
      <c r="AU168" s="309" t="s">
        <v>86</v>
      </c>
      <c r="AV168" s="15" t="s">
        <v>84</v>
      </c>
      <c r="AW168" s="15" t="s">
        <v>32</v>
      </c>
      <c r="AX168" s="15" t="s">
        <v>76</v>
      </c>
      <c r="AY168" s="309" t="s">
        <v>213</v>
      </c>
    </row>
    <row r="169" s="13" customFormat="1">
      <c r="A169" s="13"/>
      <c r="B169" s="265"/>
      <c r="C169" s="266"/>
      <c r="D169" s="257" t="s">
        <v>436</v>
      </c>
      <c r="E169" s="267" t="s">
        <v>1</v>
      </c>
      <c r="F169" s="268" t="s">
        <v>3139</v>
      </c>
      <c r="G169" s="266"/>
      <c r="H169" s="269">
        <v>1.96</v>
      </c>
      <c r="I169" s="270"/>
      <c r="J169" s="266"/>
      <c r="K169" s="266"/>
      <c r="L169" s="271"/>
      <c r="M169" s="272"/>
      <c r="N169" s="273"/>
      <c r="O169" s="273"/>
      <c r="P169" s="273"/>
      <c r="Q169" s="273"/>
      <c r="R169" s="273"/>
      <c r="S169" s="273"/>
      <c r="T169" s="27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5" t="s">
        <v>436</v>
      </c>
      <c r="AU169" s="275" t="s">
        <v>86</v>
      </c>
      <c r="AV169" s="13" t="s">
        <v>86</v>
      </c>
      <c r="AW169" s="13" t="s">
        <v>32</v>
      </c>
      <c r="AX169" s="13" t="s">
        <v>76</v>
      </c>
      <c r="AY169" s="275" t="s">
        <v>213</v>
      </c>
    </row>
    <row r="170" s="15" customFormat="1">
      <c r="A170" s="15"/>
      <c r="B170" s="300"/>
      <c r="C170" s="301"/>
      <c r="D170" s="257" t="s">
        <v>436</v>
      </c>
      <c r="E170" s="302" t="s">
        <v>1</v>
      </c>
      <c r="F170" s="303" t="s">
        <v>3140</v>
      </c>
      <c r="G170" s="301"/>
      <c r="H170" s="302" t="s">
        <v>1</v>
      </c>
      <c r="I170" s="304"/>
      <c r="J170" s="301"/>
      <c r="K170" s="301"/>
      <c r="L170" s="305"/>
      <c r="M170" s="306"/>
      <c r="N170" s="307"/>
      <c r="O170" s="307"/>
      <c r="P170" s="307"/>
      <c r="Q170" s="307"/>
      <c r="R170" s="307"/>
      <c r="S170" s="307"/>
      <c r="T170" s="30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309" t="s">
        <v>436</v>
      </c>
      <c r="AU170" s="309" t="s">
        <v>86</v>
      </c>
      <c r="AV170" s="15" t="s">
        <v>84</v>
      </c>
      <c r="AW170" s="15" t="s">
        <v>32</v>
      </c>
      <c r="AX170" s="15" t="s">
        <v>76</v>
      </c>
      <c r="AY170" s="309" t="s">
        <v>213</v>
      </c>
    </row>
    <row r="171" s="15" customFormat="1">
      <c r="A171" s="15"/>
      <c r="B171" s="300"/>
      <c r="C171" s="301"/>
      <c r="D171" s="257" t="s">
        <v>436</v>
      </c>
      <c r="E171" s="302" t="s">
        <v>1</v>
      </c>
      <c r="F171" s="303" t="s">
        <v>3141</v>
      </c>
      <c r="G171" s="301"/>
      <c r="H171" s="302" t="s">
        <v>1</v>
      </c>
      <c r="I171" s="304"/>
      <c r="J171" s="301"/>
      <c r="K171" s="301"/>
      <c r="L171" s="305"/>
      <c r="M171" s="306"/>
      <c r="N171" s="307"/>
      <c r="O171" s="307"/>
      <c r="P171" s="307"/>
      <c r="Q171" s="307"/>
      <c r="R171" s="307"/>
      <c r="S171" s="307"/>
      <c r="T171" s="30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309" t="s">
        <v>436</v>
      </c>
      <c r="AU171" s="309" t="s">
        <v>86</v>
      </c>
      <c r="AV171" s="15" t="s">
        <v>84</v>
      </c>
      <c r="AW171" s="15" t="s">
        <v>32</v>
      </c>
      <c r="AX171" s="15" t="s">
        <v>76</v>
      </c>
      <c r="AY171" s="309" t="s">
        <v>213</v>
      </c>
    </row>
    <row r="172" s="13" customFormat="1">
      <c r="A172" s="13"/>
      <c r="B172" s="265"/>
      <c r="C172" s="266"/>
      <c r="D172" s="257" t="s">
        <v>436</v>
      </c>
      <c r="E172" s="267" t="s">
        <v>1</v>
      </c>
      <c r="F172" s="268" t="s">
        <v>3142</v>
      </c>
      <c r="G172" s="266"/>
      <c r="H172" s="269">
        <v>7.5499999999999998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5" t="s">
        <v>436</v>
      </c>
      <c r="AU172" s="275" t="s">
        <v>86</v>
      </c>
      <c r="AV172" s="13" t="s">
        <v>86</v>
      </c>
      <c r="AW172" s="13" t="s">
        <v>32</v>
      </c>
      <c r="AX172" s="13" t="s">
        <v>76</v>
      </c>
      <c r="AY172" s="275" t="s">
        <v>213</v>
      </c>
    </row>
    <row r="173" s="14" customFormat="1">
      <c r="A173" s="14"/>
      <c r="B173" s="276"/>
      <c r="C173" s="277"/>
      <c r="D173" s="257" t="s">
        <v>436</v>
      </c>
      <c r="E173" s="278" t="s">
        <v>1</v>
      </c>
      <c r="F173" s="279" t="s">
        <v>453</v>
      </c>
      <c r="G173" s="277"/>
      <c r="H173" s="280">
        <v>20.204999999999998</v>
      </c>
      <c r="I173" s="281"/>
      <c r="J173" s="277"/>
      <c r="K173" s="277"/>
      <c r="L173" s="282"/>
      <c r="M173" s="283"/>
      <c r="N173" s="284"/>
      <c r="O173" s="284"/>
      <c r="P173" s="284"/>
      <c r="Q173" s="284"/>
      <c r="R173" s="284"/>
      <c r="S173" s="284"/>
      <c r="T173" s="28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6" t="s">
        <v>436</v>
      </c>
      <c r="AU173" s="286" t="s">
        <v>86</v>
      </c>
      <c r="AV173" s="14" t="s">
        <v>229</v>
      </c>
      <c r="AW173" s="14" t="s">
        <v>32</v>
      </c>
      <c r="AX173" s="14" t="s">
        <v>76</v>
      </c>
      <c r="AY173" s="286" t="s">
        <v>213</v>
      </c>
    </row>
    <row r="174" s="2" customFormat="1" ht="21.75" customHeight="1">
      <c r="A174" s="39"/>
      <c r="B174" s="40"/>
      <c r="C174" s="244" t="s">
        <v>269</v>
      </c>
      <c r="D174" s="244" t="s">
        <v>216</v>
      </c>
      <c r="E174" s="245" t="s">
        <v>2879</v>
      </c>
      <c r="F174" s="246" t="s">
        <v>2880</v>
      </c>
      <c r="G174" s="247" t="s">
        <v>399</v>
      </c>
      <c r="H174" s="248">
        <v>6.476</v>
      </c>
      <c r="I174" s="249"/>
      <c r="J174" s="250">
        <f>ROUND(I174*H174,2)</f>
        <v>0</v>
      </c>
      <c r="K174" s="246" t="s">
        <v>394</v>
      </c>
      <c r="L174" s="45"/>
      <c r="M174" s="251" t="s">
        <v>1</v>
      </c>
      <c r="N174" s="252" t="s">
        <v>41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229</v>
      </c>
      <c r="AT174" s="255" t="s">
        <v>216</v>
      </c>
      <c r="AU174" s="255" t="s">
        <v>86</v>
      </c>
      <c r="AY174" s="18" t="s">
        <v>213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84</v>
      </c>
      <c r="BK174" s="256">
        <f>ROUND(I174*H174,2)</f>
        <v>0</v>
      </c>
      <c r="BL174" s="18" t="s">
        <v>229</v>
      </c>
      <c r="BM174" s="255" t="s">
        <v>2881</v>
      </c>
    </row>
    <row r="175" s="15" customFormat="1">
      <c r="A175" s="15"/>
      <c r="B175" s="300"/>
      <c r="C175" s="301"/>
      <c r="D175" s="257" t="s">
        <v>436</v>
      </c>
      <c r="E175" s="302" t="s">
        <v>1</v>
      </c>
      <c r="F175" s="303" t="s">
        <v>2721</v>
      </c>
      <c r="G175" s="301"/>
      <c r="H175" s="302" t="s">
        <v>1</v>
      </c>
      <c r="I175" s="304"/>
      <c r="J175" s="301"/>
      <c r="K175" s="301"/>
      <c r="L175" s="305"/>
      <c r="M175" s="306"/>
      <c r="N175" s="307"/>
      <c r="O175" s="307"/>
      <c r="P175" s="307"/>
      <c r="Q175" s="307"/>
      <c r="R175" s="307"/>
      <c r="S175" s="307"/>
      <c r="T175" s="30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309" t="s">
        <v>436</v>
      </c>
      <c r="AU175" s="309" t="s">
        <v>86</v>
      </c>
      <c r="AV175" s="15" t="s">
        <v>84</v>
      </c>
      <c r="AW175" s="15" t="s">
        <v>32</v>
      </c>
      <c r="AX175" s="15" t="s">
        <v>76</v>
      </c>
      <c r="AY175" s="309" t="s">
        <v>213</v>
      </c>
    </row>
    <row r="176" s="13" customFormat="1">
      <c r="A176" s="13"/>
      <c r="B176" s="265"/>
      <c r="C176" s="266"/>
      <c r="D176" s="257" t="s">
        <v>436</v>
      </c>
      <c r="E176" s="267" t="s">
        <v>1</v>
      </c>
      <c r="F176" s="268" t="s">
        <v>3143</v>
      </c>
      <c r="G176" s="266"/>
      <c r="H176" s="269">
        <v>6.476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5" t="s">
        <v>436</v>
      </c>
      <c r="AU176" s="275" t="s">
        <v>86</v>
      </c>
      <c r="AV176" s="13" t="s">
        <v>86</v>
      </c>
      <c r="AW176" s="13" t="s">
        <v>32</v>
      </c>
      <c r="AX176" s="13" t="s">
        <v>84</v>
      </c>
      <c r="AY176" s="275" t="s">
        <v>213</v>
      </c>
    </row>
    <row r="177" s="2" customFormat="1" ht="16.5" customHeight="1">
      <c r="A177" s="39"/>
      <c r="B177" s="40"/>
      <c r="C177" s="287" t="s">
        <v>279</v>
      </c>
      <c r="D177" s="287" t="s">
        <v>488</v>
      </c>
      <c r="E177" s="288" t="s">
        <v>2708</v>
      </c>
      <c r="F177" s="289" t="s">
        <v>2709</v>
      </c>
      <c r="G177" s="290" t="s">
        <v>491</v>
      </c>
      <c r="H177" s="291">
        <v>46.948</v>
      </c>
      <c r="I177" s="292"/>
      <c r="J177" s="293">
        <f>ROUND(I177*H177,2)</f>
        <v>0</v>
      </c>
      <c r="K177" s="289" t="s">
        <v>394</v>
      </c>
      <c r="L177" s="294"/>
      <c r="M177" s="295" t="s">
        <v>1</v>
      </c>
      <c r="N177" s="296" t="s">
        <v>41</v>
      </c>
      <c r="O177" s="92"/>
      <c r="P177" s="253">
        <f>O177*H177</f>
        <v>0</v>
      </c>
      <c r="Q177" s="253">
        <v>1</v>
      </c>
      <c r="R177" s="253">
        <f>Q177*H177</f>
        <v>46.948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420</v>
      </c>
      <c r="AT177" s="255" t="s">
        <v>488</v>
      </c>
      <c r="AU177" s="255" t="s">
        <v>86</v>
      </c>
      <c r="AY177" s="18" t="s">
        <v>213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84</v>
      </c>
      <c r="BK177" s="256">
        <f>ROUND(I177*H177,2)</f>
        <v>0</v>
      </c>
      <c r="BL177" s="18" t="s">
        <v>229</v>
      </c>
      <c r="BM177" s="255" t="s">
        <v>2710</v>
      </c>
    </row>
    <row r="178" s="13" customFormat="1">
      <c r="A178" s="13"/>
      <c r="B178" s="265"/>
      <c r="C178" s="266"/>
      <c r="D178" s="257" t="s">
        <v>436</v>
      </c>
      <c r="E178" s="267" t="s">
        <v>1</v>
      </c>
      <c r="F178" s="268" t="s">
        <v>3144</v>
      </c>
      <c r="G178" s="266"/>
      <c r="H178" s="269">
        <v>11.387000000000001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5" t="s">
        <v>436</v>
      </c>
      <c r="AU178" s="275" t="s">
        <v>86</v>
      </c>
      <c r="AV178" s="13" t="s">
        <v>86</v>
      </c>
      <c r="AW178" s="13" t="s">
        <v>32</v>
      </c>
      <c r="AX178" s="13" t="s">
        <v>76</v>
      </c>
      <c r="AY178" s="275" t="s">
        <v>213</v>
      </c>
    </row>
    <row r="179" s="15" customFormat="1">
      <c r="A179" s="15"/>
      <c r="B179" s="300"/>
      <c r="C179" s="301"/>
      <c r="D179" s="257" t="s">
        <v>436</v>
      </c>
      <c r="E179" s="302" t="s">
        <v>1</v>
      </c>
      <c r="F179" s="303" t="s">
        <v>3022</v>
      </c>
      <c r="G179" s="301"/>
      <c r="H179" s="302" t="s">
        <v>1</v>
      </c>
      <c r="I179" s="304"/>
      <c r="J179" s="301"/>
      <c r="K179" s="301"/>
      <c r="L179" s="305"/>
      <c r="M179" s="306"/>
      <c r="N179" s="307"/>
      <c r="O179" s="307"/>
      <c r="P179" s="307"/>
      <c r="Q179" s="307"/>
      <c r="R179" s="307"/>
      <c r="S179" s="307"/>
      <c r="T179" s="30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309" t="s">
        <v>436</v>
      </c>
      <c r="AU179" s="309" t="s">
        <v>86</v>
      </c>
      <c r="AV179" s="15" t="s">
        <v>84</v>
      </c>
      <c r="AW179" s="15" t="s">
        <v>32</v>
      </c>
      <c r="AX179" s="15" t="s">
        <v>76</v>
      </c>
      <c r="AY179" s="309" t="s">
        <v>213</v>
      </c>
    </row>
    <row r="180" s="13" customFormat="1">
      <c r="A180" s="13"/>
      <c r="B180" s="265"/>
      <c r="C180" s="266"/>
      <c r="D180" s="257" t="s">
        <v>436</v>
      </c>
      <c r="E180" s="267" t="s">
        <v>1</v>
      </c>
      <c r="F180" s="268" t="s">
        <v>3145</v>
      </c>
      <c r="G180" s="266"/>
      <c r="H180" s="269">
        <v>35.561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5" t="s">
        <v>436</v>
      </c>
      <c r="AU180" s="275" t="s">
        <v>86</v>
      </c>
      <c r="AV180" s="13" t="s">
        <v>86</v>
      </c>
      <c r="AW180" s="13" t="s">
        <v>32</v>
      </c>
      <c r="AX180" s="13" t="s">
        <v>76</v>
      </c>
      <c r="AY180" s="275" t="s">
        <v>213</v>
      </c>
    </row>
    <row r="181" s="12" customFormat="1" ht="22.8" customHeight="1">
      <c r="A181" s="12"/>
      <c r="B181" s="228"/>
      <c r="C181" s="229"/>
      <c r="D181" s="230" t="s">
        <v>75</v>
      </c>
      <c r="E181" s="242" t="s">
        <v>86</v>
      </c>
      <c r="F181" s="242" t="s">
        <v>558</v>
      </c>
      <c r="G181" s="229"/>
      <c r="H181" s="229"/>
      <c r="I181" s="232"/>
      <c r="J181" s="243">
        <f>BK181</f>
        <v>0</v>
      </c>
      <c r="K181" s="229"/>
      <c r="L181" s="234"/>
      <c r="M181" s="235"/>
      <c r="N181" s="236"/>
      <c r="O181" s="236"/>
      <c r="P181" s="237">
        <f>SUM(P182:P192)</f>
        <v>0</v>
      </c>
      <c r="Q181" s="236"/>
      <c r="R181" s="237">
        <f>SUM(R182:R192)</f>
        <v>2.2274843</v>
      </c>
      <c r="S181" s="236"/>
      <c r="T181" s="238">
        <f>SUM(T182:T192)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9" t="s">
        <v>84</v>
      </c>
      <c r="AT181" s="240" t="s">
        <v>75</v>
      </c>
      <c r="AU181" s="240" t="s">
        <v>84</v>
      </c>
      <c r="AY181" s="239" t="s">
        <v>213</v>
      </c>
      <c r="BK181" s="241">
        <f>SUM(BK182:BK192)</f>
        <v>0</v>
      </c>
    </row>
    <row r="182" s="2" customFormat="1" ht="16.5" customHeight="1">
      <c r="A182" s="39"/>
      <c r="B182" s="40"/>
      <c r="C182" s="244" t="s">
        <v>293</v>
      </c>
      <c r="D182" s="244" t="s">
        <v>216</v>
      </c>
      <c r="E182" s="245" t="s">
        <v>2740</v>
      </c>
      <c r="F182" s="246" t="s">
        <v>2741</v>
      </c>
      <c r="G182" s="247" t="s">
        <v>399</v>
      </c>
      <c r="H182" s="248">
        <v>0.14999999999999999</v>
      </c>
      <c r="I182" s="249"/>
      <c r="J182" s="250">
        <f>ROUND(I182*H182,2)</f>
        <v>0</v>
      </c>
      <c r="K182" s="246" t="s">
        <v>394</v>
      </c>
      <c r="L182" s="45"/>
      <c r="M182" s="251" t="s">
        <v>1</v>
      </c>
      <c r="N182" s="252" t="s">
        <v>41</v>
      </c>
      <c r="O182" s="92"/>
      <c r="P182" s="253">
        <f>O182*H182</f>
        <v>0</v>
      </c>
      <c r="Q182" s="253">
        <v>2.2563399999999998</v>
      </c>
      <c r="R182" s="253">
        <f>Q182*H182</f>
        <v>0.33845099999999995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229</v>
      </c>
      <c r="AT182" s="255" t="s">
        <v>216</v>
      </c>
      <c r="AU182" s="255" t="s">
        <v>86</v>
      </c>
      <c r="AY182" s="18" t="s">
        <v>213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84</v>
      </c>
      <c r="BK182" s="256">
        <f>ROUND(I182*H182,2)</f>
        <v>0</v>
      </c>
      <c r="BL182" s="18" t="s">
        <v>229</v>
      </c>
      <c r="BM182" s="255" t="s">
        <v>2742</v>
      </c>
    </row>
    <row r="183" s="15" customFormat="1">
      <c r="A183" s="15"/>
      <c r="B183" s="300"/>
      <c r="C183" s="301"/>
      <c r="D183" s="257" t="s">
        <v>436</v>
      </c>
      <c r="E183" s="302" t="s">
        <v>1</v>
      </c>
      <c r="F183" s="303" t="s">
        <v>3146</v>
      </c>
      <c r="G183" s="301"/>
      <c r="H183" s="302" t="s">
        <v>1</v>
      </c>
      <c r="I183" s="304"/>
      <c r="J183" s="301"/>
      <c r="K183" s="301"/>
      <c r="L183" s="305"/>
      <c r="M183" s="306"/>
      <c r="N183" s="307"/>
      <c r="O183" s="307"/>
      <c r="P183" s="307"/>
      <c r="Q183" s="307"/>
      <c r="R183" s="307"/>
      <c r="S183" s="307"/>
      <c r="T183" s="30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309" t="s">
        <v>436</v>
      </c>
      <c r="AU183" s="309" t="s">
        <v>86</v>
      </c>
      <c r="AV183" s="15" t="s">
        <v>84</v>
      </c>
      <c r="AW183" s="15" t="s">
        <v>32</v>
      </c>
      <c r="AX183" s="15" t="s">
        <v>76</v>
      </c>
      <c r="AY183" s="309" t="s">
        <v>213</v>
      </c>
    </row>
    <row r="184" s="13" customFormat="1">
      <c r="A184" s="13"/>
      <c r="B184" s="265"/>
      <c r="C184" s="266"/>
      <c r="D184" s="257" t="s">
        <v>436</v>
      </c>
      <c r="E184" s="267" t="s">
        <v>1</v>
      </c>
      <c r="F184" s="268" t="s">
        <v>3147</v>
      </c>
      <c r="G184" s="266"/>
      <c r="H184" s="269">
        <v>0.14999999999999999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5" t="s">
        <v>436</v>
      </c>
      <c r="AU184" s="275" t="s">
        <v>86</v>
      </c>
      <c r="AV184" s="13" t="s">
        <v>86</v>
      </c>
      <c r="AW184" s="13" t="s">
        <v>32</v>
      </c>
      <c r="AX184" s="13" t="s">
        <v>76</v>
      </c>
      <c r="AY184" s="275" t="s">
        <v>213</v>
      </c>
    </row>
    <row r="185" s="14" customFormat="1">
      <c r="A185" s="14"/>
      <c r="B185" s="276"/>
      <c r="C185" s="277"/>
      <c r="D185" s="257" t="s">
        <v>436</v>
      </c>
      <c r="E185" s="278" t="s">
        <v>1</v>
      </c>
      <c r="F185" s="279" t="s">
        <v>453</v>
      </c>
      <c r="G185" s="277"/>
      <c r="H185" s="280">
        <v>0.14999999999999999</v>
      </c>
      <c r="I185" s="281"/>
      <c r="J185" s="277"/>
      <c r="K185" s="277"/>
      <c r="L185" s="282"/>
      <c r="M185" s="283"/>
      <c r="N185" s="284"/>
      <c r="O185" s="284"/>
      <c r="P185" s="284"/>
      <c r="Q185" s="284"/>
      <c r="R185" s="284"/>
      <c r="S185" s="284"/>
      <c r="T185" s="28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6" t="s">
        <v>436</v>
      </c>
      <c r="AU185" s="286" t="s">
        <v>86</v>
      </c>
      <c r="AV185" s="14" t="s">
        <v>229</v>
      </c>
      <c r="AW185" s="14" t="s">
        <v>32</v>
      </c>
      <c r="AX185" s="14" t="s">
        <v>84</v>
      </c>
      <c r="AY185" s="286" t="s">
        <v>213</v>
      </c>
    </row>
    <row r="186" s="2" customFormat="1" ht="16.5" customHeight="1">
      <c r="A186" s="39"/>
      <c r="B186" s="40"/>
      <c r="C186" s="244" t="s">
        <v>302</v>
      </c>
      <c r="D186" s="244" t="s">
        <v>216</v>
      </c>
      <c r="E186" s="245" t="s">
        <v>2745</v>
      </c>
      <c r="F186" s="246" t="s">
        <v>2746</v>
      </c>
      <c r="G186" s="247" t="s">
        <v>399</v>
      </c>
      <c r="H186" s="248">
        <v>0.77000000000000002</v>
      </c>
      <c r="I186" s="249"/>
      <c r="J186" s="250">
        <f>ROUND(I186*H186,2)</f>
        <v>0</v>
      </c>
      <c r="K186" s="246" t="s">
        <v>394</v>
      </c>
      <c r="L186" s="45"/>
      <c r="M186" s="251" t="s">
        <v>1</v>
      </c>
      <c r="N186" s="252" t="s">
        <v>41</v>
      </c>
      <c r="O186" s="92"/>
      <c r="P186" s="253">
        <f>O186*H186</f>
        <v>0</v>
      </c>
      <c r="Q186" s="253">
        <v>2.45329</v>
      </c>
      <c r="R186" s="253">
        <f>Q186*H186</f>
        <v>1.8890332999999999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229</v>
      </c>
      <c r="AT186" s="255" t="s">
        <v>216</v>
      </c>
      <c r="AU186" s="255" t="s">
        <v>86</v>
      </c>
      <c r="AY186" s="18" t="s">
        <v>213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84</v>
      </c>
      <c r="BK186" s="256">
        <f>ROUND(I186*H186,2)</f>
        <v>0</v>
      </c>
      <c r="BL186" s="18" t="s">
        <v>229</v>
      </c>
      <c r="BM186" s="255" t="s">
        <v>2747</v>
      </c>
    </row>
    <row r="187" s="2" customFormat="1">
      <c r="A187" s="39"/>
      <c r="B187" s="40"/>
      <c r="C187" s="41"/>
      <c r="D187" s="257" t="s">
        <v>222</v>
      </c>
      <c r="E187" s="41"/>
      <c r="F187" s="258" t="s">
        <v>3148</v>
      </c>
      <c r="G187" s="41"/>
      <c r="H187" s="41"/>
      <c r="I187" s="155"/>
      <c r="J187" s="41"/>
      <c r="K187" s="41"/>
      <c r="L187" s="45"/>
      <c r="M187" s="259"/>
      <c r="N187" s="260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86</v>
      </c>
    </row>
    <row r="188" s="15" customFormat="1">
      <c r="A188" s="15"/>
      <c r="B188" s="300"/>
      <c r="C188" s="301"/>
      <c r="D188" s="257" t="s">
        <v>436</v>
      </c>
      <c r="E188" s="302" t="s">
        <v>1</v>
      </c>
      <c r="F188" s="303" t="s">
        <v>2749</v>
      </c>
      <c r="G188" s="301"/>
      <c r="H188" s="302" t="s">
        <v>1</v>
      </c>
      <c r="I188" s="304"/>
      <c r="J188" s="301"/>
      <c r="K188" s="301"/>
      <c r="L188" s="305"/>
      <c r="M188" s="306"/>
      <c r="N188" s="307"/>
      <c r="O188" s="307"/>
      <c r="P188" s="307"/>
      <c r="Q188" s="307"/>
      <c r="R188" s="307"/>
      <c r="S188" s="307"/>
      <c r="T188" s="308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309" t="s">
        <v>436</v>
      </c>
      <c r="AU188" s="309" t="s">
        <v>86</v>
      </c>
      <c r="AV188" s="15" t="s">
        <v>84</v>
      </c>
      <c r="AW188" s="15" t="s">
        <v>32</v>
      </c>
      <c r="AX188" s="15" t="s">
        <v>76</v>
      </c>
      <c r="AY188" s="309" t="s">
        <v>213</v>
      </c>
    </row>
    <row r="189" s="13" customFormat="1">
      <c r="A189" s="13"/>
      <c r="B189" s="265"/>
      <c r="C189" s="266"/>
      <c r="D189" s="257" t="s">
        <v>436</v>
      </c>
      <c r="E189" s="267" t="s">
        <v>1</v>
      </c>
      <c r="F189" s="268" t="s">
        <v>3149</v>
      </c>
      <c r="G189" s="266"/>
      <c r="H189" s="269">
        <v>0.245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5" t="s">
        <v>436</v>
      </c>
      <c r="AU189" s="275" t="s">
        <v>86</v>
      </c>
      <c r="AV189" s="13" t="s">
        <v>86</v>
      </c>
      <c r="AW189" s="13" t="s">
        <v>32</v>
      </c>
      <c r="AX189" s="13" t="s">
        <v>76</v>
      </c>
      <c r="AY189" s="275" t="s">
        <v>213</v>
      </c>
    </row>
    <row r="190" s="15" customFormat="1">
      <c r="A190" s="15"/>
      <c r="B190" s="300"/>
      <c r="C190" s="301"/>
      <c r="D190" s="257" t="s">
        <v>436</v>
      </c>
      <c r="E190" s="302" t="s">
        <v>1</v>
      </c>
      <c r="F190" s="303" t="s">
        <v>2751</v>
      </c>
      <c r="G190" s="301"/>
      <c r="H190" s="302" t="s">
        <v>1</v>
      </c>
      <c r="I190" s="304"/>
      <c r="J190" s="301"/>
      <c r="K190" s="301"/>
      <c r="L190" s="305"/>
      <c r="M190" s="306"/>
      <c r="N190" s="307"/>
      <c r="O190" s="307"/>
      <c r="P190" s="307"/>
      <c r="Q190" s="307"/>
      <c r="R190" s="307"/>
      <c r="S190" s="307"/>
      <c r="T190" s="30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9" t="s">
        <v>436</v>
      </c>
      <c r="AU190" s="309" t="s">
        <v>86</v>
      </c>
      <c r="AV190" s="15" t="s">
        <v>84</v>
      </c>
      <c r="AW190" s="15" t="s">
        <v>32</v>
      </c>
      <c r="AX190" s="15" t="s">
        <v>76</v>
      </c>
      <c r="AY190" s="309" t="s">
        <v>213</v>
      </c>
    </row>
    <row r="191" s="13" customFormat="1">
      <c r="A191" s="13"/>
      <c r="B191" s="265"/>
      <c r="C191" s="266"/>
      <c r="D191" s="257" t="s">
        <v>436</v>
      </c>
      <c r="E191" s="267" t="s">
        <v>1</v>
      </c>
      <c r="F191" s="268" t="s">
        <v>3150</v>
      </c>
      <c r="G191" s="266"/>
      <c r="H191" s="269">
        <v>0.52500000000000002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5" t="s">
        <v>436</v>
      </c>
      <c r="AU191" s="275" t="s">
        <v>86</v>
      </c>
      <c r="AV191" s="13" t="s">
        <v>86</v>
      </c>
      <c r="AW191" s="13" t="s">
        <v>32</v>
      </c>
      <c r="AX191" s="13" t="s">
        <v>76</v>
      </c>
      <c r="AY191" s="275" t="s">
        <v>213</v>
      </c>
    </row>
    <row r="192" s="14" customFormat="1">
      <c r="A192" s="14"/>
      <c r="B192" s="276"/>
      <c r="C192" s="277"/>
      <c r="D192" s="257" t="s">
        <v>436</v>
      </c>
      <c r="E192" s="278" t="s">
        <v>1</v>
      </c>
      <c r="F192" s="279" t="s">
        <v>453</v>
      </c>
      <c r="G192" s="277"/>
      <c r="H192" s="280">
        <v>0.77000000000000002</v>
      </c>
      <c r="I192" s="281"/>
      <c r="J192" s="277"/>
      <c r="K192" s="277"/>
      <c r="L192" s="282"/>
      <c r="M192" s="283"/>
      <c r="N192" s="284"/>
      <c r="O192" s="284"/>
      <c r="P192" s="284"/>
      <c r="Q192" s="284"/>
      <c r="R192" s="284"/>
      <c r="S192" s="284"/>
      <c r="T192" s="28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6" t="s">
        <v>436</v>
      </c>
      <c r="AU192" s="286" t="s">
        <v>86</v>
      </c>
      <c r="AV192" s="14" t="s">
        <v>229</v>
      </c>
      <c r="AW192" s="14" t="s">
        <v>32</v>
      </c>
      <c r="AX192" s="14" t="s">
        <v>84</v>
      </c>
      <c r="AY192" s="286" t="s">
        <v>213</v>
      </c>
    </row>
    <row r="193" s="12" customFormat="1" ht="22.8" customHeight="1">
      <c r="A193" s="12"/>
      <c r="B193" s="228"/>
      <c r="C193" s="229"/>
      <c r="D193" s="230" t="s">
        <v>75</v>
      </c>
      <c r="E193" s="242" t="s">
        <v>224</v>
      </c>
      <c r="F193" s="242" t="s">
        <v>1176</v>
      </c>
      <c r="G193" s="229"/>
      <c r="H193" s="229"/>
      <c r="I193" s="232"/>
      <c r="J193" s="243">
        <f>BK193</f>
        <v>0</v>
      </c>
      <c r="K193" s="229"/>
      <c r="L193" s="234"/>
      <c r="M193" s="235"/>
      <c r="N193" s="236"/>
      <c r="O193" s="236"/>
      <c r="P193" s="237">
        <f>SUM(P194:P196)</f>
        <v>0</v>
      </c>
      <c r="Q193" s="236"/>
      <c r="R193" s="237">
        <f>SUM(R194:R196)</f>
        <v>0.0040600000000000002</v>
      </c>
      <c r="S193" s="236"/>
      <c r="T193" s="238">
        <f>SUM(T194:T196)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9" t="s">
        <v>84</v>
      </c>
      <c r="AT193" s="240" t="s">
        <v>75</v>
      </c>
      <c r="AU193" s="240" t="s">
        <v>84</v>
      </c>
      <c r="AY193" s="239" t="s">
        <v>213</v>
      </c>
      <c r="BK193" s="241">
        <f>SUM(BK194:BK196)</f>
        <v>0</v>
      </c>
    </row>
    <row r="194" s="2" customFormat="1" ht="16.5" customHeight="1">
      <c r="A194" s="39"/>
      <c r="B194" s="40"/>
      <c r="C194" s="287" t="s">
        <v>307</v>
      </c>
      <c r="D194" s="287" t="s">
        <v>488</v>
      </c>
      <c r="E194" s="288" t="s">
        <v>2776</v>
      </c>
      <c r="F194" s="289" t="s">
        <v>3151</v>
      </c>
      <c r="G194" s="290" t="s">
        <v>310</v>
      </c>
      <c r="H194" s="291">
        <v>1</v>
      </c>
      <c r="I194" s="292"/>
      <c r="J194" s="293">
        <f>ROUND(I194*H194,2)</f>
        <v>0</v>
      </c>
      <c r="K194" s="289" t="s">
        <v>1</v>
      </c>
      <c r="L194" s="294"/>
      <c r="M194" s="295" t="s">
        <v>1</v>
      </c>
      <c r="N194" s="296" t="s">
        <v>41</v>
      </c>
      <c r="O194" s="92"/>
      <c r="P194" s="253">
        <f>O194*H194</f>
        <v>0</v>
      </c>
      <c r="Q194" s="253">
        <v>0.0040600000000000002</v>
      </c>
      <c r="R194" s="253">
        <f>Q194*H194</f>
        <v>0.0040600000000000002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420</v>
      </c>
      <c r="AT194" s="255" t="s">
        <v>488</v>
      </c>
      <c r="AU194" s="255" t="s">
        <v>86</v>
      </c>
      <c r="AY194" s="18" t="s">
        <v>213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84</v>
      </c>
      <c r="BK194" s="256">
        <f>ROUND(I194*H194,2)</f>
        <v>0</v>
      </c>
      <c r="BL194" s="18" t="s">
        <v>229</v>
      </c>
      <c r="BM194" s="255" t="s">
        <v>2778</v>
      </c>
    </row>
    <row r="195" s="2" customFormat="1">
      <c r="A195" s="39"/>
      <c r="B195" s="40"/>
      <c r="C195" s="41"/>
      <c r="D195" s="257" t="s">
        <v>222</v>
      </c>
      <c r="E195" s="41"/>
      <c r="F195" s="258" t="s">
        <v>2779</v>
      </c>
      <c r="G195" s="41"/>
      <c r="H195" s="41"/>
      <c r="I195" s="155"/>
      <c r="J195" s="41"/>
      <c r="K195" s="41"/>
      <c r="L195" s="45"/>
      <c r="M195" s="259"/>
      <c r="N195" s="260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222</v>
      </c>
      <c r="AU195" s="18" t="s">
        <v>86</v>
      </c>
    </row>
    <row r="196" s="13" customFormat="1">
      <c r="A196" s="13"/>
      <c r="B196" s="265"/>
      <c r="C196" s="266"/>
      <c r="D196" s="257" t="s">
        <v>436</v>
      </c>
      <c r="E196" s="267" t="s">
        <v>1</v>
      </c>
      <c r="F196" s="268" t="s">
        <v>84</v>
      </c>
      <c r="G196" s="266"/>
      <c r="H196" s="269">
        <v>1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5" t="s">
        <v>436</v>
      </c>
      <c r="AU196" s="275" t="s">
        <v>86</v>
      </c>
      <c r="AV196" s="13" t="s">
        <v>86</v>
      </c>
      <c r="AW196" s="13" t="s">
        <v>32</v>
      </c>
      <c r="AX196" s="13" t="s">
        <v>84</v>
      </c>
      <c r="AY196" s="275" t="s">
        <v>213</v>
      </c>
    </row>
    <row r="197" s="12" customFormat="1" ht="22.8" customHeight="1">
      <c r="A197" s="12"/>
      <c r="B197" s="228"/>
      <c r="C197" s="229"/>
      <c r="D197" s="230" t="s">
        <v>75</v>
      </c>
      <c r="E197" s="242" t="s">
        <v>229</v>
      </c>
      <c r="F197" s="242" t="s">
        <v>1607</v>
      </c>
      <c r="G197" s="229"/>
      <c r="H197" s="229"/>
      <c r="I197" s="232"/>
      <c r="J197" s="243">
        <f>BK197</f>
        <v>0</v>
      </c>
      <c r="K197" s="229"/>
      <c r="L197" s="234"/>
      <c r="M197" s="235"/>
      <c r="N197" s="236"/>
      <c r="O197" s="236"/>
      <c r="P197" s="237">
        <f>SUM(P198:P202)</f>
        <v>0</v>
      </c>
      <c r="Q197" s="236"/>
      <c r="R197" s="237">
        <f>SUM(R198:R202)</f>
        <v>0</v>
      </c>
      <c r="S197" s="236"/>
      <c r="T197" s="238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9" t="s">
        <v>84</v>
      </c>
      <c r="AT197" s="240" t="s">
        <v>75</v>
      </c>
      <c r="AU197" s="240" t="s">
        <v>84</v>
      </c>
      <c r="AY197" s="239" t="s">
        <v>213</v>
      </c>
      <c r="BK197" s="241">
        <f>SUM(BK198:BK202)</f>
        <v>0</v>
      </c>
    </row>
    <row r="198" s="2" customFormat="1" ht="16.5" customHeight="1">
      <c r="A198" s="39"/>
      <c r="B198" s="40"/>
      <c r="C198" s="244" t="s">
        <v>312</v>
      </c>
      <c r="D198" s="244" t="s">
        <v>216</v>
      </c>
      <c r="E198" s="245" t="s">
        <v>2799</v>
      </c>
      <c r="F198" s="246" t="s">
        <v>2800</v>
      </c>
      <c r="G198" s="247" t="s">
        <v>399</v>
      </c>
      <c r="H198" s="248">
        <v>2.1589999999999998</v>
      </c>
      <c r="I198" s="249"/>
      <c r="J198" s="250">
        <f>ROUND(I198*H198,2)</f>
        <v>0</v>
      </c>
      <c r="K198" s="246" t="s">
        <v>394</v>
      </c>
      <c r="L198" s="45"/>
      <c r="M198" s="251" t="s">
        <v>1</v>
      </c>
      <c r="N198" s="252" t="s">
        <v>41</v>
      </c>
      <c r="O198" s="92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229</v>
      </c>
      <c r="AT198" s="255" t="s">
        <v>216</v>
      </c>
      <c r="AU198" s="255" t="s">
        <v>86</v>
      </c>
      <c r="AY198" s="18" t="s">
        <v>213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84</v>
      </c>
      <c r="BK198" s="256">
        <f>ROUND(I198*H198,2)</f>
        <v>0</v>
      </c>
      <c r="BL198" s="18" t="s">
        <v>229</v>
      </c>
      <c r="BM198" s="255" t="s">
        <v>2801</v>
      </c>
    </row>
    <row r="199" s="2" customFormat="1">
      <c r="A199" s="39"/>
      <c r="B199" s="40"/>
      <c r="C199" s="41"/>
      <c r="D199" s="257" t="s">
        <v>222</v>
      </c>
      <c r="E199" s="41"/>
      <c r="F199" s="258" t="s">
        <v>2802</v>
      </c>
      <c r="G199" s="41"/>
      <c r="H199" s="41"/>
      <c r="I199" s="155"/>
      <c r="J199" s="41"/>
      <c r="K199" s="41"/>
      <c r="L199" s="45"/>
      <c r="M199" s="259"/>
      <c r="N199" s="260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222</v>
      </c>
      <c r="AU199" s="18" t="s">
        <v>86</v>
      </c>
    </row>
    <row r="200" s="15" customFormat="1">
      <c r="A200" s="15"/>
      <c r="B200" s="300"/>
      <c r="C200" s="301"/>
      <c r="D200" s="257" t="s">
        <v>436</v>
      </c>
      <c r="E200" s="302" t="s">
        <v>1</v>
      </c>
      <c r="F200" s="303" t="s">
        <v>2803</v>
      </c>
      <c r="G200" s="301"/>
      <c r="H200" s="302" t="s">
        <v>1</v>
      </c>
      <c r="I200" s="304"/>
      <c r="J200" s="301"/>
      <c r="K200" s="301"/>
      <c r="L200" s="305"/>
      <c r="M200" s="306"/>
      <c r="N200" s="307"/>
      <c r="O200" s="307"/>
      <c r="P200" s="307"/>
      <c r="Q200" s="307"/>
      <c r="R200" s="307"/>
      <c r="S200" s="307"/>
      <c r="T200" s="30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309" t="s">
        <v>436</v>
      </c>
      <c r="AU200" s="309" t="s">
        <v>86</v>
      </c>
      <c r="AV200" s="15" t="s">
        <v>84</v>
      </c>
      <c r="AW200" s="15" t="s">
        <v>32</v>
      </c>
      <c r="AX200" s="15" t="s">
        <v>76</v>
      </c>
      <c r="AY200" s="309" t="s">
        <v>213</v>
      </c>
    </row>
    <row r="201" s="15" customFormat="1">
      <c r="A201" s="15"/>
      <c r="B201" s="300"/>
      <c r="C201" s="301"/>
      <c r="D201" s="257" t="s">
        <v>436</v>
      </c>
      <c r="E201" s="302" t="s">
        <v>1</v>
      </c>
      <c r="F201" s="303" t="s">
        <v>3152</v>
      </c>
      <c r="G201" s="301"/>
      <c r="H201" s="302" t="s">
        <v>1</v>
      </c>
      <c r="I201" s="304"/>
      <c r="J201" s="301"/>
      <c r="K201" s="301"/>
      <c r="L201" s="305"/>
      <c r="M201" s="306"/>
      <c r="N201" s="307"/>
      <c r="O201" s="307"/>
      <c r="P201" s="307"/>
      <c r="Q201" s="307"/>
      <c r="R201" s="307"/>
      <c r="S201" s="307"/>
      <c r="T201" s="30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309" t="s">
        <v>436</v>
      </c>
      <c r="AU201" s="309" t="s">
        <v>86</v>
      </c>
      <c r="AV201" s="15" t="s">
        <v>84</v>
      </c>
      <c r="AW201" s="15" t="s">
        <v>32</v>
      </c>
      <c r="AX201" s="15" t="s">
        <v>76</v>
      </c>
      <c r="AY201" s="309" t="s">
        <v>213</v>
      </c>
    </row>
    <row r="202" s="13" customFormat="1">
      <c r="A202" s="13"/>
      <c r="B202" s="265"/>
      <c r="C202" s="266"/>
      <c r="D202" s="257" t="s">
        <v>436</v>
      </c>
      <c r="E202" s="267" t="s">
        <v>1</v>
      </c>
      <c r="F202" s="268" t="s">
        <v>3153</v>
      </c>
      <c r="G202" s="266"/>
      <c r="H202" s="269">
        <v>2.1589999999999998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5" t="s">
        <v>436</v>
      </c>
      <c r="AU202" s="275" t="s">
        <v>86</v>
      </c>
      <c r="AV202" s="13" t="s">
        <v>86</v>
      </c>
      <c r="AW202" s="13" t="s">
        <v>32</v>
      </c>
      <c r="AX202" s="13" t="s">
        <v>76</v>
      </c>
      <c r="AY202" s="275" t="s">
        <v>213</v>
      </c>
    </row>
    <row r="203" s="12" customFormat="1" ht="22.8" customHeight="1">
      <c r="A203" s="12"/>
      <c r="B203" s="228"/>
      <c r="C203" s="229"/>
      <c r="D203" s="230" t="s">
        <v>75</v>
      </c>
      <c r="E203" s="242" t="s">
        <v>212</v>
      </c>
      <c r="F203" s="242" t="s">
        <v>1041</v>
      </c>
      <c r="G203" s="229"/>
      <c r="H203" s="229"/>
      <c r="I203" s="232"/>
      <c r="J203" s="243">
        <f>BK203</f>
        <v>0</v>
      </c>
      <c r="K203" s="229"/>
      <c r="L203" s="234"/>
      <c r="M203" s="235"/>
      <c r="N203" s="236"/>
      <c r="O203" s="236"/>
      <c r="P203" s="237">
        <v>0</v>
      </c>
      <c r="Q203" s="236"/>
      <c r="R203" s="237">
        <v>0</v>
      </c>
      <c r="S203" s="236"/>
      <c r="T203" s="238"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9" t="s">
        <v>84</v>
      </c>
      <c r="AT203" s="240" t="s">
        <v>75</v>
      </c>
      <c r="AU203" s="240" t="s">
        <v>84</v>
      </c>
      <c r="AY203" s="239" t="s">
        <v>213</v>
      </c>
      <c r="BK203" s="241">
        <v>0</v>
      </c>
    </row>
    <row r="204" s="12" customFormat="1" ht="22.8" customHeight="1">
      <c r="A204" s="12"/>
      <c r="B204" s="228"/>
      <c r="C204" s="229"/>
      <c r="D204" s="230" t="s">
        <v>75</v>
      </c>
      <c r="E204" s="242" t="s">
        <v>420</v>
      </c>
      <c r="F204" s="242" t="s">
        <v>907</v>
      </c>
      <c r="G204" s="229"/>
      <c r="H204" s="229"/>
      <c r="I204" s="232"/>
      <c r="J204" s="243">
        <f>BK204</f>
        <v>0</v>
      </c>
      <c r="K204" s="229"/>
      <c r="L204" s="234"/>
      <c r="M204" s="235"/>
      <c r="N204" s="236"/>
      <c r="O204" s="236"/>
      <c r="P204" s="237">
        <f>SUM(P205:P230)</f>
        <v>0</v>
      </c>
      <c r="Q204" s="236"/>
      <c r="R204" s="237">
        <f>SUM(R205:R230)</f>
        <v>12.867917800000001</v>
      </c>
      <c r="S204" s="236"/>
      <c r="T204" s="238">
        <f>SUM(T205:T230)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9" t="s">
        <v>84</v>
      </c>
      <c r="AT204" s="240" t="s">
        <v>75</v>
      </c>
      <c r="AU204" s="240" t="s">
        <v>84</v>
      </c>
      <c r="AY204" s="239" t="s">
        <v>213</v>
      </c>
      <c r="BK204" s="241">
        <f>SUM(BK205:BK230)</f>
        <v>0</v>
      </c>
    </row>
    <row r="205" s="2" customFormat="1" ht="21.75" customHeight="1">
      <c r="A205" s="39"/>
      <c r="B205" s="40"/>
      <c r="C205" s="244" t="s">
        <v>322</v>
      </c>
      <c r="D205" s="244" t="s">
        <v>216</v>
      </c>
      <c r="E205" s="245" t="s">
        <v>2824</v>
      </c>
      <c r="F205" s="246" t="s">
        <v>2825</v>
      </c>
      <c r="G205" s="247" t="s">
        <v>471</v>
      </c>
      <c r="H205" s="248">
        <v>14.390000000000001</v>
      </c>
      <c r="I205" s="249"/>
      <c r="J205" s="250">
        <f>ROUND(I205*H205,2)</f>
        <v>0</v>
      </c>
      <c r="K205" s="246" t="s">
        <v>394</v>
      </c>
      <c r="L205" s="45"/>
      <c r="M205" s="251" t="s">
        <v>1</v>
      </c>
      <c r="N205" s="252" t="s">
        <v>41</v>
      </c>
      <c r="O205" s="92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229</v>
      </c>
      <c r="AT205" s="255" t="s">
        <v>216</v>
      </c>
      <c r="AU205" s="255" t="s">
        <v>86</v>
      </c>
      <c r="AY205" s="18" t="s">
        <v>213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84</v>
      </c>
      <c r="BK205" s="256">
        <f>ROUND(I205*H205,2)</f>
        <v>0</v>
      </c>
      <c r="BL205" s="18" t="s">
        <v>229</v>
      </c>
      <c r="BM205" s="255" t="s">
        <v>2826</v>
      </c>
    </row>
    <row r="206" s="2" customFormat="1">
      <c r="A206" s="39"/>
      <c r="B206" s="40"/>
      <c r="C206" s="41"/>
      <c r="D206" s="257" t="s">
        <v>222</v>
      </c>
      <c r="E206" s="41"/>
      <c r="F206" s="258" t="s">
        <v>2827</v>
      </c>
      <c r="G206" s="41"/>
      <c r="H206" s="41"/>
      <c r="I206" s="155"/>
      <c r="J206" s="41"/>
      <c r="K206" s="41"/>
      <c r="L206" s="45"/>
      <c r="M206" s="259"/>
      <c r="N206" s="260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222</v>
      </c>
      <c r="AU206" s="18" t="s">
        <v>86</v>
      </c>
    </row>
    <row r="207" s="15" customFormat="1">
      <c r="A207" s="15"/>
      <c r="B207" s="300"/>
      <c r="C207" s="301"/>
      <c r="D207" s="257" t="s">
        <v>436</v>
      </c>
      <c r="E207" s="302" t="s">
        <v>1</v>
      </c>
      <c r="F207" s="303" t="s">
        <v>2828</v>
      </c>
      <c r="G207" s="301"/>
      <c r="H207" s="302" t="s">
        <v>1</v>
      </c>
      <c r="I207" s="304"/>
      <c r="J207" s="301"/>
      <c r="K207" s="301"/>
      <c r="L207" s="305"/>
      <c r="M207" s="306"/>
      <c r="N207" s="307"/>
      <c r="O207" s="307"/>
      <c r="P207" s="307"/>
      <c r="Q207" s="307"/>
      <c r="R207" s="307"/>
      <c r="S207" s="307"/>
      <c r="T207" s="308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309" t="s">
        <v>436</v>
      </c>
      <c r="AU207" s="309" t="s">
        <v>86</v>
      </c>
      <c r="AV207" s="15" t="s">
        <v>84</v>
      </c>
      <c r="AW207" s="15" t="s">
        <v>32</v>
      </c>
      <c r="AX207" s="15" t="s">
        <v>76</v>
      </c>
      <c r="AY207" s="309" t="s">
        <v>213</v>
      </c>
    </row>
    <row r="208" s="13" customFormat="1">
      <c r="A208" s="13"/>
      <c r="B208" s="265"/>
      <c r="C208" s="266"/>
      <c r="D208" s="257" t="s">
        <v>436</v>
      </c>
      <c r="E208" s="267" t="s">
        <v>1</v>
      </c>
      <c r="F208" s="268" t="s">
        <v>3154</v>
      </c>
      <c r="G208" s="266"/>
      <c r="H208" s="269">
        <v>14.390000000000001</v>
      </c>
      <c r="I208" s="270"/>
      <c r="J208" s="266"/>
      <c r="K208" s="266"/>
      <c r="L208" s="271"/>
      <c r="M208" s="272"/>
      <c r="N208" s="273"/>
      <c r="O208" s="273"/>
      <c r="P208" s="273"/>
      <c r="Q208" s="273"/>
      <c r="R208" s="273"/>
      <c r="S208" s="273"/>
      <c r="T208" s="27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5" t="s">
        <v>436</v>
      </c>
      <c r="AU208" s="275" t="s">
        <v>86</v>
      </c>
      <c r="AV208" s="13" t="s">
        <v>86</v>
      </c>
      <c r="AW208" s="13" t="s">
        <v>32</v>
      </c>
      <c r="AX208" s="13" t="s">
        <v>76</v>
      </c>
      <c r="AY208" s="275" t="s">
        <v>213</v>
      </c>
    </row>
    <row r="209" s="2" customFormat="1" ht="16.5" customHeight="1">
      <c r="A209" s="39"/>
      <c r="B209" s="40"/>
      <c r="C209" s="287" t="s">
        <v>7</v>
      </c>
      <c r="D209" s="287" t="s">
        <v>488</v>
      </c>
      <c r="E209" s="288" t="s">
        <v>2831</v>
      </c>
      <c r="F209" s="289" t="s">
        <v>2832</v>
      </c>
      <c r="G209" s="290" t="s">
        <v>471</v>
      </c>
      <c r="H209" s="291">
        <v>14.390000000000001</v>
      </c>
      <c r="I209" s="292"/>
      <c r="J209" s="293">
        <f>ROUND(I209*H209,2)</f>
        <v>0</v>
      </c>
      <c r="K209" s="289" t="s">
        <v>394</v>
      </c>
      <c r="L209" s="294"/>
      <c r="M209" s="295" t="s">
        <v>1</v>
      </c>
      <c r="N209" s="296" t="s">
        <v>41</v>
      </c>
      <c r="O209" s="92"/>
      <c r="P209" s="253">
        <f>O209*H209</f>
        <v>0</v>
      </c>
      <c r="Q209" s="253">
        <v>0.00048000000000000001</v>
      </c>
      <c r="R209" s="253">
        <f>Q209*H209</f>
        <v>0.0069072000000000005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420</v>
      </c>
      <c r="AT209" s="255" t="s">
        <v>488</v>
      </c>
      <c r="AU209" s="255" t="s">
        <v>86</v>
      </c>
      <c r="AY209" s="18" t="s">
        <v>213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84</v>
      </c>
      <c r="BK209" s="256">
        <f>ROUND(I209*H209,2)</f>
        <v>0</v>
      </c>
      <c r="BL209" s="18" t="s">
        <v>229</v>
      </c>
      <c r="BM209" s="255" t="s">
        <v>2833</v>
      </c>
    </row>
    <row r="210" s="13" customFormat="1">
      <c r="A210" s="13"/>
      <c r="B210" s="265"/>
      <c r="C210" s="266"/>
      <c r="D210" s="257" t="s">
        <v>436</v>
      </c>
      <c r="E210" s="267" t="s">
        <v>1</v>
      </c>
      <c r="F210" s="268" t="s">
        <v>3154</v>
      </c>
      <c r="G210" s="266"/>
      <c r="H210" s="269">
        <v>14.390000000000001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5" t="s">
        <v>436</v>
      </c>
      <c r="AU210" s="275" t="s">
        <v>86</v>
      </c>
      <c r="AV210" s="13" t="s">
        <v>86</v>
      </c>
      <c r="AW210" s="13" t="s">
        <v>32</v>
      </c>
      <c r="AX210" s="13" t="s">
        <v>76</v>
      </c>
      <c r="AY210" s="275" t="s">
        <v>213</v>
      </c>
    </row>
    <row r="211" s="2" customFormat="1" ht="16.5" customHeight="1">
      <c r="A211" s="39"/>
      <c r="B211" s="40"/>
      <c r="C211" s="287" t="s">
        <v>333</v>
      </c>
      <c r="D211" s="287" t="s">
        <v>488</v>
      </c>
      <c r="E211" s="288" t="s">
        <v>3155</v>
      </c>
      <c r="F211" s="289" t="s">
        <v>3156</v>
      </c>
      <c r="G211" s="290" t="s">
        <v>471</v>
      </c>
      <c r="H211" s="291">
        <v>14.390000000000001</v>
      </c>
      <c r="I211" s="292"/>
      <c r="J211" s="293">
        <f>ROUND(I211*H211,2)</f>
        <v>0</v>
      </c>
      <c r="K211" s="289" t="s">
        <v>394</v>
      </c>
      <c r="L211" s="294"/>
      <c r="M211" s="295" t="s">
        <v>1</v>
      </c>
      <c r="N211" s="296" t="s">
        <v>41</v>
      </c>
      <c r="O211" s="92"/>
      <c r="P211" s="253">
        <f>O211*H211</f>
        <v>0</v>
      </c>
      <c r="Q211" s="253">
        <v>0.0024099999999999998</v>
      </c>
      <c r="R211" s="253">
        <f>Q211*H211</f>
        <v>0.0346799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420</v>
      </c>
      <c r="AT211" s="255" t="s">
        <v>488</v>
      </c>
      <c r="AU211" s="255" t="s">
        <v>86</v>
      </c>
      <c r="AY211" s="18" t="s">
        <v>213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84</v>
      </c>
      <c r="BK211" s="256">
        <f>ROUND(I211*H211,2)</f>
        <v>0</v>
      </c>
      <c r="BL211" s="18" t="s">
        <v>229</v>
      </c>
      <c r="BM211" s="255" t="s">
        <v>3157</v>
      </c>
    </row>
    <row r="212" s="13" customFormat="1">
      <c r="A212" s="13"/>
      <c r="B212" s="265"/>
      <c r="C212" s="266"/>
      <c r="D212" s="257" t="s">
        <v>436</v>
      </c>
      <c r="E212" s="267" t="s">
        <v>1</v>
      </c>
      <c r="F212" s="268" t="s">
        <v>3154</v>
      </c>
      <c r="G212" s="266"/>
      <c r="H212" s="269">
        <v>14.390000000000001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5" t="s">
        <v>436</v>
      </c>
      <c r="AU212" s="275" t="s">
        <v>86</v>
      </c>
      <c r="AV212" s="13" t="s">
        <v>86</v>
      </c>
      <c r="AW212" s="13" t="s">
        <v>32</v>
      </c>
      <c r="AX212" s="13" t="s">
        <v>84</v>
      </c>
      <c r="AY212" s="275" t="s">
        <v>213</v>
      </c>
    </row>
    <row r="213" s="2" customFormat="1" ht="21.75" customHeight="1">
      <c r="A213" s="39"/>
      <c r="B213" s="40"/>
      <c r="C213" s="244" t="s">
        <v>338</v>
      </c>
      <c r="D213" s="244" t="s">
        <v>216</v>
      </c>
      <c r="E213" s="245" t="s">
        <v>3158</v>
      </c>
      <c r="F213" s="246" t="s">
        <v>3159</v>
      </c>
      <c r="G213" s="247" t="s">
        <v>471</v>
      </c>
      <c r="H213" s="248">
        <v>14.390000000000001</v>
      </c>
      <c r="I213" s="249"/>
      <c r="J213" s="250">
        <f>ROUND(I213*H213,2)</f>
        <v>0</v>
      </c>
      <c r="K213" s="246" t="s">
        <v>394</v>
      </c>
      <c r="L213" s="45"/>
      <c r="M213" s="251" t="s">
        <v>1</v>
      </c>
      <c r="N213" s="252" t="s">
        <v>41</v>
      </c>
      <c r="O213" s="92"/>
      <c r="P213" s="253">
        <f>O213*H213</f>
        <v>0</v>
      </c>
      <c r="Q213" s="253">
        <v>1.0000000000000001E-05</v>
      </c>
      <c r="R213" s="253">
        <f>Q213*H213</f>
        <v>0.00014390000000000003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229</v>
      </c>
      <c r="AT213" s="255" t="s">
        <v>216</v>
      </c>
      <c r="AU213" s="255" t="s">
        <v>86</v>
      </c>
      <c r="AY213" s="18" t="s">
        <v>213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84</v>
      </c>
      <c r="BK213" s="256">
        <f>ROUND(I213*H213,2)</f>
        <v>0</v>
      </c>
      <c r="BL213" s="18" t="s">
        <v>229</v>
      </c>
      <c r="BM213" s="255" t="s">
        <v>3160</v>
      </c>
    </row>
    <row r="214" s="13" customFormat="1">
      <c r="A214" s="13"/>
      <c r="B214" s="265"/>
      <c r="C214" s="266"/>
      <c r="D214" s="257" t="s">
        <v>436</v>
      </c>
      <c r="E214" s="267" t="s">
        <v>1</v>
      </c>
      <c r="F214" s="268" t="s">
        <v>3154</v>
      </c>
      <c r="G214" s="266"/>
      <c r="H214" s="269">
        <v>14.390000000000001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5" t="s">
        <v>436</v>
      </c>
      <c r="AU214" s="275" t="s">
        <v>86</v>
      </c>
      <c r="AV214" s="13" t="s">
        <v>86</v>
      </c>
      <c r="AW214" s="13" t="s">
        <v>32</v>
      </c>
      <c r="AX214" s="13" t="s">
        <v>84</v>
      </c>
      <c r="AY214" s="275" t="s">
        <v>213</v>
      </c>
    </row>
    <row r="215" s="2" customFormat="1" ht="16.5" customHeight="1">
      <c r="A215" s="39"/>
      <c r="B215" s="40"/>
      <c r="C215" s="244" t="s">
        <v>343</v>
      </c>
      <c r="D215" s="244" t="s">
        <v>216</v>
      </c>
      <c r="E215" s="245" t="s">
        <v>3066</v>
      </c>
      <c r="F215" s="246" t="s">
        <v>3161</v>
      </c>
      <c r="G215" s="247" t="s">
        <v>310</v>
      </c>
      <c r="H215" s="248">
        <v>1</v>
      </c>
      <c r="I215" s="249"/>
      <c r="J215" s="250">
        <f>ROUND(I215*H215,2)</f>
        <v>0</v>
      </c>
      <c r="K215" s="246" t="s">
        <v>1</v>
      </c>
      <c r="L215" s="45"/>
      <c r="M215" s="251" t="s">
        <v>1</v>
      </c>
      <c r="N215" s="252" t="s">
        <v>41</v>
      </c>
      <c r="O215" s="92"/>
      <c r="P215" s="253">
        <f>O215*H215</f>
        <v>0</v>
      </c>
      <c r="Q215" s="253">
        <v>0.00012</v>
      </c>
      <c r="R215" s="253">
        <f>Q215*H215</f>
        <v>0.00012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229</v>
      </c>
      <c r="AT215" s="255" t="s">
        <v>216</v>
      </c>
      <c r="AU215" s="255" t="s">
        <v>86</v>
      </c>
      <c r="AY215" s="18" t="s">
        <v>213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84</v>
      </c>
      <c r="BK215" s="256">
        <f>ROUND(I215*H215,2)</f>
        <v>0</v>
      </c>
      <c r="BL215" s="18" t="s">
        <v>229</v>
      </c>
      <c r="BM215" s="255" t="s">
        <v>3068</v>
      </c>
    </row>
    <row r="216" s="13" customFormat="1">
      <c r="A216" s="13"/>
      <c r="B216" s="265"/>
      <c r="C216" s="266"/>
      <c r="D216" s="257" t="s">
        <v>436</v>
      </c>
      <c r="E216" s="267" t="s">
        <v>1</v>
      </c>
      <c r="F216" s="268" t="s">
        <v>84</v>
      </c>
      <c r="G216" s="266"/>
      <c r="H216" s="269">
        <v>1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5" t="s">
        <v>436</v>
      </c>
      <c r="AU216" s="275" t="s">
        <v>86</v>
      </c>
      <c r="AV216" s="13" t="s">
        <v>86</v>
      </c>
      <c r="AW216" s="13" t="s">
        <v>32</v>
      </c>
      <c r="AX216" s="13" t="s">
        <v>84</v>
      </c>
      <c r="AY216" s="275" t="s">
        <v>213</v>
      </c>
    </row>
    <row r="217" s="2" customFormat="1" ht="16.5" customHeight="1">
      <c r="A217" s="39"/>
      <c r="B217" s="40"/>
      <c r="C217" s="244" t="s">
        <v>348</v>
      </c>
      <c r="D217" s="244" t="s">
        <v>216</v>
      </c>
      <c r="E217" s="245" t="s">
        <v>3070</v>
      </c>
      <c r="F217" s="246" t="s">
        <v>3071</v>
      </c>
      <c r="G217" s="247" t="s">
        <v>310</v>
      </c>
      <c r="H217" s="248">
        <v>1</v>
      </c>
      <c r="I217" s="249"/>
      <c r="J217" s="250">
        <f>ROUND(I217*H217,2)</f>
        <v>0</v>
      </c>
      <c r="K217" s="246" t="s">
        <v>1</v>
      </c>
      <c r="L217" s="45"/>
      <c r="M217" s="251" t="s">
        <v>1</v>
      </c>
      <c r="N217" s="252" t="s">
        <v>41</v>
      </c>
      <c r="O217" s="92"/>
      <c r="P217" s="253">
        <f>O217*H217</f>
        <v>0</v>
      </c>
      <c r="Q217" s="253">
        <v>0.00012</v>
      </c>
      <c r="R217" s="253">
        <f>Q217*H217</f>
        <v>0.00012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229</v>
      </c>
      <c r="AT217" s="255" t="s">
        <v>216</v>
      </c>
      <c r="AU217" s="255" t="s">
        <v>86</v>
      </c>
      <c r="AY217" s="18" t="s">
        <v>213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84</v>
      </c>
      <c r="BK217" s="256">
        <f>ROUND(I217*H217,2)</f>
        <v>0</v>
      </c>
      <c r="BL217" s="18" t="s">
        <v>229</v>
      </c>
      <c r="BM217" s="255" t="s">
        <v>3072</v>
      </c>
    </row>
    <row r="218" s="15" customFormat="1">
      <c r="A218" s="15"/>
      <c r="B218" s="300"/>
      <c r="C218" s="301"/>
      <c r="D218" s="257" t="s">
        <v>436</v>
      </c>
      <c r="E218" s="302" t="s">
        <v>1</v>
      </c>
      <c r="F218" s="303" t="s">
        <v>3162</v>
      </c>
      <c r="G218" s="301"/>
      <c r="H218" s="302" t="s">
        <v>1</v>
      </c>
      <c r="I218" s="304"/>
      <c r="J218" s="301"/>
      <c r="K218" s="301"/>
      <c r="L218" s="305"/>
      <c r="M218" s="306"/>
      <c r="N218" s="307"/>
      <c r="O218" s="307"/>
      <c r="P218" s="307"/>
      <c r="Q218" s="307"/>
      <c r="R218" s="307"/>
      <c r="S218" s="307"/>
      <c r="T218" s="308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09" t="s">
        <v>436</v>
      </c>
      <c r="AU218" s="309" t="s">
        <v>86</v>
      </c>
      <c r="AV218" s="15" t="s">
        <v>84</v>
      </c>
      <c r="AW218" s="15" t="s">
        <v>32</v>
      </c>
      <c r="AX218" s="15" t="s">
        <v>76</v>
      </c>
      <c r="AY218" s="309" t="s">
        <v>213</v>
      </c>
    </row>
    <row r="219" s="13" customFormat="1">
      <c r="A219" s="13"/>
      <c r="B219" s="265"/>
      <c r="C219" s="266"/>
      <c r="D219" s="257" t="s">
        <v>436</v>
      </c>
      <c r="E219" s="267" t="s">
        <v>1</v>
      </c>
      <c r="F219" s="268" t="s">
        <v>84</v>
      </c>
      <c r="G219" s="266"/>
      <c r="H219" s="269">
        <v>1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5" t="s">
        <v>436</v>
      </c>
      <c r="AU219" s="275" t="s">
        <v>86</v>
      </c>
      <c r="AV219" s="13" t="s">
        <v>86</v>
      </c>
      <c r="AW219" s="13" t="s">
        <v>32</v>
      </c>
      <c r="AX219" s="13" t="s">
        <v>76</v>
      </c>
      <c r="AY219" s="275" t="s">
        <v>213</v>
      </c>
    </row>
    <row r="220" s="14" customFormat="1">
      <c r="A220" s="14"/>
      <c r="B220" s="276"/>
      <c r="C220" s="277"/>
      <c r="D220" s="257" t="s">
        <v>436</v>
      </c>
      <c r="E220" s="278" t="s">
        <v>1</v>
      </c>
      <c r="F220" s="279" t="s">
        <v>453</v>
      </c>
      <c r="G220" s="277"/>
      <c r="H220" s="280">
        <v>1</v>
      </c>
      <c r="I220" s="281"/>
      <c r="J220" s="277"/>
      <c r="K220" s="277"/>
      <c r="L220" s="282"/>
      <c r="M220" s="283"/>
      <c r="N220" s="284"/>
      <c r="O220" s="284"/>
      <c r="P220" s="284"/>
      <c r="Q220" s="284"/>
      <c r="R220" s="284"/>
      <c r="S220" s="284"/>
      <c r="T220" s="28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6" t="s">
        <v>436</v>
      </c>
      <c r="AU220" s="286" t="s">
        <v>86</v>
      </c>
      <c r="AV220" s="14" t="s">
        <v>229</v>
      </c>
      <c r="AW220" s="14" t="s">
        <v>32</v>
      </c>
      <c r="AX220" s="14" t="s">
        <v>84</v>
      </c>
      <c r="AY220" s="286" t="s">
        <v>213</v>
      </c>
    </row>
    <row r="221" s="2" customFormat="1" ht="16.5" customHeight="1">
      <c r="A221" s="39"/>
      <c r="B221" s="40"/>
      <c r="C221" s="287" t="s">
        <v>512</v>
      </c>
      <c r="D221" s="287" t="s">
        <v>488</v>
      </c>
      <c r="E221" s="288" t="s">
        <v>3076</v>
      </c>
      <c r="F221" s="289" t="s">
        <v>3077</v>
      </c>
      <c r="G221" s="290" t="s">
        <v>3078</v>
      </c>
      <c r="H221" s="291">
        <v>1</v>
      </c>
      <c r="I221" s="292"/>
      <c r="J221" s="293">
        <f>ROUND(I221*H221,2)</f>
        <v>0</v>
      </c>
      <c r="K221" s="289" t="s">
        <v>1</v>
      </c>
      <c r="L221" s="294"/>
      <c r="M221" s="295" t="s">
        <v>1</v>
      </c>
      <c r="N221" s="296" t="s">
        <v>41</v>
      </c>
      <c r="O221" s="92"/>
      <c r="P221" s="253">
        <f>O221*H221</f>
        <v>0</v>
      </c>
      <c r="Q221" s="253">
        <v>0.00158</v>
      </c>
      <c r="R221" s="253">
        <f>Q221*H221</f>
        <v>0.00158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420</v>
      </c>
      <c r="AT221" s="255" t="s">
        <v>488</v>
      </c>
      <c r="AU221" s="255" t="s">
        <v>86</v>
      </c>
      <c r="AY221" s="18" t="s">
        <v>213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84</v>
      </c>
      <c r="BK221" s="256">
        <f>ROUND(I221*H221,2)</f>
        <v>0</v>
      </c>
      <c r="BL221" s="18" t="s">
        <v>229</v>
      </c>
      <c r="BM221" s="255" t="s">
        <v>3079</v>
      </c>
    </row>
    <row r="222" s="2" customFormat="1">
      <c r="A222" s="39"/>
      <c r="B222" s="40"/>
      <c r="C222" s="41"/>
      <c r="D222" s="257" t="s">
        <v>222</v>
      </c>
      <c r="E222" s="41"/>
      <c r="F222" s="258" t="s">
        <v>3080</v>
      </c>
      <c r="G222" s="41"/>
      <c r="H222" s="41"/>
      <c r="I222" s="155"/>
      <c r="J222" s="41"/>
      <c r="K222" s="41"/>
      <c r="L222" s="45"/>
      <c r="M222" s="259"/>
      <c r="N222" s="260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222</v>
      </c>
      <c r="AU222" s="18" t="s">
        <v>86</v>
      </c>
    </row>
    <row r="223" s="13" customFormat="1">
      <c r="A223" s="13"/>
      <c r="B223" s="265"/>
      <c r="C223" s="266"/>
      <c r="D223" s="257" t="s">
        <v>436</v>
      </c>
      <c r="E223" s="267" t="s">
        <v>1</v>
      </c>
      <c r="F223" s="268" t="s">
        <v>84</v>
      </c>
      <c r="G223" s="266"/>
      <c r="H223" s="269">
        <v>1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5" t="s">
        <v>436</v>
      </c>
      <c r="AU223" s="275" t="s">
        <v>86</v>
      </c>
      <c r="AV223" s="13" t="s">
        <v>86</v>
      </c>
      <c r="AW223" s="13" t="s">
        <v>32</v>
      </c>
      <c r="AX223" s="13" t="s">
        <v>84</v>
      </c>
      <c r="AY223" s="275" t="s">
        <v>213</v>
      </c>
    </row>
    <row r="224" s="2" customFormat="1" ht="21.75" customHeight="1">
      <c r="A224" s="39"/>
      <c r="B224" s="40"/>
      <c r="C224" s="244" t="s">
        <v>516</v>
      </c>
      <c r="D224" s="244" t="s">
        <v>216</v>
      </c>
      <c r="E224" s="245" t="s">
        <v>2894</v>
      </c>
      <c r="F224" s="246" t="s">
        <v>2895</v>
      </c>
      <c r="G224" s="247" t="s">
        <v>2896</v>
      </c>
      <c r="H224" s="248">
        <v>14.390000000000001</v>
      </c>
      <c r="I224" s="249"/>
      <c r="J224" s="250">
        <f>ROUND(I224*H224,2)</f>
        <v>0</v>
      </c>
      <c r="K224" s="246" t="s">
        <v>394</v>
      </c>
      <c r="L224" s="45"/>
      <c r="M224" s="251" t="s">
        <v>1</v>
      </c>
      <c r="N224" s="252" t="s">
        <v>41</v>
      </c>
      <c r="O224" s="92"/>
      <c r="P224" s="253">
        <f>O224*H224</f>
        <v>0</v>
      </c>
      <c r="Q224" s="253">
        <v>0.00010000000000000001</v>
      </c>
      <c r="R224" s="253">
        <f>Q224*H224</f>
        <v>0.0014390000000000002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229</v>
      </c>
      <c r="AT224" s="255" t="s">
        <v>216</v>
      </c>
      <c r="AU224" s="255" t="s">
        <v>86</v>
      </c>
      <c r="AY224" s="18" t="s">
        <v>213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84</v>
      </c>
      <c r="BK224" s="256">
        <f>ROUND(I224*H224,2)</f>
        <v>0</v>
      </c>
      <c r="BL224" s="18" t="s">
        <v>229</v>
      </c>
      <c r="BM224" s="255" t="s">
        <v>2897</v>
      </c>
    </row>
    <row r="225" s="13" customFormat="1">
      <c r="A225" s="13"/>
      <c r="B225" s="265"/>
      <c r="C225" s="266"/>
      <c r="D225" s="257" t="s">
        <v>436</v>
      </c>
      <c r="E225" s="267" t="s">
        <v>1</v>
      </c>
      <c r="F225" s="268" t="s">
        <v>3154</v>
      </c>
      <c r="G225" s="266"/>
      <c r="H225" s="269">
        <v>14.390000000000001</v>
      </c>
      <c r="I225" s="270"/>
      <c r="J225" s="266"/>
      <c r="K225" s="266"/>
      <c r="L225" s="271"/>
      <c r="M225" s="272"/>
      <c r="N225" s="273"/>
      <c r="O225" s="273"/>
      <c r="P225" s="273"/>
      <c r="Q225" s="273"/>
      <c r="R225" s="273"/>
      <c r="S225" s="273"/>
      <c r="T225" s="27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5" t="s">
        <v>436</v>
      </c>
      <c r="AU225" s="275" t="s">
        <v>86</v>
      </c>
      <c r="AV225" s="13" t="s">
        <v>86</v>
      </c>
      <c r="AW225" s="13" t="s">
        <v>32</v>
      </c>
      <c r="AX225" s="13" t="s">
        <v>84</v>
      </c>
      <c r="AY225" s="275" t="s">
        <v>213</v>
      </c>
    </row>
    <row r="226" s="2" customFormat="1" ht="16.5" customHeight="1">
      <c r="A226" s="39"/>
      <c r="B226" s="40"/>
      <c r="C226" s="244" t="s">
        <v>355</v>
      </c>
      <c r="D226" s="244" t="s">
        <v>216</v>
      </c>
      <c r="E226" s="245" t="s">
        <v>2901</v>
      </c>
      <c r="F226" s="246" t="s">
        <v>2902</v>
      </c>
      <c r="G226" s="247" t="s">
        <v>310</v>
      </c>
      <c r="H226" s="248">
        <v>1</v>
      </c>
      <c r="I226" s="249"/>
      <c r="J226" s="250">
        <f>ROUND(I226*H226,2)</f>
        <v>0</v>
      </c>
      <c r="K226" s="246" t="s">
        <v>1</v>
      </c>
      <c r="L226" s="45"/>
      <c r="M226" s="251" t="s">
        <v>1</v>
      </c>
      <c r="N226" s="252" t="s">
        <v>41</v>
      </c>
      <c r="O226" s="92"/>
      <c r="P226" s="253">
        <f>O226*H226</f>
        <v>0</v>
      </c>
      <c r="Q226" s="253">
        <v>12.82264</v>
      </c>
      <c r="R226" s="253">
        <f>Q226*H226</f>
        <v>12.82264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229</v>
      </c>
      <c r="AT226" s="255" t="s">
        <v>216</v>
      </c>
      <c r="AU226" s="255" t="s">
        <v>86</v>
      </c>
      <c r="AY226" s="18" t="s">
        <v>213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84</v>
      </c>
      <c r="BK226" s="256">
        <f>ROUND(I226*H226,2)</f>
        <v>0</v>
      </c>
      <c r="BL226" s="18" t="s">
        <v>229</v>
      </c>
      <c r="BM226" s="255" t="s">
        <v>2903</v>
      </c>
    </row>
    <row r="227" s="2" customFormat="1">
      <c r="A227" s="39"/>
      <c r="B227" s="40"/>
      <c r="C227" s="41"/>
      <c r="D227" s="257" t="s">
        <v>222</v>
      </c>
      <c r="E227" s="41"/>
      <c r="F227" s="258" t="s">
        <v>2904</v>
      </c>
      <c r="G227" s="41"/>
      <c r="H227" s="41"/>
      <c r="I227" s="155"/>
      <c r="J227" s="41"/>
      <c r="K227" s="41"/>
      <c r="L227" s="45"/>
      <c r="M227" s="259"/>
      <c r="N227" s="260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222</v>
      </c>
      <c r="AU227" s="18" t="s">
        <v>86</v>
      </c>
    </row>
    <row r="228" s="13" customFormat="1">
      <c r="A228" s="13"/>
      <c r="B228" s="265"/>
      <c r="C228" s="266"/>
      <c r="D228" s="257" t="s">
        <v>436</v>
      </c>
      <c r="E228" s="267" t="s">
        <v>1</v>
      </c>
      <c r="F228" s="268" t="s">
        <v>84</v>
      </c>
      <c r="G228" s="266"/>
      <c r="H228" s="269">
        <v>1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5" t="s">
        <v>436</v>
      </c>
      <c r="AU228" s="275" t="s">
        <v>86</v>
      </c>
      <c r="AV228" s="13" t="s">
        <v>86</v>
      </c>
      <c r="AW228" s="13" t="s">
        <v>32</v>
      </c>
      <c r="AX228" s="13" t="s">
        <v>84</v>
      </c>
      <c r="AY228" s="275" t="s">
        <v>213</v>
      </c>
    </row>
    <row r="229" s="2" customFormat="1" ht="16.5" customHeight="1">
      <c r="A229" s="39"/>
      <c r="B229" s="40"/>
      <c r="C229" s="244" t="s">
        <v>360</v>
      </c>
      <c r="D229" s="244" t="s">
        <v>216</v>
      </c>
      <c r="E229" s="245" t="s">
        <v>3090</v>
      </c>
      <c r="F229" s="246" t="s">
        <v>3091</v>
      </c>
      <c r="G229" s="247" t="s">
        <v>471</v>
      </c>
      <c r="H229" s="248">
        <v>14.390000000000001</v>
      </c>
      <c r="I229" s="249"/>
      <c r="J229" s="250">
        <f>ROUND(I229*H229,2)</f>
        <v>0</v>
      </c>
      <c r="K229" s="246" t="s">
        <v>1</v>
      </c>
      <c r="L229" s="45"/>
      <c r="M229" s="251" t="s">
        <v>1</v>
      </c>
      <c r="N229" s="252" t="s">
        <v>41</v>
      </c>
      <c r="O229" s="92"/>
      <c r="P229" s="253">
        <f>O229*H229</f>
        <v>0</v>
      </c>
      <c r="Q229" s="253">
        <v>2.0000000000000002E-05</v>
      </c>
      <c r="R229" s="253">
        <f>Q229*H229</f>
        <v>0.00028780000000000006</v>
      </c>
      <c r="S229" s="253">
        <v>0</v>
      </c>
      <c r="T229" s="25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229</v>
      </c>
      <c r="AT229" s="255" t="s">
        <v>216</v>
      </c>
      <c r="AU229" s="255" t="s">
        <v>86</v>
      </c>
      <c r="AY229" s="18" t="s">
        <v>213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84</v>
      </c>
      <c r="BK229" s="256">
        <f>ROUND(I229*H229,2)</f>
        <v>0</v>
      </c>
      <c r="BL229" s="18" t="s">
        <v>229</v>
      </c>
      <c r="BM229" s="255" t="s">
        <v>3092</v>
      </c>
    </row>
    <row r="230" s="13" customFormat="1">
      <c r="A230" s="13"/>
      <c r="B230" s="265"/>
      <c r="C230" s="266"/>
      <c r="D230" s="257" t="s">
        <v>436</v>
      </c>
      <c r="E230" s="267" t="s">
        <v>1</v>
      </c>
      <c r="F230" s="268" t="s">
        <v>3154</v>
      </c>
      <c r="G230" s="266"/>
      <c r="H230" s="269">
        <v>14.390000000000001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5" t="s">
        <v>436</v>
      </c>
      <c r="AU230" s="275" t="s">
        <v>86</v>
      </c>
      <c r="AV230" s="13" t="s">
        <v>86</v>
      </c>
      <c r="AW230" s="13" t="s">
        <v>32</v>
      </c>
      <c r="AX230" s="13" t="s">
        <v>84</v>
      </c>
      <c r="AY230" s="275" t="s">
        <v>213</v>
      </c>
    </row>
    <row r="231" s="12" customFormat="1" ht="22.8" customHeight="1">
      <c r="A231" s="12"/>
      <c r="B231" s="228"/>
      <c r="C231" s="229"/>
      <c r="D231" s="230" t="s">
        <v>75</v>
      </c>
      <c r="E231" s="242" t="s">
        <v>248</v>
      </c>
      <c r="F231" s="242" t="s">
        <v>2913</v>
      </c>
      <c r="G231" s="229"/>
      <c r="H231" s="229"/>
      <c r="I231" s="232"/>
      <c r="J231" s="243">
        <f>BK231</f>
        <v>0</v>
      </c>
      <c r="K231" s="229"/>
      <c r="L231" s="234"/>
      <c r="M231" s="235"/>
      <c r="N231" s="236"/>
      <c r="O231" s="236"/>
      <c r="P231" s="237">
        <v>0</v>
      </c>
      <c r="Q231" s="236"/>
      <c r="R231" s="237">
        <v>0</v>
      </c>
      <c r="S231" s="236"/>
      <c r="T231" s="238"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9" t="s">
        <v>84</v>
      </c>
      <c r="AT231" s="240" t="s">
        <v>75</v>
      </c>
      <c r="AU231" s="240" t="s">
        <v>84</v>
      </c>
      <c r="AY231" s="239" t="s">
        <v>213</v>
      </c>
      <c r="BK231" s="241">
        <v>0</v>
      </c>
    </row>
    <row r="232" s="12" customFormat="1" ht="22.8" customHeight="1">
      <c r="A232" s="12"/>
      <c r="B232" s="228"/>
      <c r="C232" s="229"/>
      <c r="D232" s="230" t="s">
        <v>75</v>
      </c>
      <c r="E232" s="242" t="s">
        <v>1133</v>
      </c>
      <c r="F232" s="242" t="s">
        <v>1134</v>
      </c>
      <c r="G232" s="229"/>
      <c r="H232" s="229"/>
      <c r="I232" s="232"/>
      <c r="J232" s="243">
        <f>BK232</f>
        <v>0</v>
      </c>
      <c r="K232" s="229"/>
      <c r="L232" s="234"/>
      <c r="M232" s="235"/>
      <c r="N232" s="236"/>
      <c r="O232" s="236"/>
      <c r="P232" s="237">
        <f>P233</f>
        <v>0</v>
      </c>
      <c r="Q232" s="236"/>
      <c r="R232" s="237">
        <f>R233</f>
        <v>0</v>
      </c>
      <c r="S232" s="236"/>
      <c r="T232" s="238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39" t="s">
        <v>84</v>
      </c>
      <c r="AT232" s="240" t="s">
        <v>75</v>
      </c>
      <c r="AU232" s="240" t="s">
        <v>84</v>
      </c>
      <c r="AY232" s="239" t="s">
        <v>213</v>
      </c>
      <c r="BK232" s="241">
        <f>BK233</f>
        <v>0</v>
      </c>
    </row>
    <row r="233" s="2" customFormat="1" ht="21.75" customHeight="1">
      <c r="A233" s="39"/>
      <c r="B233" s="40"/>
      <c r="C233" s="244" t="s">
        <v>365</v>
      </c>
      <c r="D233" s="244" t="s">
        <v>216</v>
      </c>
      <c r="E233" s="245" t="s">
        <v>2936</v>
      </c>
      <c r="F233" s="246" t="s">
        <v>2937</v>
      </c>
      <c r="G233" s="247" t="s">
        <v>491</v>
      </c>
      <c r="H233" s="248">
        <v>12.868</v>
      </c>
      <c r="I233" s="249"/>
      <c r="J233" s="250">
        <f>ROUND(I233*H233,2)</f>
        <v>0</v>
      </c>
      <c r="K233" s="246" t="s">
        <v>394</v>
      </c>
      <c r="L233" s="45"/>
      <c r="M233" s="251" t="s">
        <v>1</v>
      </c>
      <c r="N233" s="252" t="s">
        <v>41</v>
      </c>
      <c r="O233" s="92"/>
      <c r="P233" s="253">
        <f>O233*H233</f>
        <v>0</v>
      </c>
      <c r="Q233" s="253">
        <v>0</v>
      </c>
      <c r="R233" s="253">
        <f>Q233*H233</f>
        <v>0</v>
      </c>
      <c r="S233" s="253">
        <v>0</v>
      </c>
      <c r="T233" s="25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5" t="s">
        <v>229</v>
      </c>
      <c r="AT233" s="255" t="s">
        <v>216</v>
      </c>
      <c r="AU233" s="255" t="s">
        <v>86</v>
      </c>
      <c r="AY233" s="18" t="s">
        <v>213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8" t="s">
        <v>84</v>
      </c>
      <c r="BK233" s="256">
        <f>ROUND(I233*H233,2)</f>
        <v>0</v>
      </c>
      <c r="BL233" s="18" t="s">
        <v>229</v>
      </c>
      <c r="BM233" s="255" t="s">
        <v>2938</v>
      </c>
    </row>
    <row r="234" s="12" customFormat="1" ht="25.92" customHeight="1">
      <c r="A234" s="12"/>
      <c r="B234" s="228"/>
      <c r="C234" s="229"/>
      <c r="D234" s="230" t="s">
        <v>75</v>
      </c>
      <c r="E234" s="231" t="s">
        <v>700</v>
      </c>
      <c r="F234" s="231" t="s">
        <v>941</v>
      </c>
      <c r="G234" s="229"/>
      <c r="H234" s="229"/>
      <c r="I234" s="232"/>
      <c r="J234" s="233">
        <f>BK234</f>
        <v>0</v>
      </c>
      <c r="K234" s="229"/>
      <c r="L234" s="234"/>
      <c r="M234" s="329"/>
      <c r="N234" s="330"/>
      <c r="O234" s="330"/>
      <c r="P234" s="331">
        <v>0</v>
      </c>
      <c r="Q234" s="330"/>
      <c r="R234" s="331">
        <v>0</v>
      </c>
      <c r="S234" s="330"/>
      <c r="T234" s="332"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39" t="s">
        <v>86</v>
      </c>
      <c r="AT234" s="240" t="s">
        <v>75</v>
      </c>
      <c r="AU234" s="240" t="s">
        <v>76</v>
      </c>
      <c r="AY234" s="239" t="s">
        <v>213</v>
      </c>
      <c r="BK234" s="241">
        <v>0</v>
      </c>
    </row>
    <row r="235" s="2" customFormat="1" ht="6.96" customHeight="1">
      <c r="A235" s="39"/>
      <c r="B235" s="67"/>
      <c r="C235" s="68"/>
      <c r="D235" s="68"/>
      <c r="E235" s="68"/>
      <c r="F235" s="68"/>
      <c r="G235" s="68"/>
      <c r="H235" s="68"/>
      <c r="I235" s="193"/>
      <c r="J235" s="68"/>
      <c r="K235" s="68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DdgeTAithSQfLqFm5qQuwi8lv1dgpVmgjUbG/XPFl6qHpXQ+hlC8tiuQbJVPhSlMDv+vL62gw7cXYd8LRODjcA==" hashValue="2RDruiO5r9PkCboX600VPQ2/CpPODOR7XqTFWI9j/sh5yxfy+hp13z4Ocu+Ib7Gr/DLo3sB2v3HZecN/ZNDsUA==" algorithmName="SHA-512" password="CC35"/>
  <autoFilter ref="C125:K23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3163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ROUND((SUM(BE127:BE368)),  2)</f>
        <v>0</v>
      </c>
      <c r="G33" s="39"/>
      <c r="H33" s="39"/>
      <c r="I33" s="172">
        <v>0.20999999999999999</v>
      </c>
      <c r="J33" s="171">
        <f>ROUND(((SUM(BE127:BE368))*I33),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ROUND((SUM(BF127:BF368)),  2)</f>
        <v>0</v>
      </c>
      <c r="G34" s="39"/>
      <c r="H34" s="39"/>
      <c r="I34" s="172">
        <v>0.14999999999999999</v>
      </c>
      <c r="J34" s="171">
        <f>ROUND(((SUM(BF127:BF368))*I34),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ROUND((SUM(BG127:BG368)),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ROUND((SUM(BH127:BH368)),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ROUND((SUM(BI127:BI368)),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351 - Přeložka vodovodu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J128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J129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383</v>
      </c>
      <c r="E99" s="212"/>
      <c r="F99" s="212"/>
      <c r="G99" s="212"/>
      <c r="H99" s="212"/>
      <c r="I99" s="213"/>
      <c r="J99" s="214">
        <f>J181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1256</v>
      </c>
      <c r="E100" s="212"/>
      <c r="F100" s="212"/>
      <c r="G100" s="212"/>
      <c r="H100" s="212"/>
      <c r="I100" s="213"/>
      <c r="J100" s="214">
        <f>J186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3164</v>
      </c>
      <c r="E101" s="212"/>
      <c r="F101" s="212"/>
      <c r="G101" s="212"/>
      <c r="H101" s="212"/>
      <c r="I101" s="213"/>
      <c r="J101" s="214">
        <f>J194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866</v>
      </c>
      <c r="E102" s="212"/>
      <c r="F102" s="212"/>
      <c r="G102" s="212"/>
      <c r="H102" s="212"/>
      <c r="I102" s="213"/>
      <c r="J102" s="214">
        <f>J209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2606</v>
      </c>
      <c r="E103" s="212"/>
      <c r="F103" s="212"/>
      <c r="G103" s="212"/>
      <c r="H103" s="212"/>
      <c r="I103" s="213"/>
      <c r="J103" s="214">
        <f>J336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959</v>
      </c>
      <c r="E104" s="212"/>
      <c r="F104" s="212"/>
      <c r="G104" s="212"/>
      <c r="H104" s="212"/>
      <c r="I104" s="213"/>
      <c r="J104" s="214">
        <f>J353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3"/>
      <c r="C105" s="204"/>
      <c r="D105" s="205" t="s">
        <v>869</v>
      </c>
      <c r="E105" s="206"/>
      <c r="F105" s="206"/>
      <c r="G105" s="206"/>
      <c r="H105" s="206"/>
      <c r="I105" s="207"/>
      <c r="J105" s="208">
        <f>J360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0"/>
      <c r="C106" s="134"/>
      <c r="D106" s="211" t="s">
        <v>3165</v>
      </c>
      <c r="E106" s="212"/>
      <c r="F106" s="212"/>
      <c r="G106" s="212"/>
      <c r="H106" s="212"/>
      <c r="I106" s="213"/>
      <c r="J106" s="214">
        <f>J361</f>
        <v>0</v>
      </c>
      <c r="K106" s="134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4"/>
      <c r="D107" s="211" t="s">
        <v>196</v>
      </c>
      <c r="E107" s="212"/>
      <c r="F107" s="212"/>
      <c r="G107" s="212"/>
      <c r="H107" s="212"/>
      <c r="I107" s="213"/>
      <c r="J107" s="214">
        <f>J364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193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196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198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97" t="str">
        <f>E7</f>
        <v>Revitalizace centra města Kopřivnice - aktualizace 08.2020</v>
      </c>
      <c r="F117" s="33"/>
      <c r="G117" s="33"/>
      <c r="H117" s="33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185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351 - Přeložka vodovodu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157" t="s">
        <v>22</v>
      </c>
      <c r="J121" s="80" t="str">
        <f>IF(J12="","",J12)</f>
        <v>7. 8. 2020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E15</f>
        <v>Město Kopřivnice</v>
      </c>
      <c r="G123" s="41"/>
      <c r="H123" s="41"/>
      <c r="I123" s="157" t="s">
        <v>30</v>
      </c>
      <c r="J123" s="37" t="str">
        <f>E21</f>
        <v>Dopravoprojekt Ostrava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157" t="s">
        <v>33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199</v>
      </c>
      <c r="D126" s="219" t="s">
        <v>61</v>
      </c>
      <c r="E126" s="219" t="s">
        <v>57</v>
      </c>
      <c r="F126" s="219" t="s">
        <v>58</v>
      </c>
      <c r="G126" s="219" t="s">
        <v>200</v>
      </c>
      <c r="H126" s="219" t="s">
        <v>201</v>
      </c>
      <c r="I126" s="220" t="s">
        <v>202</v>
      </c>
      <c r="J126" s="219" t="s">
        <v>190</v>
      </c>
      <c r="K126" s="221" t="s">
        <v>203</v>
      </c>
      <c r="L126" s="222"/>
      <c r="M126" s="101" t="s">
        <v>1</v>
      </c>
      <c r="N126" s="102" t="s">
        <v>40</v>
      </c>
      <c r="O126" s="102" t="s">
        <v>204</v>
      </c>
      <c r="P126" s="102" t="s">
        <v>205</v>
      </c>
      <c r="Q126" s="102" t="s">
        <v>206</v>
      </c>
      <c r="R126" s="102" t="s">
        <v>207</v>
      </c>
      <c r="S126" s="102" t="s">
        <v>208</v>
      </c>
      <c r="T126" s="103" t="s">
        <v>209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210</v>
      </c>
      <c r="D127" s="41"/>
      <c r="E127" s="41"/>
      <c r="F127" s="41"/>
      <c r="G127" s="41"/>
      <c r="H127" s="41"/>
      <c r="I127" s="155"/>
      <c r="J127" s="223">
        <f>BK127</f>
        <v>0</v>
      </c>
      <c r="K127" s="41"/>
      <c r="L127" s="45"/>
      <c r="M127" s="104"/>
      <c r="N127" s="224"/>
      <c r="O127" s="105"/>
      <c r="P127" s="225">
        <f>P128+P360</f>
        <v>0</v>
      </c>
      <c r="Q127" s="105"/>
      <c r="R127" s="225">
        <f>R128+R360</f>
        <v>140.33963139999997</v>
      </c>
      <c r="S127" s="105"/>
      <c r="T127" s="226">
        <f>T128+T360</f>
        <v>5.5205299999999999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192</v>
      </c>
      <c r="BK127" s="227">
        <f>BK128+BK360</f>
        <v>0</v>
      </c>
    </row>
    <row r="128" s="12" customFormat="1" ht="25.92" customHeight="1">
      <c r="A128" s="12"/>
      <c r="B128" s="228"/>
      <c r="C128" s="229"/>
      <c r="D128" s="230" t="s">
        <v>75</v>
      </c>
      <c r="E128" s="231" t="s">
        <v>388</v>
      </c>
      <c r="F128" s="231" t="s">
        <v>389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P129+P181+P186+P194+P209+P336+P353</f>
        <v>0</v>
      </c>
      <c r="Q128" s="236"/>
      <c r="R128" s="237">
        <f>R129+R181+R186+R194+R209+R336+R353</f>
        <v>140.33963139999997</v>
      </c>
      <c r="S128" s="236"/>
      <c r="T128" s="238">
        <f>T129+T181+T186+T194+T209+T336+T353</f>
        <v>5.5205299999999999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84</v>
      </c>
      <c r="AT128" s="240" t="s">
        <v>75</v>
      </c>
      <c r="AU128" s="240" t="s">
        <v>76</v>
      </c>
      <c r="AY128" s="239" t="s">
        <v>213</v>
      </c>
      <c r="BK128" s="241">
        <f>BK129+BK181+BK186+BK194+BK209+BK336+BK353</f>
        <v>0</v>
      </c>
    </row>
    <row r="129" s="12" customFormat="1" ht="22.8" customHeight="1">
      <c r="A129" s="12"/>
      <c r="B129" s="228"/>
      <c r="C129" s="229"/>
      <c r="D129" s="230" t="s">
        <v>75</v>
      </c>
      <c r="E129" s="242" t="s">
        <v>84</v>
      </c>
      <c r="F129" s="242" t="s">
        <v>390</v>
      </c>
      <c r="G129" s="229"/>
      <c r="H129" s="229"/>
      <c r="I129" s="232"/>
      <c r="J129" s="243">
        <f>BK129</f>
        <v>0</v>
      </c>
      <c r="K129" s="229"/>
      <c r="L129" s="234"/>
      <c r="M129" s="235"/>
      <c r="N129" s="236"/>
      <c r="O129" s="236"/>
      <c r="P129" s="237">
        <f>SUM(P130:P180)</f>
        <v>0</v>
      </c>
      <c r="Q129" s="236"/>
      <c r="R129" s="237">
        <f>SUM(R130:R180)</f>
        <v>136.43952979999997</v>
      </c>
      <c r="S129" s="236"/>
      <c r="T129" s="238">
        <f>SUM(T130:T180)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84</v>
      </c>
      <c r="AT129" s="240" t="s">
        <v>75</v>
      </c>
      <c r="AU129" s="240" t="s">
        <v>84</v>
      </c>
      <c r="AY129" s="239" t="s">
        <v>213</v>
      </c>
      <c r="BK129" s="241">
        <f>SUM(BK130:BK180)</f>
        <v>0</v>
      </c>
    </row>
    <row r="130" s="2" customFormat="1" ht="21.75" customHeight="1">
      <c r="A130" s="39"/>
      <c r="B130" s="40"/>
      <c r="C130" s="244" t="s">
        <v>84</v>
      </c>
      <c r="D130" s="244" t="s">
        <v>216</v>
      </c>
      <c r="E130" s="245" t="s">
        <v>401</v>
      </c>
      <c r="F130" s="246" t="s">
        <v>402</v>
      </c>
      <c r="G130" s="247" t="s">
        <v>393</v>
      </c>
      <c r="H130" s="248">
        <v>3.7559999999999998</v>
      </c>
      <c r="I130" s="249"/>
      <c r="J130" s="250">
        <f>ROUND(I130*H130,2)</f>
        <v>0</v>
      </c>
      <c r="K130" s="246" t="s">
        <v>394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86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3166</v>
      </c>
    </row>
    <row r="131" s="13" customFormat="1">
      <c r="A131" s="13"/>
      <c r="B131" s="265"/>
      <c r="C131" s="266"/>
      <c r="D131" s="257" t="s">
        <v>436</v>
      </c>
      <c r="E131" s="267" t="s">
        <v>1</v>
      </c>
      <c r="F131" s="268" t="s">
        <v>3167</v>
      </c>
      <c r="G131" s="266"/>
      <c r="H131" s="269">
        <v>3.7559999999999998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5" t="s">
        <v>436</v>
      </c>
      <c r="AU131" s="275" t="s">
        <v>86</v>
      </c>
      <c r="AV131" s="13" t="s">
        <v>86</v>
      </c>
      <c r="AW131" s="13" t="s">
        <v>32</v>
      </c>
      <c r="AX131" s="13" t="s">
        <v>84</v>
      </c>
      <c r="AY131" s="275" t="s">
        <v>213</v>
      </c>
    </row>
    <row r="132" s="2" customFormat="1" ht="21.75" customHeight="1">
      <c r="A132" s="39"/>
      <c r="B132" s="40"/>
      <c r="C132" s="244" t="s">
        <v>86</v>
      </c>
      <c r="D132" s="244" t="s">
        <v>216</v>
      </c>
      <c r="E132" s="245" t="s">
        <v>883</v>
      </c>
      <c r="F132" s="246" t="s">
        <v>884</v>
      </c>
      <c r="G132" s="247" t="s">
        <v>885</v>
      </c>
      <c r="H132" s="248">
        <v>10</v>
      </c>
      <c r="I132" s="249"/>
      <c r="J132" s="250">
        <f>ROUND(I132*H132,2)</f>
        <v>0</v>
      </c>
      <c r="K132" s="246" t="s">
        <v>394</v>
      </c>
      <c r="L132" s="45"/>
      <c r="M132" s="251" t="s">
        <v>1</v>
      </c>
      <c r="N132" s="252" t="s">
        <v>41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229</v>
      </c>
      <c r="AT132" s="255" t="s">
        <v>216</v>
      </c>
      <c r="AU132" s="255" t="s">
        <v>86</v>
      </c>
      <c r="AY132" s="18" t="s">
        <v>213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84</v>
      </c>
      <c r="BK132" s="256">
        <f>ROUND(I132*H132,2)</f>
        <v>0</v>
      </c>
      <c r="BL132" s="18" t="s">
        <v>229</v>
      </c>
      <c r="BM132" s="255" t="s">
        <v>3168</v>
      </c>
    </row>
    <row r="133" s="13" customFormat="1">
      <c r="A133" s="13"/>
      <c r="B133" s="265"/>
      <c r="C133" s="266"/>
      <c r="D133" s="257" t="s">
        <v>436</v>
      </c>
      <c r="E133" s="267" t="s">
        <v>1</v>
      </c>
      <c r="F133" s="268" t="s">
        <v>253</v>
      </c>
      <c r="G133" s="266"/>
      <c r="H133" s="269">
        <v>10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5" t="s">
        <v>436</v>
      </c>
      <c r="AU133" s="275" t="s">
        <v>86</v>
      </c>
      <c r="AV133" s="13" t="s">
        <v>86</v>
      </c>
      <c r="AW133" s="13" t="s">
        <v>32</v>
      </c>
      <c r="AX133" s="13" t="s">
        <v>76</v>
      </c>
      <c r="AY133" s="275" t="s">
        <v>213</v>
      </c>
    </row>
    <row r="134" s="2" customFormat="1" ht="21.75" customHeight="1">
      <c r="A134" s="39"/>
      <c r="B134" s="40"/>
      <c r="C134" s="244" t="s">
        <v>224</v>
      </c>
      <c r="D134" s="244" t="s">
        <v>216</v>
      </c>
      <c r="E134" s="245" t="s">
        <v>3169</v>
      </c>
      <c r="F134" s="246" t="s">
        <v>3170</v>
      </c>
      <c r="G134" s="247" t="s">
        <v>399</v>
      </c>
      <c r="H134" s="248">
        <v>98.408000000000001</v>
      </c>
      <c r="I134" s="249"/>
      <c r="J134" s="250">
        <f>ROUND(I134*H134,2)</f>
        <v>0</v>
      </c>
      <c r="K134" s="246" t="s">
        <v>394</v>
      </c>
      <c r="L134" s="45"/>
      <c r="M134" s="251" t="s">
        <v>1</v>
      </c>
      <c r="N134" s="252" t="s">
        <v>41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229</v>
      </c>
      <c r="AT134" s="255" t="s">
        <v>216</v>
      </c>
      <c r="AU134" s="255" t="s">
        <v>86</v>
      </c>
      <c r="AY134" s="18" t="s">
        <v>213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84</v>
      </c>
      <c r="BK134" s="256">
        <f>ROUND(I134*H134,2)</f>
        <v>0</v>
      </c>
      <c r="BL134" s="18" t="s">
        <v>229</v>
      </c>
      <c r="BM134" s="255" t="s">
        <v>3171</v>
      </c>
    </row>
    <row r="135" s="14" customFormat="1">
      <c r="A135" s="14"/>
      <c r="B135" s="276"/>
      <c r="C135" s="277"/>
      <c r="D135" s="257" t="s">
        <v>436</v>
      </c>
      <c r="E135" s="278" t="s">
        <v>1</v>
      </c>
      <c r="F135" s="279" t="s">
        <v>453</v>
      </c>
      <c r="G135" s="277"/>
      <c r="H135" s="280">
        <v>98.408000000000001</v>
      </c>
      <c r="I135" s="281"/>
      <c r="J135" s="277"/>
      <c r="K135" s="277"/>
      <c r="L135" s="282"/>
      <c r="M135" s="283"/>
      <c r="N135" s="284"/>
      <c r="O135" s="284"/>
      <c r="P135" s="284"/>
      <c r="Q135" s="284"/>
      <c r="R135" s="284"/>
      <c r="S135" s="284"/>
      <c r="T135" s="28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6" t="s">
        <v>436</v>
      </c>
      <c r="AU135" s="286" t="s">
        <v>86</v>
      </c>
      <c r="AV135" s="14" t="s">
        <v>229</v>
      </c>
      <c r="AW135" s="14" t="s">
        <v>32</v>
      </c>
      <c r="AX135" s="14" t="s">
        <v>76</v>
      </c>
      <c r="AY135" s="286" t="s">
        <v>213</v>
      </c>
    </row>
    <row r="136" s="2" customFormat="1" ht="21.75" customHeight="1">
      <c r="A136" s="39"/>
      <c r="B136" s="40"/>
      <c r="C136" s="244" t="s">
        <v>229</v>
      </c>
      <c r="D136" s="244" t="s">
        <v>216</v>
      </c>
      <c r="E136" s="245" t="s">
        <v>1312</v>
      </c>
      <c r="F136" s="246" t="s">
        <v>1313</v>
      </c>
      <c r="G136" s="247" t="s">
        <v>399</v>
      </c>
      <c r="H136" s="248">
        <v>49.204000000000001</v>
      </c>
      <c r="I136" s="249"/>
      <c r="J136" s="250">
        <f>ROUND(I136*H136,2)</f>
        <v>0</v>
      </c>
      <c r="K136" s="246" t="s">
        <v>394</v>
      </c>
      <c r="L136" s="45"/>
      <c r="M136" s="251" t="s">
        <v>1</v>
      </c>
      <c r="N136" s="252" t="s">
        <v>41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229</v>
      </c>
      <c r="AT136" s="255" t="s">
        <v>216</v>
      </c>
      <c r="AU136" s="255" t="s">
        <v>86</v>
      </c>
      <c r="AY136" s="18" t="s">
        <v>213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84</v>
      </c>
      <c r="BK136" s="256">
        <f>ROUND(I136*H136,2)</f>
        <v>0</v>
      </c>
      <c r="BL136" s="18" t="s">
        <v>229</v>
      </c>
      <c r="BM136" s="255" t="s">
        <v>3172</v>
      </c>
    </row>
    <row r="137" s="13" customFormat="1">
      <c r="A137" s="13"/>
      <c r="B137" s="265"/>
      <c r="C137" s="266"/>
      <c r="D137" s="257" t="s">
        <v>436</v>
      </c>
      <c r="E137" s="267" t="s">
        <v>1</v>
      </c>
      <c r="F137" s="268" t="s">
        <v>3173</v>
      </c>
      <c r="G137" s="266"/>
      <c r="H137" s="269">
        <v>98.408000000000001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5" t="s">
        <v>436</v>
      </c>
      <c r="AU137" s="275" t="s">
        <v>86</v>
      </c>
      <c r="AV137" s="13" t="s">
        <v>86</v>
      </c>
      <c r="AW137" s="13" t="s">
        <v>32</v>
      </c>
      <c r="AX137" s="13" t="s">
        <v>76</v>
      </c>
      <c r="AY137" s="275" t="s">
        <v>213</v>
      </c>
    </row>
    <row r="138" s="13" customFormat="1">
      <c r="A138" s="13"/>
      <c r="B138" s="265"/>
      <c r="C138" s="266"/>
      <c r="D138" s="257" t="s">
        <v>436</v>
      </c>
      <c r="E138" s="266"/>
      <c r="F138" s="268" t="s">
        <v>3174</v>
      </c>
      <c r="G138" s="266"/>
      <c r="H138" s="269">
        <v>49.204000000000001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5" t="s">
        <v>436</v>
      </c>
      <c r="AU138" s="275" t="s">
        <v>86</v>
      </c>
      <c r="AV138" s="13" t="s">
        <v>86</v>
      </c>
      <c r="AW138" s="13" t="s">
        <v>4</v>
      </c>
      <c r="AX138" s="13" t="s">
        <v>84</v>
      </c>
      <c r="AY138" s="275" t="s">
        <v>213</v>
      </c>
    </row>
    <row r="139" s="2" customFormat="1" ht="16.5" customHeight="1">
      <c r="A139" s="39"/>
      <c r="B139" s="40"/>
      <c r="C139" s="244" t="s">
        <v>212</v>
      </c>
      <c r="D139" s="244" t="s">
        <v>216</v>
      </c>
      <c r="E139" s="245" t="s">
        <v>2642</v>
      </c>
      <c r="F139" s="246" t="s">
        <v>2643</v>
      </c>
      <c r="G139" s="247" t="s">
        <v>393</v>
      </c>
      <c r="H139" s="248">
        <v>212.38800000000001</v>
      </c>
      <c r="I139" s="249"/>
      <c r="J139" s="250">
        <f>ROUND(I139*H139,2)</f>
        <v>0</v>
      </c>
      <c r="K139" s="246" t="s">
        <v>394</v>
      </c>
      <c r="L139" s="45"/>
      <c r="M139" s="251" t="s">
        <v>1</v>
      </c>
      <c r="N139" s="252" t="s">
        <v>41</v>
      </c>
      <c r="O139" s="92"/>
      <c r="P139" s="253">
        <f>O139*H139</f>
        <v>0</v>
      </c>
      <c r="Q139" s="253">
        <v>0.00084999999999999995</v>
      </c>
      <c r="R139" s="253">
        <f>Q139*H139</f>
        <v>0.18052979999999999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229</v>
      </c>
      <c r="AT139" s="255" t="s">
        <v>216</v>
      </c>
      <c r="AU139" s="255" t="s">
        <v>86</v>
      </c>
      <c r="AY139" s="18" t="s">
        <v>213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84</v>
      </c>
      <c r="BK139" s="256">
        <f>ROUND(I139*H139,2)</f>
        <v>0</v>
      </c>
      <c r="BL139" s="18" t="s">
        <v>229</v>
      </c>
      <c r="BM139" s="255" t="s">
        <v>3175</v>
      </c>
    </row>
    <row r="140" s="15" customFormat="1">
      <c r="A140" s="15"/>
      <c r="B140" s="300"/>
      <c r="C140" s="301"/>
      <c r="D140" s="257" t="s">
        <v>436</v>
      </c>
      <c r="E140" s="302" t="s">
        <v>1</v>
      </c>
      <c r="F140" s="303" t="s">
        <v>3176</v>
      </c>
      <c r="G140" s="301"/>
      <c r="H140" s="302" t="s">
        <v>1</v>
      </c>
      <c r="I140" s="304"/>
      <c r="J140" s="301"/>
      <c r="K140" s="301"/>
      <c r="L140" s="305"/>
      <c r="M140" s="306"/>
      <c r="N140" s="307"/>
      <c r="O140" s="307"/>
      <c r="P140" s="307"/>
      <c r="Q140" s="307"/>
      <c r="R140" s="307"/>
      <c r="S140" s="307"/>
      <c r="T140" s="30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309" t="s">
        <v>436</v>
      </c>
      <c r="AU140" s="309" t="s">
        <v>86</v>
      </c>
      <c r="AV140" s="15" t="s">
        <v>84</v>
      </c>
      <c r="AW140" s="15" t="s">
        <v>32</v>
      </c>
      <c r="AX140" s="15" t="s">
        <v>76</v>
      </c>
      <c r="AY140" s="309" t="s">
        <v>213</v>
      </c>
    </row>
    <row r="141" s="15" customFormat="1">
      <c r="A141" s="15"/>
      <c r="B141" s="300"/>
      <c r="C141" s="301"/>
      <c r="D141" s="257" t="s">
        <v>436</v>
      </c>
      <c r="E141" s="302" t="s">
        <v>1</v>
      </c>
      <c r="F141" s="303" t="s">
        <v>3177</v>
      </c>
      <c r="G141" s="301"/>
      <c r="H141" s="302" t="s">
        <v>1</v>
      </c>
      <c r="I141" s="304"/>
      <c r="J141" s="301"/>
      <c r="K141" s="301"/>
      <c r="L141" s="305"/>
      <c r="M141" s="306"/>
      <c r="N141" s="307"/>
      <c r="O141" s="307"/>
      <c r="P141" s="307"/>
      <c r="Q141" s="307"/>
      <c r="R141" s="307"/>
      <c r="S141" s="307"/>
      <c r="T141" s="30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309" t="s">
        <v>436</v>
      </c>
      <c r="AU141" s="309" t="s">
        <v>86</v>
      </c>
      <c r="AV141" s="15" t="s">
        <v>84</v>
      </c>
      <c r="AW141" s="15" t="s">
        <v>32</v>
      </c>
      <c r="AX141" s="15" t="s">
        <v>76</v>
      </c>
      <c r="AY141" s="309" t="s">
        <v>213</v>
      </c>
    </row>
    <row r="142" s="14" customFormat="1">
      <c r="A142" s="14"/>
      <c r="B142" s="276"/>
      <c r="C142" s="277"/>
      <c r="D142" s="257" t="s">
        <v>436</v>
      </c>
      <c r="E142" s="278" t="s">
        <v>1</v>
      </c>
      <c r="F142" s="279" t="s">
        <v>453</v>
      </c>
      <c r="G142" s="277"/>
      <c r="H142" s="280">
        <v>212.38800000000001</v>
      </c>
      <c r="I142" s="281"/>
      <c r="J142" s="277"/>
      <c r="K142" s="277"/>
      <c r="L142" s="282"/>
      <c r="M142" s="283"/>
      <c r="N142" s="284"/>
      <c r="O142" s="284"/>
      <c r="P142" s="284"/>
      <c r="Q142" s="284"/>
      <c r="R142" s="284"/>
      <c r="S142" s="284"/>
      <c r="T142" s="28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6" t="s">
        <v>436</v>
      </c>
      <c r="AU142" s="286" t="s">
        <v>86</v>
      </c>
      <c r="AV142" s="14" t="s">
        <v>229</v>
      </c>
      <c r="AW142" s="14" t="s">
        <v>32</v>
      </c>
      <c r="AX142" s="14" t="s">
        <v>76</v>
      </c>
      <c r="AY142" s="286" t="s">
        <v>213</v>
      </c>
    </row>
    <row r="143" s="2" customFormat="1" ht="21.75" customHeight="1">
      <c r="A143" s="39"/>
      <c r="B143" s="40"/>
      <c r="C143" s="244" t="s">
        <v>238</v>
      </c>
      <c r="D143" s="244" t="s">
        <v>216</v>
      </c>
      <c r="E143" s="245" t="s">
        <v>2645</v>
      </c>
      <c r="F143" s="246" t="s">
        <v>2646</v>
      </c>
      <c r="G143" s="247" t="s">
        <v>393</v>
      </c>
      <c r="H143" s="248">
        <v>212.38800000000001</v>
      </c>
      <c r="I143" s="249"/>
      <c r="J143" s="250">
        <f>ROUND(I143*H143,2)</f>
        <v>0</v>
      </c>
      <c r="K143" s="246" t="s">
        <v>394</v>
      </c>
      <c r="L143" s="45"/>
      <c r="M143" s="251" t="s">
        <v>1</v>
      </c>
      <c r="N143" s="252" t="s">
        <v>41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229</v>
      </c>
      <c r="AT143" s="255" t="s">
        <v>216</v>
      </c>
      <c r="AU143" s="255" t="s">
        <v>86</v>
      </c>
      <c r="AY143" s="18" t="s">
        <v>213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84</v>
      </c>
      <c r="BK143" s="256">
        <f>ROUND(I143*H143,2)</f>
        <v>0</v>
      </c>
      <c r="BL143" s="18" t="s">
        <v>229</v>
      </c>
      <c r="BM143" s="255" t="s">
        <v>3178</v>
      </c>
    </row>
    <row r="144" s="15" customFormat="1">
      <c r="A144" s="15"/>
      <c r="B144" s="300"/>
      <c r="C144" s="301"/>
      <c r="D144" s="257" t="s">
        <v>436</v>
      </c>
      <c r="E144" s="302" t="s">
        <v>1</v>
      </c>
      <c r="F144" s="303" t="s">
        <v>3179</v>
      </c>
      <c r="G144" s="301"/>
      <c r="H144" s="302" t="s">
        <v>1</v>
      </c>
      <c r="I144" s="304"/>
      <c r="J144" s="301"/>
      <c r="K144" s="301"/>
      <c r="L144" s="305"/>
      <c r="M144" s="306"/>
      <c r="N144" s="307"/>
      <c r="O144" s="307"/>
      <c r="P144" s="307"/>
      <c r="Q144" s="307"/>
      <c r="R144" s="307"/>
      <c r="S144" s="307"/>
      <c r="T144" s="30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309" t="s">
        <v>436</v>
      </c>
      <c r="AU144" s="309" t="s">
        <v>86</v>
      </c>
      <c r="AV144" s="15" t="s">
        <v>84</v>
      </c>
      <c r="AW144" s="15" t="s">
        <v>32</v>
      </c>
      <c r="AX144" s="15" t="s">
        <v>76</v>
      </c>
      <c r="AY144" s="309" t="s">
        <v>213</v>
      </c>
    </row>
    <row r="145" s="13" customFormat="1">
      <c r="A145" s="13"/>
      <c r="B145" s="265"/>
      <c r="C145" s="266"/>
      <c r="D145" s="257" t="s">
        <v>436</v>
      </c>
      <c r="E145" s="267" t="s">
        <v>1</v>
      </c>
      <c r="F145" s="268" t="s">
        <v>3180</v>
      </c>
      <c r="G145" s="266"/>
      <c r="H145" s="269">
        <v>212.38800000000001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5" t="s">
        <v>436</v>
      </c>
      <c r="AU145" s="275" t="s">
        <v>86</v>
      </c>
      <c r="AV145" s="13" t="s">
        <v>86</v>
      </c>
      <c r="AW145" s="13" t="s">
        <v>32</v>
      </c>
      <c r="AX145" s="13" t="s">
        <v>76</v>
      </c>
      <c r="AY145" s="275" t="s">
        <v>213</v>
      </c>
    </row>
    <row r="146" s="2" customFormat="1" ht="21.75" customHeight="1">
      <c r="A146" s="39"/>
      <c r="B146" s="40"/>
      <c r="C146" s="244" t="s">
        <v>243</v>
      </c>
      <c r="D146" s="244" t="s">
        <v>216</v>
      </c>
      <c r="E146" s="245" t="s">
        <v>1336</v>
      </c>
      <c r="F146" s="246" t="s">
        <v>1337</v>
      </c>
      <c r="G146" s="247" t="s">
        <v>399</v>
      </c>
      <c r="H146" s="248">
        <v>98.408000000000001</v>
      </c>
      <c r="I146" s="249"/>
      <c r="J146" s="250">
        <f>ROUND(I146*H146,2)</f>
        <v>0</v>
      </c>
      <c r="K146" s="246" t="s">
        <v>394</v>
      </c>
      <c r="L146" s="45"/>
      <c r="M146" s="251" t="s">
        <v>1</v>
      </c>
      <c r="N146" s="252" t="s">
        <v>41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229</v>
      </c>
      <c r="AT146" s="255" t="s">
        <v>216</v>
      </c>
      <c r="AU146" s="255" t="s">
        <v>86</v>
      </c>
      <c r="AY146" s="18" t="s">
        <v>213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84</v>
      </c>
      <c r="BK146" s="256">
        <f>ROUND(I146*H146,2)</f>
        <v>0</v>
      </c>
      <c r="BL146" s="18" t="s">
        <v>229</v>
      </c>
      <c r="BM146" s="255" t="s">
        <v>3181</v>
      </c>
    </row>
    <row r="147" s="13" customFormat="1">
      <c r="A147" s="13"/>
      <c r="B147" s="265"/>
      <c r="C147" s="266"/>
      <c r="D147" s="257" t="s">
        <v>436</v>
      </c>
      <c r="E147" s="267" t="s">
        <v>1</v>
      </c>
      <c r="F147" s="268" t="s">
        <v>3173</v>
      </c>
      <c r="G147" s="266"/>
      <c r="H147" s="269">
        <v>98.408000000000001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5" t="s">
        <v>436</v>
      </c>
      <c r="AU147" s="275" t="s">
        <v>86</v>
      </c>
      <c r="AV147" s="13" t="s">
        <v>86</v>
      </c>
      <c r="AW147" s="13" t="s">
        <v>32</v>
      </c>
      <c r="AX147" s="13" t="s">
        <v>76</v>
      </c>
      <c r="AY147" s="275" t="s">
        <v>213</v>
      </c>
    </row>
    <row r="148" s="2" customFormat="1" ht="21.75" customHeight="1">
      <c r="A148" s="39"/>
      <c r="B148" s="40"/>
      <c r="C148" s="244" t="s">
        <v>1586</v>
      </c>
      <c r="D148" s="244" t="s">
        <v>216</v>
      </c>
      <c r="E148" s="245" t="s">
        <v>531</v>
      </c>
      <c r="F148" s="246" t="s">
        <v>532</v>
      </c>
      <c r="G148" s="247" t="s">
        <v>399</v>
      </c>
      <c r="H148" s="248">
        <v>98.408000000000001</v>
      </c>
      <c r="I148" s="249"/>
      <c r="J148" s="250">
        <f>ROUND(I148*H148,2)</f>
        <v>0</v>
      </c>
      <c r="K148" s="246" t="s">
        <v>394</v>
      </c>
      <c r="L148" s="45"/>
      <c r="M148" s="251" t="s">
        <v>1</v>
      </c>
      <c r="N148" s="252" t="s">
        <v>41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229</v>
      </c>
      <c r="AT148" s="255" t="s">
        <v>216</v>
      </c>
      <c r="AU148" s="255" t="s">
        <v>86</v>
      </c>
      <c r="AY148" s="18" t="s">
        <v>213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84</v>
      </c>
      <c r="BK148" s="256">
        <f>ROUND(I148*H148,2)</f>
        <v>0</v>
      </c>
      <c r="BL148" s="18" t="s">
        <v>229</v>
      </c>
      <c r="BM148" s="255" t="s">
        <v>3182</v>
      </c>
    </row>
    <row r="149" s="15" customFormat="1">
      <c r="A149" s="15"/>
      <c r="B149" s="300"/>
      <c r="C149" s="301"/>
      <c r="D149" s="257" t="s">
        <v>436</v>
      </c>
      <c r="E149" s="302" t="s">
        <v>1</v>
      </c>
      <c r="F149" s="303" t="s">
        <v>2675</v>
      </c>
      <c r="G149" s="301"/>
      <c r="H149" s="302" t="s">
        <v>1</v>
      </c>
      <c r="I149" s="304"/>
      <c r="J149" s="301"/>
      <c r="K149" s="301"/>
      <c r="L149" s="305"/>
      <c r="M149" s="306"/>
      <c r="N149" s="307"/>
      <c r="O149" s="307"/>
      <c r="P149" s="307"/>
      <c r="Q149" s="307"/>
      <c r="R149" s="307"/>
      <c r="S149" s="307"/>
      <c r="T149" s="30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309" t="s">
        <v>436</v>
      </c>
      <c r="AU149" s="309" t="s">
        <v>86</v>
      </c>
      <c r="AV149" s="15" t="s">
        <v>84</v>
      </c>
      <c r="AW149" s="15" t="s">
        <v>32</v>
      </c>
      <c r="AX149" s="15" t="s">
        <v>76</v>
      </c>
      <c r="AY149" s="309" t="s">
        <v>213</v>
      </c>
    </row>
    <row r="150" s="13" customFormat="1">
      <c r="A150" s="13"/>
      <c r="B150" s="265"/>
      <c r="C150" s="266"/>
      <c r="D150" s="257" t="s">
        <v>436</v>
      </c>
      <c r="E150" s="267" t="s">
        <v>1</v>
      </c>
      <c r="F150" s="268" t="s">
        <v>3173</v>
      </c>
      <c r="G150" s="266"/>
      <c r="H150" s="269">
        <v>98.408000000000001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5" t="s">
        <v>436</v>
      </c>
      <c r="AU150" s="275" t="s">
        <v>86</v>
      </c>
      <c r="AV150" s="13" t="s">
        <v>86</v>
      </c>
      <c r="AW150" s="13" t="s">
        <v>32</v>
      </c>
      <c r="AX150" s="13" t="s">
        <v>84</v>
      </c>
      <c r="AY150" s="275" t="s">
        <v>213</v>
      </c>
    </row>
    <row r="151" s="2" customFormat="1" ht="16.5" customHeight="1">
      <c r="A151" s="39"/>
      <c r="B151" s="40"/>
      <c r="C151" s="244" t="s">
        <v>253</v>
      </c>
      <c r="D151" s="244" t="s">
        <v>216</v>
      </c>
      <c r="E151" s="245" t="s">
        <v>899</v>
      </c>
      <c r="F151" s="246" t="s">
        <v>900</v>
      </c>
      <c r="G151" s="247" t="s">
        <v>399</v>
      </c>
      <c r="H151" s="248">
        <v>98.408000000000001</v>
      </c>
      <c r="I151" s="249"/>
      <c r="J151" s="250">
        <f>ROUND(I151*H151,2)</f>
        <v>0</v>
      </c>
      <c r="K151" s="246" t="s">
        <v>394</v>
      </c>
      <c r="L151" s="45"/>
      <c r="M151" s="251" t="s">
        <v>1</v>
      </c>
      <c r="N151" s="252" t="s">
        <v>41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229</v>
      </c>
      <c r="AT151" s="255" t="s">
        <v>216</v>
      </c>
      <c r="AU151" s="255" t="s">
        <v>86</v>
      </c>
      <c r="AY151" s="18" t="s">
        <v>213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84</v>
      </c>
      <c r="BK151" s="256">
        <f>ROUND(I151*H151,2)</f>
        <v>0</v>
      </c>
      <c r="BL151" s="18" t="s">
        <v>229</v>
      </c>
      <c r="BM151" s="255" t="s">
        <v>3183</v>
      </c>
    </row>
    <row r="152" s="15" customFormat="1">
      <c r="A152" s="15"/>
      <c r="B152" s="300"/>
      <c r="C152" s="301"/>
      <c r="D152" s="257" t="s">
        <v>436</v>
      </c>
      <c r="E152" s="302" t="s">
        <v>1</v>
      </c>
      <c r="F152" s="303" t="s">
        <v>3184</v>
      </c>
      <c r="G152" s="301"/>
      <c r="H152" s="302" t="s">
        <v>1</v>
      </c>
      <c r="I152" s="304"/>
      <c r="J152" s="301"/>
      <c r="K152" s="301"/>
      <c r="L152" s="305"/>
      <c r="M152" s="306"/>
      <c r="N152" s="307"/>
      <c r="O152" s="307"/>
      <c r="P152" s="307"/>
      <c r="Q152" s="307"/>
      <c r="R152" s="307"/>
      <c r="S152" s="307"/>
      <c r="T152" s="30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309" t="s">
        <v>436</v>
      </c>
      <c r="AU152" s="309" t="s">
        <v>86</v>
      </c>
      <c r="AV152" s="15" t="s">
        <v>84</v>
      </c>
      <c r="AW152" s="15" t="s">
        <v>32</v>
      </c>
      <c r="AX152" s="15" t="s">
        <v>76</v>
      </c>
      <c r="AY152" s="309" t="s">
        <v>213</v>
      </c>
    </row>
    <row r="153" s="13" customFormat="1">
      <c r="A153" s="13"/>
      <c r="B153" s="265"/>
      <c r="C153" s="266"/>
      <c r="D153" s="257" t="s">
        <v>436</v>
      </c>
      <c r="E153" s="267" t="s">
        <v>1</v>
      </c>
      <c r="F153" s="268" t="s">
        <v>3173</v>
      </c>
      <c r="G153" s="266"/>
      <c r="H153" s="269">
        <v>98.408000000000001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5" t="s">
        <v>436</v>
      </c>
      <c r="AU153" s="275" t="s">
        <v>86</v>
      </c>
      <c r="AV153" s="13" t="s">
        <v>86</v>
      </c>
      <c r="AW153" s="13" t="s">
        <v>32</v>
      </c>
      <c r="AX153" s="13" t="s">
        <v>84</v>
      </c>
      <c r="AY153" s="275" t="s">
        <v>213</v>
      </c>
    </row>
    <row r="154" s="2" customFormat="1" ht="16.5" customHeight="1">
      <c r="A154" s="39"/>
      <c r="B154" s="40"/>
      <c r="C154" s="244" t="s">
        <v>257</v>
      </c>
      <c r="D154" s="244" t="s">
        <v>216</v>
      </c>
      <c r="E154" s="245" t="s">
        <v>1004</v>
      </c>
      <c r="F154" s="246" t="s">
        <v>1005</v>
      </c>
      <c r="G154" s="247" t="s">
        <v>399</v>
      </c>
      <c r="H154" s="248">
        <v>87.677999999999997</v>
      </c>
      <c r="I154" s="249"/>
      <c r="J154" s="250">
        <f>ROUND(I154*H154,2)</f>
        <v>0</v>
      </c>
      <c r="K154" s="246" t="s">
        <v>394</v>
      </c>
      <c r="L154" s="45"/>
      <c r="M154" s="251" t="s">
        <v>1</v>
      </c>
      <c r="N154" s="252" t="s">
        <v>41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229</v>
      </c>
      <c r="AT154" s="255" t="s">
        <v>216</v>
      </c>
      <c r="AU154" s="255" t="s">
        <v>86</v>
      </c>
      <c r="AY154" s="18" t="s">
        <v>213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84</v>
      </c>
      <c r="BK154" s="256">
        <f>ROUND(I154*H154,2)</f>
        <v>0</v>
      </c>
      <c r="BL154" s="18" t="s">
        <v>229</v>
      </c>
      <c r="BM154" s="255" t="s">
        <v>3185</v>
      </c>
    </row>
    <row r="155" s="15" customFormat="1">
      <c r="A155" s="15"/>
      <c r="B155" s="300"/>
      <c r="C155" s="301"/>
      <c r="D155" s="257" t="s">
        <v>436</v>
      </c>
      <c r="E155" s="302" t="s">
        <v>1</v>
      </c>
      <c r="F155" s="303" t="s">
        <v>3186</v>
      </c>
      <c r="G155" s="301"/>
      <c r="H155" s="302" t="s">
        <v>1</v>
      </c>
      <c r="I155" s="304"/>
      <c r="J155" s="301"/>
      <c r="K155" s="301"/>
      <c r="L155" s="305"/>
      <c r="M155" s="306"/>
      <c r="N155" s="307"/>
      <c r="O155" s="307"/>
      <c r="P155" s="307"/>
      <c r="Q155" s="307"/>
      <c r="R155" s="307"/>
      <c r="S155" s="307"/>
      <c r="T155" s="30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309" t="s">
        <v>436</v>
      </c>
      <c r="AU155" s="309" t="s">
        <v>86</v>
      </c>
      <c r="AV155" s="15" t="s">
        <v>84</v>
      </c>
      <c r="AW155" s="15" t="s">
        <v>32</v>
      </c>
      <c r="AX155" s="15" t="s">
        <v>76</v>
      </c>
      <c r="AY155" s="309" t="s">
        <v>213</v>
      </c>
    </row>
    <row r="156" s="13" customFormat="1">
      <c r="A156" s="13"/>
      <c r="B156" s="265"/>
      <c r="C156" s="266"/>
      <c r="D156" s="257" t="s">
        <v>436</v>
      </c>
      <c r="E156" s="267" t="s">
        <v>1</v>
      </c>
      <c r="F156" s="268" t="s">
        <v>3187</v>
      </c>
      <c r="G156" s="266"/>
      <c r="H156" s="269">
        <v>87.677999999999997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5" t="s">
        <v>436</v>
      </c>
      <c r="AU156" s="275" t="s">
        <v>86</v>
      </c>
      <c r="AV156" s="13" t="s">
        <v>86</v>
      </c>
      <c r="AW156" s="13" t="s">
        <v>32</v>
      </c>
      <c r="AX156" s="13" t="s">
        <v>76</v>
      </c>
      <c r="AY156" s="275" t="s">
        <v>213</v>
      </c>
    </row>
    <row r="157" s="2" customFormat="1" ht="21.75" customHeight="1">
      <c r="A157" s="39"/>
      <c r="B157" s="40"/>
      <c r="C157" s="244" t="s">
        <v>264</v>
      </c>
      <c r="D157" s="244" t="s">
        <v>216</v>
      </c>
      <c r="E157" s="245" t="s">
        <v>1009</v>
      </c>
      <c r="F157" s="246" t="s">
        <v>1355</v>
      </c>
      <c r="G157" s="247" t="s">
        <v>491</v>
      </c>
      <c r="H157" s="248">
        <v>166.58799999999999</v>
      </c>
      <c r="I157" s="249"/>
      <c r="J157" s="250">
        <f>ROUND(I157*H157,2)</f>
        <v>0</v>
      </c>
      <c r="K157" s="246" t="s">
        <v>394</v>
      </c>
      <c r="L157" s="45"/>
      <c r="M157" s="251" t="s">
        <v>1</v>
      </c>
      <c r="N157" s="252" t="s">
        <v>41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229</v>
      </c>
      <c r="AT157" s="255" t="s">
        <v>216</v>
      </c>
      <c r="AU157" s="255" t="s">
        <v>86</v>
      </c>
      <c r="AY157" s="18" t="s">
        <v>213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84</v>
      </c>
      <c r="BK157" s="256">
        <f>ROUND(I157*H157,2)</f>
        <v>0</v>
      </c>
      <c r="BL157" s="18" t="s">
        <v>229</v>
      </c>
      <c r="BM157" s="255" t="s">
        <v>3188</v>
      </c>
    </row>
    <row r="158" s="2" customFormat="1">
      <c r="A158" s="39"/>
      <c r="B158" s="40"/>
      <c r="C158" s="41"/>
      <c r="D158" s="257" t="s">
        <v>222</v>
      </c>
      <c r="E158" s="41"/>
      <c r="F158" s="258" t="s">
        <v>692</v>
      </c>
      <c r="G158" s="41"/>
      <c r="H158" s="41"/>
      <c r="I158" s="155"/>
      <c r="J158" s="41"/>
      <c r="K158" s="41"/>
      <c r="L158" s="45"/>
      <c r="M158" s="259"/>
      <c r="N158" s="260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86</v>
      </c>
    </row>
    <row r="159" s="14" customFormat="1">
      <c r="A159" s="14"/>
      <c r="B159" s="276"/>
      <c r="C159" s="277"/>
      <c r="D159" s="257" t="s">
        <v>436</v>
      </c>
      <c r="E159" s="278" t="s">
        <v>1</v>
      </c>
      <c r="F159" s="279" t="s">
        <v>453</v>
      </c>
      <c r="G159" s="277"/>
      <c r="H159" s="280">
        <v>166.58799999999999</v>
      </c>
      <c r="I159" s="281"/>
      <c r="J159" s="277"/>
      <c r="K159" s="277"/>
      <c r="L159" s="282"/>
      <c r="M159" s="283"/>
      <c r="N159" s="284"/>
      <c r="O159" s="284"/>
      <c r="P159" s="284"/>
      <c r="Q159" s="284"/>
      <c r="R159" s="284"/>
      <c r="S159" s="284"/>
      <c r="T159" s="28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6" t="s">
        <v>436</v>
      </c>
      <c r="AU159" s="286" t="s">
        <v>86</v>
      </c>
      <c r="AV159" s="14" t="s">
        <v>229</v>
      </c>
      <c r="AW159" s="14" t="s">
        <v>32</v>
      </c>
      <c r="AX159" s="14" t="s">
        <v>76</v>
      </c>
      <c r="AY159" s="286" t="s">
        <v>213</v>
      </c>
    </row>
    <row r="160" s="2" customFormat="1" ht="21.75" customHeight="1">
      <c r="A160" s="39"/>
      <c r="B160" s="40"/>
      <c r="C160" s="244" t="s">
        <v>269</v>
      </c>
      <c r="D160" s="244" t="s">
        <v>216</v>
      </c>
      <c r="E160" s="245" t="s">
        <v>903</v>
      </c>
      <c r="F160" s="246" t="s">
        <v>904</v>
      </c>
      <c r="G160" s="247" t="s">
        <v>399</v>
      </c>
      <c r="H160" s="248">
        <v>55.024999999999999</v>
      </c>
      <c r="I160" s="249"/>
      <c r="J160" s="250">
        <f>ROUND(I160*H160,2)</f>
        <v>0</v>
      </c>
      <c r="K160" s="246" t="s">
        <v>394</v>
      </c>
      <c r="L160" s="45"/>
      <c r="M160" s="251" t="s">
        <v>1</v>
      </c>
      <c r="N160" s="252" t="s">
        <v>41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229</v>
      </c>
      <c r="AT160" s="255" t="s">
        <v>216</v>
      </c>
      <c r="AU160" s="255" t="s">
        <v>86</v>
      </c>
      <c r="AY160" s="18" t="s">
        <v>213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84</v>
      </c>
      <c r="BK160" s="256">
        <f>ROUND(I160*H160,2)</f>
        <v>0</v>
      </c>
      <c r="BL160" s="18" t="s">
        <v>229</v>
      </c>
      <c r="BM160" s="255" t="s">
        <v>3189</v>
      </c>
    </row>
    <row r="161" s="14" customFormat="1">
      <c r="A161" s="14"/>
      <c r="B161" s="276"/>
      <c r="C161" s="277"/>
      <c r="D161" s="257" t="s">
        <v>436</v>
      </c>
      <c r="E161" s="278" t="s">
        <v>1</v>
      </c>
      <c r="F161" s="279" t="s">
        <v>453</v>
      </c>
      <c r="G161" s="277"/>
      <c r="H161" s="280">
        <v>55.024999999999999</v>
      </c>
      <c r="I161" s="281"/>
      <c r="J161" s="277"/>
      <c r="K161" s="277"/>
      <c r="L161" s="282"/>
      <c r="M161" s="283"/>
      <c r="N161" s="284"/>
      <c r="O161" s="284"/>
      <c r="P161" s="284"/>
      <c r="Q161" s="284"/>
      <c r="R161" s="284"/>
      <c r="S161" s="284"/>
      <c r="T161" s="28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6" t="s">
        <v>436</v>
      </c>
      <c r="AU161" s="286" t="s">
        <v>86</v>
      </c>
      <c r="AV161" s="14" t="s">
        <v>229</v>
      </c>
      <c r="AW161" s="14" t="s">
        <v>32</v>
      </c>
      <c r="AX161" s="14" t="s">
        <v>76</v>
      </c>
      <c r="AY161" s="286" t="s">
        <v>213</v>
      </c>
    </row>
    <row r="162" s="2" customFormat="1" ht="21.75" customHeight="1">
      <c r="A162" s="39"/>
      <c r="B162" s="40"/>
      <c r="C162" s="244" t="s">
        <v>279</v>
      </c>
      <c r="D162" s="244" t="s">
        <v>216</v>
      </c>
      <c r="E162" s="245" t="s">
        <v>2879</v>
      </c>
      <c r="F162" s="246" t="s">
        <v>2880</v>
      </c>
      <c r="G162" s="247" t="s">
        <v>399</v>
      </c>
      <c r="H162" s="248">
        <v>33.131</v>
      </c>
      <c r="I162" s="249"/>
      <c r="J162" s="250">
        <f>ROUND(I162*H162,2)</f>
        <v>0</v>
      </c>
      <c r="K162" s="246" t="s">
        <v>394</v>
      </c>
      <c r="L162" s="45"/>
      <c r="M162" s="251" t="s">
        <v>1</v>
      </c>
      <c r="N162" s="252" t="s">
        <v>41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229</v>
      </c>
      <c r="AT162" s="255" t="s">
        <v>216</v>
      </c>
      <c r="AU162" s="255" t="s">
        <v>86</v>
      </c>
      <c r="AY162" s="18" t="s">
        <v>213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84</v>
      </c>
      <c r="BK162" s="256">
        <f>ROUND(I162*H162,2)</f>
        <v>0</v>
      </c>
      <c r="BL162" s="18" t="s">
        <v>229</v>
      </c>
      <c r="BM162" s="255" t="s">
        <v>3190</v>
      </c>
    </row>
    <row r="163" s="15" customFormat="1">
      <c r="A163" s="15"/>
      <c r="B163" s="300"/>
      <c r="C163" s="301"/>
      <c r="D163" s="257" t="s">
        <v>436</v>
      </c>
      <c r="E163" s="302" t="s">
        <v>1</v>
      </c>
      <c r="F163" s="303" t="s">
        <v>3191</v>
      </c>
      <c r="G163" s="301"/>
      <c r="H163" s="302" t="s">
        <v>1</v>
      </c>
      <c r="I163" s="304"/>
      <c r="J163" s="301"/>
      <c r="K163" s="301"/>
      <c r="L163" s="305"/>
      <c r="M163" s="306"/>
      <c r="N163" s="307"/>
      <c r="O163" s="307"/>
      <c r="P163" s="307"/>
      <c r="Q163" s="307"/>
      <c r="R163" s="307"/>
      <c r="S163" s="307"/>
      <c r="T163" s="308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309" t="s">
        <v>436</v>
      </c>
      <c r="AU163" s="309" t="s">
        <v>86</v>
      </c>
      <c r="AV163" s="15" t="s">
        <v>84</v>
      </c>
      <c r="AW163" s="15" t="s">
        <v>32</v>
      </c>
      <c r="AX163" s="15" t="s">
        <v>76</v>
      </c>
      <c r="AY163" s="309" t="s">
        <v>213</v>
      </c>
    </row>
    <row r="164" s="15" customFormat="1">
      <c r="A164" s="15"/>
      <c r="B164" s="300"/>
      <c r="C164" s="301"/>
      <c r="D164" s="257" t="s">
        <v>436</v>
      </c>
      <c r="E164" s="302" t="s">
        <v>1</v>
      </c>
      <c r="F164" s="303" t="s">
        <v>3176</v>
      </c>
      <c r="G164" s="301"/>
      <c r="H164" s="302" t="s">
        <v>1</v>
      </c>
      <c r="I164" s="304"/>
      <c r="J164" s="301"/>
      <c r="K164" s="301"/>
      <c r="L164" s="305"/>
      <c r="M164" s="306"/>
      <c r="N164" s="307"/>
      <c r="O164" s="307"/>
      <c r="P164" s="307"/>
      <c r="Q164" s="307"/>
      <c r="R164" s="307"/>
      <c r="S164" s="307"/>
      <c r="T164" s="30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309" t="s">
        <v>436</v>
      </c>
      <c r="AU164" s="309" t="s">
        <v>86</v>
      </c>
      <c r="AV164" s="15" t="s">
        <v>84</v>
      </c>
      <c r="AW164" s="15" t="s">
        <v>32</v>
      </c>
      <c r="AX164" s="15" t="s">
        <v>76</v>
      </c>
      <c r="AY164" s="309" t="s">
        <v>213</v>
      </c>
    </row>
    <row r="165" s="13" customFormat="1">
      <c r="A165" s="13"/>
      <c r="B165" s="265"/>
      <c r="C165" s="266"/>
      <c r="D165" s="257" t="s">
        <v>436</v>
      </c>
      <c r="E165" s="267" t="s">
        <v>1</v>
      </c>
      <c r="F165" s="268" t="s">
        <v>3192</v>
      </c>
      <c r="G165" s="266"/>
      <c r="H165" s="269">
        <v>20.876999999999999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5" t="s">
        <v>436</v>
      </c>
      <c r="AU165" s="275" t="s">
        <v>86</v>
      </c>
      <c r="AV165" s="13" t="s">
        <v>86</v>
      </c>
      <c r="AW165" s="13" t="s">
        <v>32</v>
      </c>
      <c r="AX165" s="13" t="s">
        <v>76</v>
      </c>
      <c r="AY165" s="275" t="s">
        <v>213</v>
      </c>
    </row>
    <row r="166" s="15" customFormat="1">
      <c r="A166" s="15"/>
      <c r="B166" s="300"/>
      <c r="C166" s="301"/>
      <c r="D166" s="257" t="s">
        <v>436</v>
      </c>
      <c r="E166" s="302" t="s">
        <v>1</v>
      </c>
      <c r="F166" s="303" t="s">
        <v>3177</v>
      </c>
      <c r="G166" s="301"/>
      <c r="H166" s="302" t="s">
        <v>1</v>
      </c>
      <c r="I166" s="304"/>
      <c r="J166" s="301"/>
      <c r="K166" s="301"/>
      <c r="L166" s="305"/>
      <c r="M166" s="306"/>
      <c r="N166" s="307"/>
      <c r="O166" s="307"/>
      <c r="P166" s="307"/>
      <c r="Q166" s="307"/>
      <c r="R166" s="307"/>
      <c r="S166" s="307"/>
      <c r="T166" s="30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309" t="s">
        <v>436</v>
      </c>
      <c r="AU166" s="309" t="s">
        <v>86</v>
      </c>
      <c r="AV166" s="15" t="s">
        <v>84</v>
      </c>
      <c r="AW166" s="15" t="s">
        <v>32</v>
      </c>
      <c r="AX166" s="15" t="s">
        <v>76</v>
      </c>
      <c r="AY166" s="309" t="s">
        <v>213</v>
      </c>
    </row>
    <row r="167" s="13" customFormat="1">
      <c r="A167" s="13"/>
      <c r="B167" s="265"/>
      <c r="C167" s="266"/>
      <c r="D167" s="257" t="s">
        <v>436</v>
      </c>
      <c r="E167" s="267" t="s">
        <v>1</v>
      </c>
      <c r="F167" s="268" t="s">
        <v>3193</v>
      </c>
      <c r="G167" s="266"/>
      <c r="H167" s="269">
        <v>12.254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5" t="s">
        <v>436</v>
      </c>
      <c r="AU167" s="275" t="s">
        <v>86</v>
      </c>
      <c r="AV167" s="13" t="s">
        <v>86</v>
      </c>
      <c r="AW167" s="13" t="s">
        <v>32</v>
      </c>
      <c r="AX167" s="13" t="s">
        <v>76</v>
      </c>
      <c r="AY167" s="275" t="s">
        <v>213</v>
      </c>
    </row>
    <row r="168" s="14" customFormat="1">
      <c r="A168" s="14"/>
      <c r="B168" s="276"/>
      <c r="C168" s="277"/>
      <c r="D168" s="257" t="s">
        <v>436</v>
      </c>
      <c r="E168" s="278" t="s">
        <v>1</v>
      </c>
      <c r="F168" s="279" t="s">
        <v>453</v>
      </c>
      <c r="G168" s="277"/>
      <c r="H168" s="280">
        <v>33.131</v>
      </c>
      <c r="I168" s="281"/>
      <c r="J168" s="277"/>
      <c r="K168" s="277"/>
      <c r="L168" s="282"/>
      <c r="M168" s="283"/>
      <c r="N168" s="284"/>
      <c r="O168" s="284"/>
      <c r="P168" s="284"/>
      <c r="Q168" s="284"/>
      <c r="R168" s="284"/>
      <c r="S168" s="284"/>
      <c r="T168" s="28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6" t="s">
        <v>436</v>
      </c>
      <c r="AU168" s="286" t="s">
        <v>86</v>
      </c>
      <c r="AV168" s="14" t="s">
        <v>229</v>
      </c>
      <c r="AW168" s="14" t="s">
        <v>32</v>
      </c>
      <c r="AX168" s="14" t="s">
        <v>84</v>
      </c>
      <c r="AY168" s="286" t="s">
        <v>213</v>
      </c>
    </row>
    <row r="169" s="2" customFormat="1" ht="16.5" customHeight="1">
      <c r="A169" s="39"/>
      <c r="B169" s="40"/>
      <c r="C169" s="287" t="s">
        <v>8</v>
      </c>
      <c r="D169" s="287" t="s">
        <v>488</v>
      </c>
      <c r="E169" s="288" t="s">
        <v>3194</v>
      </c>
      <c r="F169" s="289" t="s">
        <v>3195</v>
      </c>
      <c r="G169" s="290" t="s">
        <v>491</v>
      </c>
      <c r="H169" s="291">
        <v>136.25899999999999</v>
      </c>
      <c r="I169" s="292"/>
      <c r="J169" s="293">
        <f>ROUND(I169*H169,2)</f>
        <v>0</v>
      </c>
      <c r="K169" s="289" t="s">
        <v>394</v>
      </c>
      <c r="L169" s="294"/>
      <c r="M169" s="295" t="s">
        <v>1</v>
      </c>
      <c r="N169" s="296" t="s">
        <v>41</v>
      </c>
      <c r="O169" s="92"/>
      <c r="P169" s="253">
        <f>O169*H169</f>
        <v>0</v>
      </c>
      <c r="Q169" s="253">
        <v>1</v>
      </c>
      <c r="R169" s="253">
        <f>Q169*H169</f>
        <v>136.25899999999999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420</v>
      </c>
      <c r="AT169" s="255" t="s">
        <v>488</v>
      </c>
      <c r="AU169" s="255" t="s">
        <v>86</v>
      </c>
      <c r="AY169" s="18" t="s">
        <v>213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84</v>
      </c>
      <c r="BK169" s="256">
        <f>ROUND(I169*H169,2)</f>
        <v>0</v>
      </c>
      <c r="BL169" s="18" t="s">
        <v>229</v>
      </c>
      <c r="BM169" s="255" t="s">
        <v>3196</v>
      </c>
    </row>
    <row r="170" s="13" customFormat="1">
      <c r="A170" s="13"/>
      <c r="B170" s="265"/>
      <c r="C170" s="266"/>
      <c r="D170" s="257" t="s">
        <v>436</v>
      </c>
      <c r="E170" s="267" t="s">
        <v>1</v>
      </c>
      <c r="F170" s="268" t="s">
        <v>3197</v>
      </c>
      <c r="G170" s="266"/>
      <c r="H170" s="269">
        <v>58.308999999999998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5" t="s">
        <v>436</v>
      </c>
      <c r="AU170" s="275" t="s">
        <v>86</v>
      </c>
      <c r="AV170" s="13" t="s">
        <v>86</v>
      </c>
      <c r="AW170" s="13" t="s">
        <v>32</v>
      </c>
      <c r="AX170" s="13" t="s">
        <v>76</v>
      </c>
      <c r="AY170" s="275" t="s">
        <v>213</v>
      </c>
    </row>
    <row r="171" s="15" customFormat="1">
      <c r="A171" s="15"/>
      <c r="B171" s="300"/>
      <c r="C171" s="301"/>
      <c r="D171" s="257" t="s">
        <v>436</v>
      </c>
      <c r="E171" s="302" t="s">
        <v>1</v>
      </c>
      <c r="F171" s="303" t="s">
        <v>3198</v>
      </c>
      <c r="G171" s="301"/>
      <c r="H171" s="302" t="s">
        <v>1</v>
      </c>
      <c r="I171" s="304"/>
      <c r="J171" s="301"/>
      <c r="K171" s="301"/>
      <c r="L171" s="305"/>
      <c r="M171" s="306"/>
      <c r="N171" s="307"/>
      <c r="O171" s="307"/>
      <c r="P171" s="307"/>
      <c r="Q171" s="307"/>
      <c r="R171" s="307"/>
      <c r="S171" s="307"/>
      <c r="T171" s="30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309" t="s">
        <v>436</v>
      </c>
      <c r="AU171" s="309" t="s">
        <v>86</v>
      </c>
      <c r="AV171" s="15" t="s">
        <v>84</v>
      </c>
      <c r="AW171" s="15" t="s">
        <v>32</v>
      </c>
      <c r="AX171" s="15" t="s">
        <v>76</v>
      </c>
      <c r="AY171" s="309" t="s">
        <v>213</v>
      </c>
    </row>
    <row r="172" s="13" customFormat="1">
      <c r="A172" s="13"/>
      <c r="B172" s="265"/>
      <c r="C172" s="266"/>
      <c r="D172" s="257" t="s">
        <v>436</v>
      </c>
      <c r="E172" s="267" t="s">
        <v>1</v>
      </c>
      <c r="F172" s="268" t="s">
        <v>3199</v>
      </c>
      <c r="G172" s="266"/>
      <c r="H172" s="269">
        <v>77.950000000000003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5" t="s">
        <v>436</v>
      </c>
      <c r="AU172" s="275" t="s">
        <v>86</v>
      </c>
      <c r="AV172" s="13" t="s">
        <v>86</v>
      </c>
      <c r="AW172" s="13" t="s">
        <v>32</v>
      </c>
      <c r="AX172" s="13" t="s">
        <v>76</v>
      </c>
      <c r="AY172" s="275" t="s">
        <v>213</v>
      </c>
    </row>
    <row r="173" s="2" customFormat="1" ht="21.75" customHeight="1">
      <c r="A173" s="39"/>
      <c r="B173" s="40"/>
      <c r="C173" s="244" t="s">
        <v>302</v>
      </c>
      <c r="D173" s="244" t="s">
        <v>216</v>
      </c>
      <c r="E173" s="245" t="s">
        <v>2726</v>
      </c>
      <c r="F173" s="246" t="s">
        <v>2727</v>
      </c>
      <c r="G173" s="247" t="s">
        <v>393</v>
      </c>
      <c r="H173" s="248">
        <v>3.7559999999999998</v>
      </c>
      <c r="I173" s="249"/>
      <c r="J173" s="250">
        <f>ROUND(I173*H173,2)</f>
        <v>0</v>
      </c>
      <c r="K173" s="246" t="s">
        <v>394</v>
      </c>
      <c r="L173" s="45"/>
      <c r="M173" s="251" t="s">
        <v>1</v>
      </c>
      <c r="N173" s="252" t="s">
        <v>41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229</v>
      </c>
      <c r="AT173" s="255" t="s">
        <v>216</v>
      </c>
      <c r="AU173" s="255" t="s">
        <v>86</v>
      </c>
      <c r="AY173" s="18" t="s">
        <v>213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84</v>
      </c>
      <c r="BK173" s="256">
        <f>ROUND(I173*H173,2)</f>
        <v>0</v>
      </c>
      <c r="BL173" s="18" t="s">
        <v>229</v>
      </c>
      <c r="BM173" s="255" t="s">
        <v>3200</v>
      </c>
    </row>
    <row r="174" s="13" customFormat="1">
      <c r="A174" s="13"/>
      <c r="B174" s="265"/>
      <c r="C174" s="266"/>
      <c r="D174" s="257" t="s">
        <v>436</v>
      </c>
      <c r="E174" s="267" t="s">
        <v>1</v>
      </c>
      <c r="F174" s="268" t="s">
        <v>3167</v>
      </c>
      <c r="G174" s="266"/>
      <c r="H174" s="269">
        <v>3.7559999999999998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5" t="s">
        <v>436</v>
      </c>
      <c r="AU174" s="275" t="s">
        <v>86</v>
      </c>
      <c r="AV174" s="13" t="s">
        <v>86</v>
      </c>
      <c r="AW174" s="13" t="s">
        <v>32</v>
      </c>
      <c r="AX174" s="13" t="s">
        <v>84</v>
      </c>
      <c r="AY174" s="275" t="s">
        <v>213</v>
      </c>
    </row>
    <row r="175" s="2" customFormat="1" ht="16.5" customHeight="1">
      <c r="A175" s="39"/>
      <c r="B175" s="40"/>
      <c r="C175" s="244" t="s">
        <v>307</v>
      </c>
      <c r="D175" s="244" t="s">
        <v>216</v>
      </c>
      <c r="E175" s="245" t="s">
        <v>1014</v>
      </c>
      <c r="F175" s="246" t="s">
        <v>1015</v>
      </c>
      <c r="G175" s="247" t="s">
        <v>393</v>
      </c>
      <c r="H175" s="248">
        <v>21.696000000000002</v>
      </c>
      <c r="I175" s="249"/>
      <c r="J175" s="250">
        <f>ROUND(I175*H175,2)</f>
        <v>0</v>
      </c>
      <c r="K175" s="246" t="s">
        <v>394</v>
      </c>
      <c r="L175" s="45"/>
      <c r="M175" s="251" t="s">
        <v>1</v>
      </c>
      <c r="N175" s="252" t="s">
        <v>41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229</v>
      </c>
      <c r="AT175" s="255" t="s">
        <v>216</v>
      </c>
      <c r="AU175" s="255" t="s">
        <v>86</v>
      </c>
      <c r="AY175" s="18" t="s">
        <v>213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84</v>
      </c>
      <c r="BK175" s="256">
        <f>ROUND(I175*H175,2)</f>
        <v>0</v>
      </c>
      <c r="BL175" s="18" t="s">
        <v>229</v>
      </c>
      <c r="BM175" s="255" t="s">
        <v>3201</v>
      </c>
    </row>
    <row r="176" s="15" customFormat="1">
      <c r="A176" s="15"/>
      <c r="B176" s="300"/>
      <c r="C176" s="301"/>
      <c r="D176" s="257" t="s">
        <v>436</v>
      </c>
      <c r="E176" s="302" t="s">
        <v>1</v>
      </c>
      <c r="F176" s="303" t="s">
        <v>3202</v>
      </c>
      <c r="G176" s="301"/>
      <c r="H176" s="302" t="s">
        <v>1</v>
      </c>
      <c r="I176" s="304"/>
      <c r="J176" s="301"/>
      <c r="K176" s="301"/>
      <c r="L176" s="305"/>
      <c r="M176" s="306"/>
      <c r="N176" s="307"/>
      <c r="O176" s="307"/>
      <c r="P176" s="307"/>
      <c r="Q176" s="307"/>
      <c r="R176" s="307"/>
      <c r="S176" s="307"/>
      <c r="T176" s="308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309" t="s">
        <v>436</v>
      </c>
      <c r="AU176" s="309" t="s">
        <v>86</v>
      </c>
      <c r="AV176" s="15" t="s">
        <v>84</v>
      </c>
      <c r="AW176" s="15" t="s">
        <v>32</v>
      </c>
      <c r="AX176" s="15" t="s">
        <v>76</v>
      </c>
      <c r="AY176" s="309" t="s">
        <v>213</v>
      </c>
    </row>
    <row r="177" s="15" customFormat="1">
      <c r="A177" s="15"/>
      <c r="B177" s="300"/>
      <c r="C177" s="301"/>
      <c r="D177" s="257" t="s">
        <v>436</v>
      </c>
      <c r="E177" s="302" t="s">
        <v>1</v>
      </c>
      <c r="F177" s="303" t="s">
        <v>3176</v>
      </c>
      <c r="G177" s="301"/>
      <c r="H177" s="302" t="s">
        <v>1</v>
      </c>
      <c r="I177" s="304"/>
      <c r="J177" s="301"/>
      <c r="K177" s="301"/>
      <c r="L177" s="305"/>
      <c r="M177" s="306"/>
      <c r="N177" s="307"/>
      <c r="O177" s="307"/>
      <c r="P177" s="307"/>
      <c r="Q177" s="307"/>
      <c r="R177" s="307"/>
      <c r="S177" s="307"/>
      <c r="T177" s="30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309" t="s">
        <v>436</v>
      </c>
      <c r="AU177" s="309" t="s">
        <v>86</v>
      </c>
      <c r="AV177" s="15" t="s">
        <v>84</v>
      </c>
      <c r="AW177" s="15" t="s">
        <v>32</v>
      </c>
      <c r="AX177" s="15" t="s">
        <v>76</v>
      </c>
      <c r="AY177" s="309" t="s">
        <v>213</v>
      </c>
    </row>
    <row r="178" s="13" customFormat="1">
      <c r="A178" s="13"/>
      <c r="B178" s="265"/>
      <c r="C178" s="266"/>
      <c r="D178" s="257" t="s">
        <v>436</v>
      </c>
      <c r="E178" s="267" t="s">
        <v>1</v>
      </c>
      <c r="F178" s="268" t="s">
        <v>3203</v>
      </c>
      <c r="G178" s="266"/>
      <c r="H178" s="269">
        <v>29.004000000000001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5" t="s">
        <v>436</v>
      </c>
      <c r="AU178" s="275" t="s">
        <v>86</v>
      </c>
      <c r="AV178" s="13" t="s">
        <v>86</v>
      </c>
      <c r="AW178" s="13" t="s">
        <v>32</v>
      </c>
      <c r="AX178" s="13" t="s">
        <v>76</v>
      </c>
      <c r="AY178" s="275" t="s">
        <v>213</v>
      </c>
    </row>
    <row r="179" s="15" customFormat="1">
      <c r="A179" s="15"/>
      <c r="B179" s="300"/>
      <c r="C179" s="301"/>
      <c r="D179" s="257" t="s">
        <v>436</v>
      </c>
      <c r="E179" s="302" t="s">
        <v>1</v>
      </c>
      <c r="F179" s="303" t="s">
        <v>3177</v>
      </c>
      <c r="G179" s="301"/>
      <c r="H179" s="302" t="s">
        <v>1</v>
      </c>
      <c r="I179" s="304"/>
      <c r="J179" s="301"/>
      <c r="K179" s="301"/>
      <c r="L179" s="305"/>
      <c r="M179" s="306"/>
      <c r="N179" s="307"/>
      <c r="O179" s="307"/>
      <c r="P179" s="307"/>
      <c r="Q179" s="307"/>
      <c r="R179" s="307"/>
      <c r="S179" s="307"/>
      <c r="T179" s="30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309" t="s">
        <v>436</v>
      </c>
      <c r="AU179" s="309" t="s">
        <v>86</v>
      </c>
      <c r="AV179" s="15" t="s">
        <v>84</v>
      </c>
      <c r="AW179" s="15" t="s">
        <v>32</v>
      </c>
      <c r="AX179" s="15" t="s">
        <v>76</v>
      </c>
      <c r="AY179" s="309" t="s">
        <v>213</v>
      </c>
    </row>
    <row r="180" s="13" customFormat="1">
      <c r="A180" s="13"/>
      <c r="B180" s="265"/>
      <c r="C180" s="266"/>
      <c r="D180" s="257" t="s">
        <v>436</v>
      </c>
      <c r="E180" s="267" t="s">
        <v>1</v>
      </c>
      <c r="F180" s="268" t="s">
        <v>3204</v>
      </c>
      <c r="G180" s="266"/>
      <c r="H180" s="269">
        <v>21.696000000000002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5" t="s">
        <v>436</v>
      </c>
      <c r="AU180" s="275" t="s">
        <v>86</v>
      </c>
      <c r="AV180" s="13" t="s">
        <v>86</v>
      </c>
      <c r="AW180" s="13" t="s">
        <v>32</v>
      </c>
      <c r="AX180" s="13" t="s">
        <v>84</v>
      </c>
      <c r="AY180" s="275" t="s">
        <v>213</v>
      </c>
    </row>
    <row r="181" s="12" customFormat="1" ht="22.8" customHeight="1">
      <c r="A181" s="12"/>
      <c r="B181" s="228"/>
      <c r="C181" s="229"/>
      <c r="D181" s="230" t="s">
        <v>75</v>
      </c>
      <c r="E181" s="242" t="s">
        <v>86</v>
      </c>
      <c r="F181" s="242" t="s">
        <v>558</v>
      </c>
      <c r="G181" s="229"/>
      <c r="H181" s="229"/>
      <c r="I181" s="232"/>
      <c r="J181" s="243">
        <f>BK181</f>
        <v>0</v>
      </c>
      <c r="K181" s="229"/>
      <c r="L181" s="234"/>
      <c r="M181" s="235"/>
      <c r="N181" s="236"/>
      <c r="O181" s="236"/>
      <c r="P181" s="237">
        <f>SUM(P182:P185)</f>
        <v>0</v>
      </c>
      <c r="Q181" s="236"/>
      <c r="R181" s="237">
        <f>SUM(R182:R185)</f>
        <v>0.3434606</v>
      </c>
      <c r="S181" s="236"/>
      <c r="T181" s="238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9" t="s">
        <v>84</v>
      </c>
      <c r="AT181" s="240" t="s">
        <v>75</v>
      </c>
      <c r="AU181" s="240" t="s">
        <v>84</v>
      </c>
      <c r="AY181" s="239" t="s">
        <v>213</v>
      </c>
      <c r="BK181" s="241">
        <f>SUM(BK182:BK185)</f>
        <v>0</v>
      </c>
    </row>
    <row r="182" s="2" customFormat="1" ht="16.5" customHeight="1">
      <c r="A182" s="39"/>
      <c r="B182" s="40"/>
      <c r="C182" s="244" t="s">
        <v>312</v>
      </c>
      <c r="D182" s="244" t="s">
        <v>216</v>
      </c>
      <c r="E182" s="245" t="s">
        <v>3205</v>
      </c>
      <c r="F182" s="246" t="s">
        <v>3206</v>
      </c>
      <c r="G182" s="247" t="s">
        <v>399</v>
      </c>
      <c r="H182" s="248">
        <v>0.14000000000000001</v>
      </c>
      <c r="I182" s="249"/>
      <c r="J182" s="250">
        <f>ROUND(I182*H182,2)</f>
        <v>0</v>
      </c>
      <c r="K182" s="246" t="s">
        <v>394</v>
      </c>
      <c r="L182" s="45"/>
      <c r="M182" s="251" t="s">
        <v>1</v>
      </c>
      <c r="N182" s="252" t="s">
        <v>41</v>
      </c>
      <c r="O182" s="92"/>
      <c r="P182" s="253">
        <f>O182*H182</f>
        <v>0</v>
      </c>
      <c r="Q182" s="253">
        <v>2.45329</v>
      </c>
      <c r="R182" s="253">
        <f>Q182*H182</f>
        <v>0.3434606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229</v>
      </c>
      <c r="AT182" s="255" t="s">
        <v>216</v>
      </c>
      <c r="AU182" s="255" t="s">
        <v>86</v>
      </c>
      <c r="AY182" s="18" t="s">
        <v>213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84</v>
      </c>
      <c r="BK182" s="256">
        <f>ROUND(I182*H182,2)</f>
        <v>0</v>
      </c>
      <c r="BL182" s="18" t="s">
        <v>229</v>
      </c>
      <c r="BM182" s="255" t="s">
        <v>3207</v>
      </c>
    </row>
    <row r="183" s="2" customFormat="1">
      <c r="A183" s="39"/>
      <c r="B183" s="40"/>
      <c r="C183" s="41"/>
      <c r="D183" s="257" t="s">
        <v>222</v>
      </c>
      <c r="E183" s="41"/>
      <c r="F183" s="258" t="s">
        <v>3208</v>
      </c>
      <c r="G183" s="41"/>
      <c r="H183" s="41"/>
      <c r="I183" s="155"/>
      <c r="J183" s="41"/>
      <c r="K183" s="41"/>
      <c r="L183" s="45"/>
      <c r="M183" s="259"/>
      <c r="N183" s="260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222</v>
      </c>
      <c r="AU183" s="18" t="s">
        <v>86</v>
      </c>
    </row>
    <row r="184" s="15" customFormat="1">
      <c r="A184" s="15"/>
      <c r="B184" s="300"/>
      <c r="C184" s="301"/>
      <c r="D184" s="257" t="s">
        <v>436</v>
      </c>
      <c r="E184" s="302" t="s">
        <v>1</v>
      </c>
      <c r="F184" s="303" t="s">
        <v>3209</v>
      </c>
      <c r="G184" s="301"/>
      <c r="H184" s="302" t="s">
        <v>1</v>
      </c>
      <c r="I184" s="304"/>
      <c r="J184" s="301"/>
      <c r="K184" s="301"/>
      <c r="L184" s="305"/>
      <c r="M184" s="306"/>
      <c r="N184" s="307"/>
      <c r="O184" s="307"/>
      <c r="P184" s="307"/>
      <c r="Q184" s="307"/>
      <c r="R184" s="307"/>
      <c r="S184" s="307"/>
      <c r="T184" s="308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309" t="s">
        <v>436</v>
      </c>
      <c r="AU184" s="309" t="s">
        <v>86</v>
      </c>
      <c r="AV184" s="15" t="s">
        <v>84</v>
      </c>
      <c r="AW184" s="15" t="s">
        <v>32</v>
      </c>
      <c r="AX184" s="15" t="s">
        <v>76</v>
      </c>
      <c r="AY184" s="309" t="s">
        <v>213</v>
      </c>
    </row>
    <row r="185" s="13" customFormat="1">
      <c r="A185" s="13"/>
      <c r="B185" s="265"/>
      <c r="C185" s="266"/>
      <c r="D185" s="257" t="s">
        <v>436</v>
      </c>
      <c r="E185" s="267" t="s">
        <v>1</v>
      </c>
      <c r="F185" s="268" t="s">
        <v>3210</v>
      </c>
      <c r="G185" s="266"/>
      <c r="H185" s="269">
        <v>0.14000000000000001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5" t="s">
        <v>436</v>
      </c>
      <c r="AU185" s="275" t="s">
        <v>86</v>
      </c>
      <c r="AV185" s="13" t="s">
        <v>86</v>
      </c>
      <c r="AW185" s="13" t="s">
        <v>32</v>
      </c>
      <c r="AX185" s="13" t="s">
        <v>84</v>
      </c>
      <c r="AY185" s="275" t="s">
        <v>213</v>
      </c>
    </row>
    <row r="186" s="12" customFormat="1" ht="22.8" customHeight="1">
      <c r="A186" s="12"/>
      <c r="B186" s="228"/>
      <c r="C186" s="229"/>
      <c r="D186" s="230" t="s">
        <v>75</v>
      </c>
      <c r="E186" s="242" t="s">
        <v>229</v>
      </c>
      <c r="F186" s="242" t="s">
        <v>1607</v>
      </c>
      <c r="G186" s="229"/>
      <c r="H186" s="229"/>
      <c r="I186" s="232"/>
      <c r="J186" s="243">
        <f>BK186</f>
        <v>0</v>
      </c>
      <c r="K186" s="229"/>
      <c r="L186" s="234"/>
      <c r="M186" s="235"/>
      <c r="N186" s="236"/>
      <c r="O186" s="236"/>
      <c r="P186" s="237">
        <f>SUM(P187:P193)</f>
        <v>0</v>
      </c>
      <c r="Q186" s="236"/>
      <c r="R186" s="237">
        <f>SUM(R187:R193)</f>
        <v>0</v>
      </c>
      <c r="S186" s="236"/>
      <c r="T186" s="238">
        <f>SUM(T187:T193)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84</v>
      </c>
      <c r="AT186" s="240" t="s">
        <v>75</v>
      </c>
      <c r="AU186" s="240" t="s">
        <v>84</v>
      </c>
      <c r="AY186" s="239" t="s">
        <v>213</v>
      </c>
      <c r="BK186" s="241">
        <f>SUM(BK187:BK193)</f>
        <v>0</v>
      </c>
    </row>
    <row r="187" s="2" customFormat="1" ht="16.5" customHeight="1">
      <c r="A187" s="39"/>
      <c r="B187" s="40"/>
      <c r="C187" s="244" t="s">
        <v>322</v>
      </c>
      <c r="D187" s="244" t="s">
        <v>216</v>
      </c>
      <c r="E187" s="245" t="s">
        <v>2799</v>
      </c>
      <c r="F187" s="246" t="s">
        <v>2800</v>
      </c>
      <c r="G187" s="247" t="s">
        <v>399</v>
      </c>
      <c r="H187" s="248">
        <v>10.804</v>
      </c>
      <c r="I187" s="249"/>
      <c r="J187" s="250">
        <f>ROUND(I187*H187,2)</f>
        <v>0</v>
      </c>
      <c r="K187" s="246" t="s">
        <v>394</v>
      </c>
      <c r="L187" s="45"/>
      <c r="M187" s="251" t="s">
        <v>1</v>
      </c>
      <c r="N187" s="252" t="s">
        <v>41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229</v>
      </c>
      <c r="AT187" s="255" t="s">
        <v>216</v>
      </c>
      <c r="AU187" s="255" t="s">
        <v>86</v>
      </c>
      <c r="AY187" s="18" t="s">
        <v>213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84</v>
      </c>
      <c r="BK187" s="256">
        <f>ROUND(I187*H187,2)</f>
        <v>0</v>
      </c>
      <c r="BL187" s="18" t="s">
        <v>229</v>
      </c>
      <c r="BM187" s="255" t="s">
        <v>3211</v>
      </c>
    </row>
    <row r="188" s="2" customFormat="1">
      <c r="A188" s="39"/>
      <c r="B188" s="40"/>
      <c r="C188" s="41"/>
      <c r="D188" s="257" t="s">
        <v>222</v>
      </c>
      <c r="E188" s="41"/>
      <c r="F188" s="258" t="s">
        <v>2802</v>
      </c>
      <c r="G188" s="41"/>
      <c r="H188" s="41"/>
      <c r="I188" s="155"/>
      <c r="J188" s="41"/>
      <c r="K188" s="41"/>
      <c r="L188" s="45"/>
      <c r="M188" s="259"/>
      <c r="N188" s="260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222</v>
      </c>
      <c r="AU188" s="18" t="s">
        <v>86</v>
      </c>
    </row>
    <row r="189" s="15" customFormat="1">
      <c r="A189" s="15"/>
      <c r="B189" s="300"/>
      <c r="C189" s="301"/>
      <c r="D189" s="257" t="s">
        <v>436</v>
      </c>
      <c r="E189" s="302" t="s">
        <v>1</v>
      </c>
      <c r="F189" s="303" t="s">
        <v>3212</v>
      </c>
      <c r="G189" s="301"/>
      <c r="H189" s="302" t="s">
        <v>1</v>
      </c>
      <c r="I189" s="304"/>
      <c r="J189" s="301"/>
      <c r="K189" s="301"/>
      <c r="L189" s="305"/>
      <c r="M189" s="306"/>
      <c r="N189" s="307"/>
      <c r="O189" s="307"/>
      <c r="P189" s="307"/>
      <c r="Q189" s="307"/>
      <c r="R189" s="307"/>
      <c r="S189" s="307"/>
      <c r="T189" s="308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309" t="s">
        <v>436</v>
      </c>
      <c r="AU189" s="309" t="s">
        <v>86</v>
      </c>
      <c r="AV189" s="15" t="s">
        <v>84</v>
      </c>
      <c r="AW189" s="15" t="s">
        <v>32</v>
      </c>
      <c r="AX189" s="15" t="s">
        <v>76</v>
      </c>
      <c r="AY189" s="309" t="s">
        <v>213</v>
      </c>
    </row>
    <row r="190" s="15" customFormat="1">
      <c r="A190" s="15"/>
      <c r="B190" s="300"/>
      <c r="C190" s="301"/>
      <c r="D190" s="257" t="s">
        <v>436</v>
      </c>
      <c r="E190" s="302" t="s">
        <v>1</v>
      </c>
      <c r="F190" s="303" t="s">
        <v>3176</v>
      </c>
      <c r="G190" s="301"/>
      <c r="H190" s="302" t="s">
        <v>1</v>
      </c>
      <c r="I190" s="304"/>
      <c r="J190" s="301"/>
      <c r="K190" s="301"/>
      <c r="L190" s="305"/>
      <c r="M190" s="306"/>
      <c r="N190" s="307"/>
      <c r="O190" s="307"/>
      <c r="P190" s="307"/>
      <c r="Q190" s="307"/>
      <c r="R190" s="307"/>
      <c r="S190" s="307"/>
      <c r="T190" s="308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309" t="s">
        <v>436</v>
      </c>
      <c r="AU190" s="309" t="s">
        <v>86</v>
      </c>
      <c r="AV190" s="15" t="s">
        <v>84</v>
      </c>
      <c r="AW190" s="15" t="s">
        <v>32</v>
      </c>
      <c r="AX190" s="15" t="s">
        <v>76</v>
      </c>
      <c r="AY190" s="309" t="s">
        <v>213</v>
      </c>
    </row>
    <row r="191" s="13" customFormat="1">
      <c r="A191" s="13"/>
      <c r="B191" s="265"/>
      <c r="C191" s="266"/>
      <c r="D191" s="257" t="s">
        <v>436</v>
      </c>
      <c r="E191" s="267" t="s">
        <v>1</v>
      </c>
      <c r="F191" s="268" t="s">
        <v>3213</v>
      </c>
      <c r="G191" s="266"/>
      <c r="H191" s="269">
        <v>6.8079999999999998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5" t="s">
        <v>436</v>
      </c>
      <c r="AU191" s="275" t="s">
        <v>86</v>
      </c>
      <c r="AV191" s="13" t="s">
        <v>86</v>
      </c>
      <c r="AW191" s="13" t="s">
        <v>32</v>
      </c>
      <c r="AX191" s="13" t="s">
        <v>76</v>
      </c>
      <c r="AY191" s="275" t="s">
        <v>213</v>
      </c>
    </row>
    <row r="192" s="15" customFormat="1">
      <c r="A192" s="15"/>
      <c r="B192" s="300"/>
      <c r="C192" s="301"/>
      <c r="D192" s="257" t="s">
        <v>436</v>
      </c>
      <c r="E192" s="302" t="s">
        <v>1</v>
      </c>
      <c r="F192" s="303" t="s">
        <v>3177</v>
      </c>
      <c r="G192" s="301"/>
      <c r="H192" s="302" t="s">
        <v>1</v>
      </c>
      <c r="I192" s="304"/>
      <c r="J192" s="301"/>
      <c r="K192" s="301"/>
      <c r="L192" s="305"/>
      <c r="M192" s="306"/>
      <c r="N192" s="307"/>
      <c r="O192" s="307"/>
      <c r="P192" s="307"/>
      <c r="Q192" s="307"/>
      <c r="R192" s="307"/>
      <c r="S192" s="307"/>
      <c r="T192" s="30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309" t="s">
        <v>436</v>
      </c>
      <c r="AU192" s="309" t="s">
        <v>86</v>
      </c>
      <c r="AV192" s="15" t="s">
        <v>84</v>
      </c>
      <c r="AW192" s="15" t="s">
        <v>32</v>
      </c>
      <c r="AX192" s="15" t="s">
        <v>76</v>
      </c>
      <c r="AY192" s="309" t="s">
        <v>213</v>
      </c>
    </row>
    <row r="193" s="13" customFormat="1">
      <c r="A193" s="13"/>
      <c r="B193" s="265"/>
      <c r="C193" s="266"/>
      <c r="D193" s="257" t="s">
        <v>436</v>
      </c>
      <c r="E193" s="267" t="s">
        <v>1</v>
      </c>
      <c r="F193" s="268" t="s">
        <v>3214</v>
      </c>
      <c r="G193" s="266"/>
      <c r="H193" s="269">
        <v>3.996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5" t="s">
        <v>436</v>
      </c>
      <c r="AU193" s="275" t="s">
        <v>86</v>
      </c>
      <c r="AV193" s="13" t="s">
        <v>86</v>
      </c>
      <c r="AW193" s="13" t="s">
        <v>32</v>
      </c>
      <c r="AX193" s="13" t="s">
        <v>76</v>
      </c>
      <c r="AY193" s="275" t="s">
        <v>213</v>
      </c>
    </row>
    <row r="194" s="12" customFormat="1" ht="22.8" customHeight="1">
      <c r="A194" s="12"/>
      <c r="B194" s="228"/>
      <c r="C194" s="229"/>
      <c r="D194" s="230" t="s">
        <v>75</v>
      </c>
      <c r="E194" s="242" t="s">
        <v>212</v>
      </c>
      <c r="F194" s="242" t="s">
        <v>3215</v>
      </c>
      <c r="G194" s="229"/>
      <c r="H194" s="229"/>
      <c r="I194" s="232"/>
      <c r="J194" s="243">
        <f>BK194</f>
        <v>0</v>
      </c>
      <c r="K194" s="229"/>
      <c r="L194" s="234"/>
      <c r="M194" s="235"/>
      <c r="N194" s="236"/>
      <c r="O194" s="236"/>
      <c r="P194" s="237">
        <f>SUM(P195:P208)</f>
        <v>0</v>
      </c>
      <c r="Q194" s="236"/>
      <c r="R194" s="237">
        <f>SUM(R195:R208)</f>
        <v>0</v>
      </c>
      <c r="S194" s="236"/>
      <c r="T194" s="238">
        <f>SUM(T195:T208)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9" t="s">
        <v>84</v>
      </c>
      <c r="AT194" s="240" t="s">
        <v>75</v>
      </c>
      <c r="AU194" s="240" t="s">
        <v>84</v>
      </c>
      <c r="AY194" s="239" t="s">
        <v>213</v>
      </c>
      <c r="BK194" s="241">
        <f>SUM(BK195:BK208)</f>
        <v>0</v>
      </c>
    </row>
    <row r="195" s="2" customFormat="1" ht="16.5" customHeight="1">
      <c r="A195" s="39"/>
      <c r="B195" s="40"/>
      <c r="C195" s="244" t="s">
        <v>7</v>
      </c>
      <c r="D195" s="244" t="s">
        <v>216</v>
      </c>
      <c r="E195" s="245" t="s">
        <v>1042</v>
      </c>
      <c r="F195" s="246" t="s">
        <v>1043</v>
      </c>
      <c r="G195" s="247" t="s">
        <v>393</v>
      </c>
      <c r="H195" s="248">
        <v>101.40000000000001</v>
      </c>
      <c r="I195" s="249"/>
      <c r="J195" s="250">
        <f>ROUND(I195*H195,2)</f>
        <v>0</v>
      </c>
      <c r="K195" s="246" t="s">
        <v>394</v>
      </c>
      <c r="L195" s="45"/>
      <c r="M195" s="251" t="s">
        <v>1</v>
      </c>
      <c r="N195" s="252" t="s">
        <v>41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229</v>
      </c>
      <c r="AT195" s="255" t="s">
        <v>216</v>
      </c>
      <c r="AU195" s="255" t="s">
        <v>86</v>
      </c>
      <c r="AY195" s="18" t="s">
        <v>213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84</v>
      </c>
      <c r="BK195" s="256">
        <f>ROUND(I195*H195,2)</f>
        <v>0</v>
      </c>
      <c r="BL195" s="18" t="s">
        <v>229</v>
      </c>
      <c r="BM195" s="255" t="s">
        <v>3216</v>
      </c>
    </row>
    <row r="196" s="15" customFormat="1">
      <c r="A196" s="15"/>
      <c r="B196" s="300"/>
      <c r="C196" s="301"/>
      <c r="D196" s="257" t="s">
        <v>436</v>
      </c>
      <c r="E196" s="302" t="s">
        <v>1</v>
      </c>
      <c r="F196" s="303" t="s">
        <v>3202</v>
      </c>
      <c r="G196" s="301"/>
      <c r="H196" s="302" t="s">
        <v>1</v>
      </c>
      <c r="I196" s="304"/>
      <c r="J196" s="301"/>
      <c r="K196" s="301"/>
      <c r="L196" s="305"/>
      <c r="M196" s="306"/>
      <c r="N196" s="307"/>
      <c r="O196" s="307"/>
      <c r="P196" s="307"/>
      <c r="Q196" s="307"/>
      <c r="R196" s="307"/>
      <c r="S196" s="307"/>
      <c r="T196" s="30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309" t="s">
        <v>436</v>
      </c>
      <c r="AU196" s="309" t="s">
        <v>86</v>
      </c>
      <c r="AV196" s="15" t="s">
        <v>84</v>
      </c>
      <c r="AW196" s="15" t="s">
        <v>32</v>
      </c>
      <c r="AX196" s="15" t="s">
        <v>76</v>
      </c>
      <c r="AY196" s="309" t="s">
        <v>213</v>
      </c>
    </row>
    <row r="197" s="15" customFormat="1">
      <c r="A197" s="15"/>
      <c r="B197" s="300"/>
      <c r="C197" s="301"/>
      <c r="D197" s="257" t="s">
        <v>436</v>
      </c>
      <c r="E197" s="302" t="s">
        <v>1</v>
      </c>
      <c r="F197" s="303" t="s">
        <v>3176</v>
      </c>
      <c r="G197" s="301"/>
      <c r="H197" s="302" t="s">
        <v>1</v>
      </c>
      <c r="I197" s="304"/>
      <c r="J197" s="301"/>
      <c r="K197" s="301"/>
      <c r="L197" s="305"/>
      <c r="M197" s="306"/>
      <c r="N197" s="307"/>
      <c r="O197" s="307"/>
      <c r="P197" s="307"/>
      <c r="Q197" s="307"/>
      <c r="R197" s="307"/>
      <c r="S197" s="307"/>
      <c r="T197" s="308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309" t="s">
        <v>436</v>
      </c>
      <c r="AU197" s="309" t="s">
        <v>86</v>
      </c>
      <c r="AV197" s="15" t="s">
        <v>84</v>
      </c>
      <c r="AW197" s="15" t="s">
        <v>32</v>
      </c>
      <c r="AX197" s="15" t="s">
        <v>76</v>
      </c>
      <c r="AY197" s="309" t="s">
        <v>213</v>
      </c>
    </row>
    <row r="198" s="13" customFormat="1">
      <c r="A198" s="13"/>
      <c r="B198" s="265"/>
      <c r="C198" s="266"/>
      <c r="D198" s="257" t="s">
        <v>436</v>
      </c>
      <c r="E198" s="267" t="s">
        <v>1</v>
      </c>
      <c r="F198" s="268" t="s">
        <v>3217</v>
      </c>
      <c r="G198" s="266"/>
      <c r="H198" s="269">
        <v>58.008000000000003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5" t="s">
        <v>436</v>
      </c>
      <c r="AU198" s="275" t="s">
        <v>86</v>
      </c>
      <c r="AV198" s="13" t="s">
        <v>86</v>
      </c>
      <c r="AW198" s="13" t="s">
        <v>32</v>
      </c>
      <c r="AX198" s="13" t="s">
        <v>76</v>
      </c>
      <c r="AY198" s="275" t="s">
        <v>213</v>
      </c>
    </row>
    <row r="199" s="15" customFormat="1">
      <c r="A199" s="15"/>
      <c r="B199" s="300"/>
      <c r="C199" s="301"/>
      <c r="D199" s="257" t="s">
        <v>436</v>
      </c>
      <c r="E199" s="302" t="s">
        <v>1</v>
      </c>
      <c r="F199" s="303" t="s">
        <v>3177</v>
      </c>
      <c r="G199" s="301"/>
      <c r="H199" s="302" t="s">
        <v>1</v>
      </c>
      <c r="I199" s="304"/>
      <c r="J199" s="301"/>
      <c r="K199" s="301"/>
      <c r="L199" s="305"/>
      <c r="M199" s="306"/>
      <c r="N199" s="307"/>
      <c r="O199" s="307"/>
      <c r="P199" s="307"/>
      <c r="Q199" s="307"/>
      <c r="R199" s="307"/>
      <c r="S199" s="307"/>
      <c r="T199" s="30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309" t="s">
        <v>436</v>
      </c>
      <c r="AU199" s="309" t="s">
        <v>86</v>
      </c>
      <c r="AV199" s="15" t="s">
        <v>84</v>
      </c>
      <c r="AW199" s="15" t="s">
        <v>32</v>
      </c>
      <c r="AX199" s="15" t="s">
        <v>76</v>
      </c>
      <c r="AY199" s="309" t="s">
        <v>213</v>
      </c>
    </row>
    <row r="200" s="13" customFormat="1">
      <c r="A200" s="13"/>
      <c r="B200" s="265"/>
      <c r="C200" s="266"/>
      <c r="D200" s="257" t="s">
        <v>436</v>
      </c>
      <c r="E200" s="267" t="s">
        <v>1</v>
      </c>
      <c r="F200" s="268" t="s">
        <v>3218</v>
      </c>
      <c r="G200" s="266"/>
      <c r="H200" s="269">
        <v>43.392000000000003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5" t="s">
        <v>436</v>
      </c>
      <c r="AU200" s="275" t="s">
        <v>86</v>
      </c>
      <c r="AV200" s="13" t="s">
        <v>86</v>
      </c>
      <c r="AW200" s="13" t="s">
        <v>32</v>
      </c>
      <c r="AX200" s="13" t="s">
        <v>76</v>
      </c>
      <c r="AY200" s="275" t="s">
        <v>213</v>
      </c>
    </row>
    <row r="201" s="14" customFormat="1">
      <c r="A201" s="14"/>
      <c r="B201" s="276"/>
      <c r="C201" s="277"/>
      <c r="D201" s="257" t="s">
        <v>436</v>
      </c>
      <c r="E201" s="278" t="s">
        <v>1</v>
      </c>
      <c r="F201" s="279" t="s">
        <v>453</v>
      </c>
      <c r="G201" s="277"/>
      <c r="H201" s="280">
        <v>101.40000000000001</v>
      </c>
      <c r="I201" s="281"/>
      <c r="J201" s="277"/>
      <c r="K201" s="277"/>
      <c r="L201" s="282"/>
      <c r="M201" s="283"/>
      <c r="N201" s="284"/>
      <c r="O201" s="284"/>
      <c r="P201" s="284"/>
      <c r="Q201" s="284"/>
      <c r="R201" s="284"/>
      <c r="S201" s="284"/>
      <c r="T201" s="28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6" t="s">
        <v>436</v>
      </c>
      <c r="AU201" s="286" t="s">
        <v>86</v>
      </c>
      <c r="AV201" s="14" t="s">
        <v>229</v>
      </c>
      <c r="AW201" s="14" t="s">
        <v>32</v>
      </c>
      <c r="AX201" s="14" t="s">
        <v>84</v>
      </c>
      <c r="AY201" s="286" t="s">
        <v>213</v>
      </c>
    </row>
    <row r="202" s="2" customFormat="1" ht="16.5" customHeight="1">
      <c r="A202" s="39"/>
      <c r="B202" s="40"/>
      <c r="C202" s="244" t="s">
        <v>333</v>
      </c>
      <c r="D202" s="244" t="s">
        <v>216</v>
      </c>
      <c r="E202" s="245" t="s">
        <v>2523</v>
      </c>
      <c r="F202" s="246" t="s">
        <v>2524</v>
      </c>
      <c r="G202" s="247" t="s">
        <v>393</v>
      </c>
      <c r="H202" s="248">
        <v>50.700000000000003</v>
      </c>
      <c r="I202" s="249"/>
      <c r="J202" s="250">
        <f>ROUND(I202*H202,2)</f>
        <v>0</v>
      </c>
      <c r="K202" s="246" t="s">
        <v>394</v>
      </c>
      <c r="L202" s="45"/>
      <c r="M202" s="251" t="s">
        <v>1</v>
      </c>
      <c r="N202" s="252" t="s">
        <v>41</v>
      </c>
      <c r="O202" s="92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229</v>
      </c>
      <c r="AT202" s="255" t="s">
        <v>216</v>
      </c>
      <c r="AU202" s="255" t="s">
        <v>86</v>
      </c>
      <c r="AY202" s="18" t="s">
        <v>213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84</v>
      </c>
      <c r="BK202" s="256">
        <f>ROUND(I202*H202,2)</f>
        <v>0</v>
      </c>
      <c r="BL202" s="18" t="s">
        <v>229</v>
      </c>
      <c r="BM202" s="255" t="s">
        <v>3219</v>
      </c>
    </row>
    <row r="203" s="15" customFormat="1">
      <c r="A203" s="15"/>
      <c r="B203" s="300"/>
      <c r="C203" s="301"/>
      <c r="D203" s="257" t="s">
        <v>436</v>
      </c>
      <c r="E203" s="302" t="s">
        <v>1</v>
      </c>
      <c r="F203" s="303" t="s">
        <v>3220</v>
      </c>
      <c r="G203" s="301"/>
      <c r="H203" s="302" t="s">
        <v>1</v>
      </c>
      <c r="I203" s="304"/>
      <c r="J203" s="301"/>
      <c r="K203" s="301"/>
      <c r="L203" s="305"/>
      <c r="M203" s="306"/>
      <c r="N203" s="307"/>
      <c r="O203" s="307"/>
      <c r="P203" s="307"/>
      <c r="Q203" s="307"/>
      <c r="R203" s="307"/>
      <c r="S203" s="307"/>
      <c r="T203" s="30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309" t="s">
        <v>436</v>
      </c>
      <c r="AU203" s="309" t="s">
        <v>86</v>
      </c>
      <c r="AV203" s="15" t="s">
        <v>84</v>
      </c>
      <c r="AW203" s="15" t="s">
        <v>32</v>
      </c>
      <c r="AX203" s="15" t="s">
        <v>76</v>
      </c>
      <c r="AY203" s="309" t="s">
        <v>213</v>
      </c>
    </row>
    <row r="204" s="15" customFormat="1">
      <c r="A204" s="15"/>
      <c r="B204" s="300"/>
      <c r="C204" s="301"/>
      <c r="D204" s="257" t="s">
        <v>436</v>
      </c>
      <c r="E204" s="302" t="s">
        <v>1</v>
      </c>
      <c r="F204" s="303" t="s">
        <v>3176</v>
      </c>
      <c r="G204" s="301"/>
      <c r="H204" s="302" t="s">
        <v>1</v>
      </c>
      <c r="I204" s="304"/>
      <c r="J204" s="301"/>
      <c r="K204" s="301"/>
      <c r="L204" s="305"/>
      <c r="M204" s="306"/>
      <c r="N204" s="307"/>
      <c r="O204" s="307"/>
      <c r="P204" s="307"/>
      <c r="Q204" s="307"/>
      <c r="R204" s="307"/>
      <c r="S204" s="307"/>
      <c r="T204" s="308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309" t="s">
        <v>436</v>
      </c>
      <c r="AU204" s="309" t="s">
        <v>86</v>
      </c>
      <c r="AV204" s="15" t="s">
        <v>84</v>
      </c>
      <c r="AW204" s="15" t="s">
        <v>32</v>
      </c>
      <c r="AX204" s="15" t="s">
        <v>76</v>
      </c>
      <c r="AY204" s="309" t="s">
        <v>213</v>
      </c>
    </row>
    <row r="205" s="13" customFormat="1">
      <c r="A205" s="13"/>
      <c r="B205" s="265"/>
      <c r="C205" s="266"/>
      <c r="D205" s="257" t="s">
        <v>436</v>
      </c>
      <c r="E205" s="267" t="s">
        <v>1</v>
      </c>
      <c r="F205" s="268" t="s">
        <v>3221</v>
      </c>
      <c r="G205" s="266"/>
      <c r="H205" s="269">
        <v>29.004000000000001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5" t="s">
        <v>436</v>
      </c>
      <c r="AU205" s="275" t="s">
        <v>86</v>
      </c>
      <c r="AV205" s="13" t="s">
        <v>86</v>
      </c>
      <c r="AW205" s="13" t="s">
        <v>32</v>
      </c>
      <c r="AX205" s="13" t="s">
        <v>76</v>
      </c>
      <c r="AY205" s="275" t="s">
        <v>213</v>
      </c>
    </row>
    <row r="206" s="15" customFormat="1">
      <c r="A206" s="15"/>
      <c r="B206" s="300"/>
      <c r="C206" s="301"/>
      <c r="D206" s="257" t="s">
        <v>436</v>
      </c>
      <c r="E206" s="302" t="s">
        <v>1</v>
      </c>
      <c r="F206" s="303" t="s">
        <v>3177</v>
      </c>
      <c r="G206" s="301"/>
      <c r="H206" s="302" t="s">
        <v>1</v>
      </c>
      <c r="I206" s="304"/>
      <c r="J206" s="301"/>
      <c r="K206" s="301"/>
      <c r="L206" s="305"/>
      <c r="M206" s="306"/>
      <c r="N206" s="307"/>
      <c r="O206" s="307"/>
      <c r="P206" s="307"/>
      <c r="Q206" s="307"/>
      <c r="R206" s="307"/>
      <c r="S206" s="307"/>
      <c r="T206" s="30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309" t="s">
        <v>436</v>
      </c>
      <c r="AU206" s="309" t="s">
        <v>86</v>
      </c>
      <c r="AV206" s="15" t="s">
        <v>84</v>
      </c>
      <c r="AW206" s="15" t="s">
        <v>32</v>
      </c>
      <c r="AX206" s="15" t="s">
        <v>76</v>
      </c>
      <c r="AY206" s="309" t="s">
        <v>213</v>
      </c>
    </row>
    <row r="207" s="13" customFormat="1">
      <c r="A207" s="13"/>
      <c r="B207" s="265"/>
      <c r="C207" s="266"/>
      <c r="D207" s="257" t="s">
        <v>436</v>
      </c>
      <c r="E207" s="267" t="s">
        <v>1</v>
      </c>
      <c r="F207" s="268" t="s">
        <v>3204</v>
      </c>
      <c r="G207" s="266"/>
      <c r="H207" s="269">
        <v>21.696000000000002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5" t="s">
        <v>436</v>
      </c>
      <c r="AU207" s="275" t="s">
        <v>86</v>
      </c>
      <c r="AV207" s="13" t="s">
        <v>86</v>
      </c>
      <c r="AW207" s="13" t="s">
        <v>32</v>
      </c>
      <c r="AX207" s="13" t="s">
        <v>76</v>
      </c>
      <c r="AY207" s="275" t="s">
        <v>213</v>
      </c>
    </row>
    <row r="208" s="14" customFormat="1">
      <c r="A208" s="14"/>
      <c r="B208" s="276"/>
      <c r="C208" s="277"/>
      <c r="D208" s="257" t="s">
        <v>436</v>
      </c>
      <c r="E208" s="278" t="s">
        <v>1</v>
      </c>
      <c r="F208" s="279" t="s">
        <v>453</v>
      </c>
      <c r="G208" s="277"/>
      <c r="H208" s="280">
        <v>50.700000000000003</v>
      </c>
      <c r="I208" s="281"/>
      <c r="J208" s="277"/>
      <c r="K208" s="277"/>
      <c r="L208" s="282"/>
      <c r="M208" s="283"/>
      <c r="N208" s="284"/>
      <c r="O208" s="284"/>
      <c r="P208" s="284"/>
      <c r="Q208" s="284"/>
      <c r="R208" s="284"/>
      <c r="S208" s="284"/>
      <c r="T208" s="28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6" t="s">
        <v>436</v>
      </c>
      <c r="AU208" s="286" t="s">
        <v>86</v>
      </c>
      <c r="AV208" s="14" t="s">
        <v>229</v>
      </c>
      <c r="AW208" s="14" t="s">
        <v>32</v>
      </c>
      <c r="AX208" s="14" t="s">
        <v>84</v>
      </c>
      <c r="AY208" s="286" t="s">
        <v>213</v>
      </c>
    </row>
    <row r="209" s="12" customFormat="1" ht="22.8" customHeight="1">
      <c r="A209" s="12"/>
      <c r="B209" s="228"/>
      <c r="C209" s="229"/>
      <c r="D209" s="230" t="s">
        <v>75</v>
      </c>
      <c r="E209" s="242" t="s">
        <v>420</v>
      </c>
      <c r="F209" s="242" t="s">
        <v>907</v>
      </c>
      <c r="G209" s="229"/>
      <c r="H209" s="229"/>
      <c r="I209" s="232"/>
      <c r="J209" s="243">
        <f>BK209</f>
        <v>0</v>
      </c>
      <c r="K209" s="229"/>
      <c r="L209" s="234"/>
      <c r="M209" s="235"/>
      <c r="N209" s="236"/>
      <c r="O209" s="236"/>
      <c r="P209" s="237">
        <f>SUM(P210:P335)</f>
        <v>0</v>
      </c>
      <c r="Q209" s="236"/>
      <c r="R209" s="237">
        <f>SUM(R210:R335)</f>
        <v>3.5566409999999999</v>
      </c>
      <c r="S209" s="236"/>
      <c r="T209" s="238">
        <f>SUM(T210:T335)</f>
        <v>0.73253000000000001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9" t="s">
        <v>84</v>
      </c>
      <c r="AT209" s="240" t="s">
        <v>75</v>
      </c>
      <c r="AU209" s="240" t="s">
        <v>84</v>
      </c>
      <c r="AY209" s="239" t="s">
        <v>213</v>
      </c>
      <c r="BK209" s="241">
        <f>SUM(BK210:BK335)</f>
        <v>0</v>
      </c>
    </row>
    <row r="210" s="2" customFormat="1" ht="21.75" customHeight="1">
      <c r="A210" s="39"/>
      <c r="B210" s="40"/>
      <c r="C210" s="244" t="s">
        <v>338</v>
      </c>
      <c r="D210" s="244" t="s">
        <v>216</v>
      </c>
      <c r="E210" s="245" t="s">
        <v>3222</v>
      </c>
      <c r="F210" s="246" t="s">
        <v>3223</v>
      </c>
      <c r="G210" s="247" t="s">
        <v>471</v>
      </c>
      <c r="H210" s="248">
        <v>60.020000000000003</v>
      </c>
      <c r="I210" s="249"/>
      <c r="J210" s="250">
        <f>ROUND(I210*H210,2)</f>
        <v>0</v>
      </c>
      <c r="K210" s="246" t="s">
        <v>394</v>
      </c>
      <c r="L210" s="45"/>
      <c r="M210" s="251" t="s">
        <v>1</v>
      </c>
      <c r="N210" s="252" t="s">
        <v>41</v>
      </c>
      <c r="O210" s="92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229</v>
      </c>
      <c r="AT210" s="255" t="s">
        <v>216</v>
      </c>
      <c r="AU210" s="255" t="s">
        <v>86</v>
      </c>
      <c r="AY210" s="18" t="s">
        <v>213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84</v>
      </c>
      <c r="BK210" s="256">
        <f>ROUND(I210*H210,2)</f>
        <v>0</v>
      </c>
      <c r="BL210" s="18" t="s">
        <v>229</v>
      </c>
      <c r="BM210" s="255" t="s">
        <v>3224</v>
      </c>
    </row>
    <row r="211" s="15" customFormat="1">
      <c r="A211" s="15"/>
      <c r="B211" s="300"/>
      <c r="C211" s="301"/>
      <c r="D211" s="257" t="s">
        <v>436</v>
      </c>
      <c r="E211" s="302" t="s">
        <v>1</v>
      </c>
      <c r="F211" s="303" t="s">
        <v>3225</v>
      </c>
      <c r="G211" s="301"/>
      <c r="H211" s="302" t="s">
        <v>1</v>
      </c>
      <c r="I211" s="304"/>
      <c r="J211" s="301"/>
      <c r="K211" s="301"/>
      <c r="L211" s="305"/>
      <c r="M211" s="306"/>
      <c r="N211" s="307"/>
      <c r="O211" s="307"/>
      <c r="P211" s="307"/>
      <c r="Q211" s="307"/>
      <c r="R211" s="307"/>
      <c r="S211" s="307"/>
      <c r="T211" s="30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309" t="s">
        <v>436</v>
      </c>
      <c r="AU211" s="309" t="s">
        <v>86</v>
      </c>
      <c r="AV211" s="15" t="s">
        <v>84</v>
      </c>
      <c r="AW211" s="15" t="s">
        <v>32</v>
      </c>
      <c r="AX211" s="15" t="s">
        <v>76</v>
      </c>
      <c r="AY211" s="309" t="s">
        <v>213</v>
      </c>
    </row>
    <row r="212" s="13" customFormat="1">
      <c r="A212" s="13"/>
      <c r="B212" s="265"/>
      <c r="C212" s="266"/>
      <c r="D212" s="257" t="s">
        <v>436</v>
      </c>
      <c r="E212" s="267" t="s">
        <v>1</v>
      </c>
      <c r="F212" s="268" t="s">
        <v>3226</v>
      </c>
      <c r="G212" s="266"/>
      <c r="H212" s="269">
        <v>60.020000000000003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5" t="s">
        <v>436</v>
      </c>
      <c r="AU212" s="275" t="s">
        <v>86</v>
      </c>
      <c r="AV212" s="13" t="s">
        <v>86</v>
      </c>
      <c r="AW212" s="13" t="s">
        <v>32</v>
      </c>
      <c r="AX212" s="13" t="s">
        <v>84</v>
      </c>
      <c r="AY212" s="275" t="s">
        <v>213</v>
      </c>
    </row>
    <row r="213" s="2" customFormat="1" ht="21.75" customHeight="1">
      <c r="A213" s="39"/>
      <c r="B213" s="40"/>
      <c r="C213" s="287" t="s">
        <v>343</v>
      </c>
      <c r="D213" s="287" t="s">
        <v>488</v>
      </c>
      <c r="E213" s="288" t="s">
        <v>3227</v>
      </c>
      <c r="F213" s="289" t="s">
        <v>3228</v>
      </c>
      <c r="G213" s="290" t="s">
        <v>471</v>
      </c>
      <c r="H213" s="291">
        <v>7.7400000000000002</v>
      </c>
      <c r="I213" s="292"/>
      <c r="J213" s="293">
        <f>ROUND(I213*H213,2)</f>
        <v>0</v>
      </c>
      <c r="K213" s="289" t="s">
        <v>394</v>
      </c>
      <c r="L213" s="294"/>
      <c r="M213" s="295" t="s">
        <v>1</v>
      </c>
      <c r="N213" s="296" t="s">
        <v>41</v>
      </c>
      <c r="O213" s="92"/>
      <c r="P213" s="253">
        <f>O213*H213</f>
        <v>0</v>
      </c>
      <c r="Q213" s="253">
        <v>0.034500000000000003</v>
      </c>
      <c r="R213" s="253">
        <f>Q213*H213</f>
        <v>0.26703000000000005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420</v>
      </c>
      <c r="AT213" s="255" t="s">
        <v>488</v>
      </c>
      <c r="AU213" s="255" t="s">
        <v>86</v>
      </c>
      <c r="AY213" s="18" t="s">
        <v>213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84</v>
      </c>
      <c r="BK213" s="256">
        <f>ROUND(I213*H213,2)</f>
        <v>0</v>
      </c>
      <c r="BL213" s="18" t="s">
        <v>229</v>
      </c>
      <c r="BM213" s="255" t="s">
        <v>3229</v>
      </c>
    </row>
    <row r="214" s="2" customFormat="1">
      <c r="A214" s="39"/>
      <c r="B214" s="40"/>
      <c r="C214" s="41"/>
      <c r="D214" s="257" t="s">
        <v>222</v>
      </c>
      <c r="E214" s="41"/>
      <c r="F214" s="258" t="s">
        <v>3230</v>
      </c>
      <c r="G214" s="41"/>
      <c r="H214" s="41"/>
      <c r="I214" s="155"/>
      <c r="J214" s="41"/>
      <c r="K214" s="41"/>
      <c r="L214" s="45"/>
      <c r="M214" s="259"/>
      <c r="N214" s="260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222</v>
      </c>
      <c r="AU214" s="18" t="s">
        <v>86</v>
      </c>
    </row>
    <row r="215" s="15" customFormat="1">
      <c r="A215" s="15"/>
      <c r="B215" s="300"/>
      <c r="C215" s="301"/>
      <c r="D215" s="257" t="s">
        <v>436</v>
      </c>
      <c r="E215" s="302" t="s">
        <v>1</v>
      </c>
      <c r="F215" s="303" t="s">
        <v>3231</v>
      </c>
      <c r="G215" s="301"/>
      <c r="H215" s="302" t="s">
        <v>1</v>
      </c>
      <c r="I215" s="304"/>
      <c r="J215" s="301"/>
      <c r="K215" s="301"/>
      <c r="L215" s="305"/>
      <c r="M215" s="306"/>
      <c r="N215" s="307"/>
      <c r="O215" s="307"/>
      <c r="P215" s="307"/>
      <c r="Q215" s="307"/>
      <c r="R215" s="307"/>
      <c r="S215" s="307"/>
      <c r="T215" s="308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309" t="s">
        <v>436</v>
      </c>
      <c r="AU215" s="309" t="s">
        <v>86</v>
      </c>
      <c r="AV215" s="15" t="s">
        <v>84</v>
      </c>
      <c r="AW215" s="15" t="s">
        <v>32</v>
      </c>
      <c r="AX215" s="15" t="s">
        <v>76</v>
      </c>
      <c r="AY215" s="309" t="s">
        <v>213</v>
      </c>
    </row>
    <row r="216" s="13" customFormat="1">
      <c r="A216" s="13"/>
      <c r="B216" s="265"/>
      <c r="C216" s="266"/>
      <c r="D216" s="257" t="s">
        <v>436</v>
      </c>
      <c r="E216" s="267" t="s">
        <v>1</v>
      </c>
      <c r="F216" s="268" t="s">
        <v>3232</v>
      </c>
      <c r="G216" s="266"/>
      <c r="H216" s="269">
        <v>7.7400000000000002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5" t="s">
        <v>436</v>
      </c>
      <c r="AU216" s="275" t="s">
        <v>86</v>
      </c>
      <c r="AV216" s="13" t="s">
        <v>86</v>
      </c>
      <c r="AW216" s="13" t="s">
        <v>32</v>
      </c>
      <c r="AX216" s="13" t="s">
        <v>84</v>
      </c>
      <c r="AY216" s="275" t="s">
        <v>213</v>
      </c>
    </row>
    <row r="217" s="2" customFormat="1" ht="16.5" customHeight="1">
      <c r="A217" s="39"/>
      <c r="B217" s="40"/>
      <c r="C217" s="244" t="s">
        <v>1608</v>
      </c>
      <c r="D217" s="244" t="s">
        <v>216</v>
      </c>
      <c r="E217" s="245" t="s">
        <v>3233</v>
      </c>
      <c r="F217" s="246" t="s">
        <v>3234</v>
      </c>
      <c r="G217" s="247" t="s">
        <v>711</v>
      </c>
      <c r="H217" s="248">
        <v>611</v>
      </c>
      <c r="I217" s="249"/>
      <c r="J217" s="250">
        <f>ROUND(I217*H217,2)</f>
        <v>0</v>
      </c>
      <c r="K217" s="246" t="s">
        <v>1</v>
      </c>
      <c r="L217" s="45"/>
      <c r="M217" s="251" t="s">
        <v>1</v>
      </c>
      <c r="N217" s="252" t="s">
        <v>41</v>
      </c>
      <c r="O217" s="92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229</v>
      </c>
      <c r="AT217" s="255" t="s">
        <v>216</v>
      </c>
      <c r="AU217" s="255" t="s">
        <v>86</v>
      </c>
      <c r="AY217" s="18" t="s">
        <v>213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84</v>
      </c>
      <c r="BK217" s="256">
        <f>ROUND(I217*H217,2)</f>
        <v>0</v>
      </c>
      <c r="BL217" s="18" t="s">
        <v>229</v>
      </c>
      <c r="BM217" s="255" t="s">
        <v>3235</v>
      </c>
    </row>
    <row r="218" s="2" customFormat="1">
      <c r="A218" s="39"/>
      <c r="B218" s="40"/>
      <c r="C218" s="41"/>
      <c r="D218" s="257" t="s">
        <v>222</v>
      </c>
      <c r="E218" s="41"/>
      <c r="F218" s="258" t="s">
        <v>3236</v>
      </c>
      <c r="G218" s="41"/>
      <c r="H218" s="41"/>
      <c r="I218" s="155"/>
      <c r="J218" s="41"/>
      <c r="K218" s="41"/>
      <c r="L218" s="45"/>
      <c r="M218" s="259"/>
      <c r="N218" s="260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222</v>
      </c>
      <c r="AU218" s="18" t="s">
        <v>86</v>
      </c>
    </row>
    <row r="219" s="2" customFormat="1" ht="21.75" customHeight="1">
      <c r="A219" s="39"/>
      <c r="B219" s="40"/>
      <c r="C219" s="244" t="s">
        <v>348</v>
      </c>
      <c r="D219" s="244" t="s">
        <v>216</v>
      </c>
      <c r="E219" s="245" t="s">
        <v>3237</v>
      </c>
      <c r="F219" s="246" t="s">
        <v>3238</v>
      </c>
      <c r="G219" s="247" t="s">
        <v>310</v>
      </c>
      <c r="H219" s="248">
        <v>16</v>
      </c>
      <c r="I219" s="249"/>
      <c r="J219" s="250">
        <f>ROUND(I219*H219,2)</f>
        <v>0</v>
      </c>
      <c r="K219" s="246" t="s">
        <v>394</v>
      </c>
      <c r="L219" s="45"/>
      <c r="M219" s="251" t="s">
        <v>1</v>
      </c>
      <c r="N219" s="252" t="s">
        <v>41</v>
      </c>
      <c r="O219" s="9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5" t="s">
        <v>229</v>
      </c>
      <c r="AT219" s="255" t="s">
        <v>216</v>
      </c>
      <c r="AU219" s="255" t="s">
        <v>86</v>
      </c>
      <c r="AY219" s="18" t="s">
        <v>213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8" t="s">
        <v>84</v>
      </c>
      <c r="BK219" s="256">
        <f>ROUND(I219*H219,2)</f>
        <v>0</v>
      </c>
      <c r="BL219" s="18" t="s">
        <v>229</v>
      </c>
      <c r="BM219" s="255" t="s">
        <v>3239</v>
      </c>
    </row>
    <row r="220" s="2" customFormat="1">
      <c r="A220" s="39"/>
      <c r="B220" s="40"/>
      <c r="C220" s="41"/>
      <c r="D220" s="257" t="s">
        <v>222</v>
      </c>
      <c r="E220" s="41"/>
      <c r="F220" s="258" t="s">
        <v>3240</v>
      </c>
      <c r="G220" s="41"/>
      <c r="H220" s="41"/>
      <c r="I220" s="155"/>
      <c r="J220" s="41"/>
      <c r="K220" s="41"/>
      <c r="L220" s="45"/>
      <c r="M220" s="259"/>
      <c r="N220" s="260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222</v>
      </c>
      <c r="AU220" s="18" t="s">
        <v>86</v>
      </c>
    </row>
    <row r="221" s="13" customFormat="1">
      <c r="A221" s="13"/>
      <c r="B221" s="265"/>
      <c r="C221" s="266"/>
      <c r="D221" s="257" t="s">
        <v>436</v>
      </c>
      <c r="E221" s="267" t="s">
        <v>1</v>
      </c>
      <c r="F221" s="268" t="s">
        <v>293</v>
      </c>
      <c r="G221" s="266"/>
      <c r="H221" s="269">
        <v>16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5" t="s">
        <v>436</v>
      </c>
      <c r="AU221" s="275" t="s">
        <v>86</v>
      </c>
      <c r="AV221" s="13" t="s">
        <v>86</v>
      </c>
      <c r="AW221" s="13" t="s">
        <v>32</v>
      </c>
      <c r="AX221" s="13" t="s">
        <v>84</v>
      </c>
      <c r="AY221" s="275" t="s">
        <v>213</v>
      </c>
    </row>
    <row r="222" s="2" customFormat="1" ht="21.75" customHeight="1">
      <c r="A222" s="39"/>
      <c r="B222" s="40"/>
      <c r="C222" s="287" t="s">
        <v>512</v>
      </c>
      <c r="D222" s="287" t="s">
        <v>488</v>
      </c>
      <c r="E222" s="288" t="s">
        <v>3241</v>
      </c>
      <c r="F222" s="289" t="s">
        <v>3242</v>
      </c>
      <c r="G222" s="290" t="s">
        <v>310</v>
      </c>
      <c r="H222" s="291">
        <v>2</v>
      </c>
      <c r="I222" s="292"/>
      <c r="J222" s="293">
        <f>ROUND(I222*H222,2)</f>
        <v>0</v>
      </c>
      <c r="K222" s="289" t="s">
        <v>394</v>
      </c>
      <c r="L222" s="294"/>
      <c r="M222" s="295" t="s">
        <v>1</v>
      </c>
      <c r="N222" s="296" t="s">
        <v>41</v>
      </c>
      <c r="O222" s="92"/>
      <c r="P222" s="253">
        <f>O222*H222</f>
        <v>0</v>
      </c>
      <c r="Q222" s="253">
        <v>0.015599999999999999</v>
      </c>
      <c r="R222" s="253">
        <f>Q222*H222</f>
        <v>0.031199999999999999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420</v>
      </c>
      <c r="AT222" s="255" t="s">
        <v>488</v>
      </c>
      <c r="AU222" s="255" t="s">
        <v>86</v>
      </c>
      <c r="AY222" s="18" t="s">
        <v>213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84</v>
      </c>
      <c r="BK222" s="256">
        <f>ROUND(I222*H222,2)</f>
        <v>0</v>
      </c>
      <c r="BL222" s="18" t="s">
        <v>229</v>
      </c>
      <c r="BM222" s="255" t="s">
        <v>3243</v>
      </c>
    </row>
    <row r="223" s="13" customFormat="1">
      <c r="A223" s="13"/>
      <c r="B223" s="265"/>
      <c r="C223" s="266"/>
      <c r="D223" s="257" t="s">
        <v>436</v>
      </c>
      <c r="E223" s="267" t="s">
        <v>1</v>
      </c>
      <c r="F223" s="268" t="s">
        <v>86</v>
      </c>
      <c r="G223" s="266"/>
      <c r="H223" s="269">
        <v>2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5" t="s">
        <v>436</v>
      </c>
      <c r="AU223" s="275" t="s">
        <v>86</v>
      </c>
      <c r="AV223" s="13" t="s">
        <v>86</v>
      </c>
      <c r="AW223" s="13" t="s">
        <v>32</v>
      </c>
      <c r="AX223" s="13" t="s">
        <v>84</v>
      </c>
      <c r="AY223" s="275" t="s">
        <v>213</v>
      </c>
    </row>
    <row r="224" s="2" customFormat="1" ht="21.75" customHeight="1">
      <c r="A224" s="39"/>
      <c r="B224" s="40"/>
      <c r="C224" s="287" t="s">
        <v>516</v>
      </c>
      <c r="D224" s="287" t="s">
        <v>488</v>
      </c>
      <c r="E224" s="288" t="s">
        <v>3244</v>
      </c>
      <c r="F224" s="289" t="s">
        <v>3245</v>
      </c>
      <c r="G224" s="290" t="s">
        <v>310</v>
      </c>
      <c r="H224" s="291">
        <v>3</v>
      </c>
      <c r="I224" s="292"/>
      <c r="J224" s="293">
        <f>ROUND(I224*H224,2)</f>
        <v>0</v>
      </c>
      <c r="K224" s="289" t="s">
        <v>1</v>
      </c>
      <c r="L224" s="294"/>
      <c r="M224" s="295" t="s">
        <v>1</v>
      </c>
      <c r="N224" s="296" t="s">
        <v>41</v>
      </c>
      <c r="O224" s="92"/>
      <c r="P224" s="253">
        <f>O224*H224</f>
        <v>0</v>
      </c>
      <c r="Q224" s="253">
        <v>0.034500000000000003</v>
      </c>
      <c r="R224" s="253">
        <f>Q224*H224</f>
        <v>0.10350000000000001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420</v>
      </c>
      <c r="AT224" s="255" t="s">
        <v>488</v>
      </c>
      <c r="AU224" s="255" t="s">
        <v>86</v>
      </c>
      <c r="AY224" s="18" t="s">
        <v>213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84</v>
      </c>
      <c r="BK224" s="256">
        <f>ROUND(I224*H224,2)</f>
        <v>0</v>
      </c>
      <c r="BL224" s="18" t="s">
        <v>229</v>
      </c>
      <c r="BM224" s="255" t="s">
        <v>3246</v>
      </c>
    </row>
    <row r="225" s="2" customFormat="1">
      <c r="A225" s="39"/>
      <c r="B225" s="40"/>
      <c r="C225" s="41"/>
      <c r="D225" s="257" t="s">
        <v>222</v>
      </c>
      <c r="E225" s="41"/>
      <c r="F225" s="258" t="s">
        <v>3247</v>
      </c>
      <c r="G225" s="41"/>
      <c r="H225" s="41"/>
      <c r="I225" s="155"/>
      <c r="J225" s="41"/>
      <c r="K225" s="41"/>
      <c r="L225" s="45"/>
      <c r="M225" s="259"/>
      <c r="N225" s="260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222</v>
      </c>
      <c r="AU225" s="18" t="s">
        <v>86</v>
      </c>
    </row>
    <row r="226" s="15" customFormat="1">
      <c r="A226" s="15"/>
      <c r="B226" s="300"/>
      <c r="C226" s="301"/>
      <c r="D226" s="257" t="s">
        <v>436</v>
      </c>
      <c r="E226" s="302" t="s">
        <v>1</v>
      </c>
      <c r="F226" s="303" t="s">
        <v>3248</v>
      </c>
      <c r="G226" s="301"/>
      <c r="H226" s="302" t="s">
        <v>1</v>
      </c>
      <c r="I226" s="304"/>
      <c r="J226" s="301"/>
      <c r="K226" s="301"/>
      <c r="L226" s="305"/>
      <c r="M226" s="306"/>
      <c r="N226" s="307"/>
      <c r="O226" s="307"/>
      <c r="P226" s="307"/>
      <c r="Q226" s="307"/>
      <c r="R226" s="307"/>
      <c r="S226" s="307"/>
      <c r="T226" s="30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309" t="s">
        <v>436</v>
      </c>
      <c r="AU226" s="309" t="s">
        <v>86</v>
      </c>
      <c r="AV226" s="15" t="s">
        <v>84</v>
      </c>
      <c r="AW226" s="15" t="s">
        <v>32</v>
      </c>
      <c r="AX226" s="15" t="s">
        <v>76</v>
      </c>
      <c r="AY226" s="309" t="s">
        <v>213</v>
      </c>
    </row>
    <row r="227" s="13" customFormat="1">
      <c r="A227" s="13"/>
      <c r="B227" s="265"/>
      <c r="C227" s="266"/>
      <c r="D227" s="257" t="s">
        <v>436</v>
      </c>
      <c r="E227" s="267" t="s">
        <v>1</v>
      </c>
      <c r="F227" s="268" t="s">
        <v>86</v>
      </c>
      <c r="G227" s="266"/>
      <c r="H227" s="269">
        <v>2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5" t="s">
        <v>436</v>
      </c>
      <c r="AU227" s="275" t="s">
        <v>86</v>
      </c>
      <c r="AV227" s="13" t="s">
        <v>86</v>
      </c>
      <c r="AW227" s="13" t="s">
        <v>32</v>
      </c>
      <c r="AX227" s="13" t="s">
        <v>76</v>
      </c>
      <c r="AY227" s="275" t="s">
        <v>213</v>
      </c>
    </row>
    <row r="228" s="15" customFormat="1">
      <c r="A228" s="15"/>
      <c r="B228" s="300"/>
      <c r="C228" s="301"/>
      <c r="D228" s="257" t="s">
        <v>436</v>
      </c>
      <c r="E228" s="302" t="s">
        <v>1</v>
      </c>
      <c r="F228" s="303" t="s">
        <v>3249</v>
      </c>
      <c r="G228" s="301"/>
      <c r="H228" s="302" t="s">
        <v>1</v>
      </c>
      <c r="I228" s="304"/>
      <c r="J228" s="301"/>
      <c r="K228" s="301"/>
      <c r="L228" s="305"/>
      <c r="M228" s="306"/>
      <c r="N228" s="307"/>
      <c r="O228" s="307"/>
      <c r="P228" s="307"/>
      <c r="Q228" s="307"/>
      <c r="R228" s="307"/>
      <c r="S228" s="307"/>
      <c r="T228" s="30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09" t="s">
        <v>436</v>
      </c>
      <c r="AU228" s="309" t="s">
        <v>86</v>
      </c>
      <c r="AV228" s="15" t="s">
        <v>84</v>
      </c>
      <c r="AW228" s="15" t="s">
        <v>32</v>
      </c>
      <c r="AX228" s="15" t="s">
        <v>76</v>
      </c>
      <c r="AY228" s="309" t="s">
        <v>213</v>
      </c>
    </row>
    <row r="229" s="13" customFormat="1">
      <c r="A229" s="13"/>
      <c r="B229" s="265"/>
      <c r="C229" s="266"/>
      <c r="D229" s="257" t="s">
        <v>436</v>
      </c>
      <c r="E229" s="267" t="s">
        <v>1</v>
      </c>
      <c r="F229" s="268" t="s">
        <v>84</v>
      </c>
      <c r="G229" s="266"/>
      <c r="H229" s="269">
        <v>1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5" t="s">
        <v>436</v>
      </c>
      <c r="AU229" s="275" t="s">
        <v>86</v>
      </c>
      <c r="AV229" s="13" t="s">
        <v>86</v>
      </c>
      <c r="AW229" s="13" t="s">
        <v>32</v>
      </c>
      <c r="AX229" s="13" t="s">
        <v>76</v>
      </c>
      <c r="AY229" s="275" t="s">
        <v>213</v>
      </c>
    </row>
    <row r="230" s="14" customFormat="1">
      <c r="A230" s="14"/>
      <c r="B230" s="276"/>
      <c r="C230" s="277"/>
      <c r="D230" s="257" t="s">
        <v>436</v>
      </c>
      <c r="E230" s="278" t="s">
        <v>1</v>
      </c>
      <c r="F230" s="279" t="s">
        <v>453</v>
      </c>
      <c r="G230" s="277"/>
      <c r="H230" s="280">
        <v>3</v>
      </c>
      <c r="I230" s="281"/>
      <c r="J230" s="277"/>
      <c r="K230" s="277"/>
      <c r="L230" s="282"/>
      <c r="M230" s="283"/>
      <c r="N230" s="284"/>
      <c r="O230" s="284"/>
      <c r="P230" s="284"/>
      <c r="Q230" s="284"/>
      <c r="R230" s="284"/>
      <c r="S230" s="284"/>
      <c r="T230" s="285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6" t="s">
        <v>436</v>
      </c>
      <c r="AU230" s="286" t="s">
        <v>86</v>
      </c>
      <c r="AV230" s="14" t="s">
        <v>229</v>
      </c>
      <c r="AW230" s="14" t="s">
        <v>32</v>
      </c>
      <c r="AX230" s="14" t="s">
        <v>84</v>
      </c>
      <c r="AY230" s="286" t="s">
        <v>213</v>
      </c>
    </row>
    <row r="231" s="2" customFormat="1" ht="21.75" customHeight="1">
      <c r="A231" s="39"/>
      <c r="B231" s="40"/>
      <c r="C231" s="244" t="s">
        <v>355</v>
      </c>
      <c r="D231" s="244" t="s">
        <v>216</v>
      </c>
      <c r="E231" s="245" t="s">
        <v>3250</v>
      </c>
      <c r="F231" s="246" t="s">
        <v>3251</v>
      </c>
      <c r="G231" s="247" t="s">
        <v>310</v>
      </c>
      <c r="H231" s="248">
        <v>5</v>
      </c>
      <c r="I231" s="249"/>
      <c r="J231" s="250">
        <f>ROUND(I231*H231,2)</f>
        <v>0</v>
      </c>
      <c r="K231" s="246" t="s">
        <v>394</v>
      </c>
      <c r="L231" s="45"/>
      <c r="M231" s="251" t="s">
        <v>1</v>
      </c>
      <c r="N231" s="252" t="s">
        <v>41</v>
      </c>
      <c r="O231" s="92"/>
      <c r="P231" s="253">
        <f>O231*H231</f>
        <v>0</v>
      </c>
      <c r="Q231" s="253">
        <v>0.00296</v>
      </c>
      <c r="R231" s="253">
        <f>Q231*H231</f>
        <v>0.014800000000000001</v>
      </c>
      <c r="S231" s="253">
        <v>0</v>
      </c>
      <c r="T231" s="25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5" t="s">
        <v>229</v>
      </c>
      <c r="AT231" s="255" t="s">
        <v>216</v>
      </c>
      <c r="AU231" s="255" t="s">
        <v>86</v>
      </c>
      <c r="AY231" s="18" t="s">
        <v>213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8" t="s">
        <v>84</v>
      </c>
      <c r="BK231" s="256">
        <f>ROUND(I231*H231,2)</f>
        <v>0</v>
      </c>
      <c r="BL231" s="18" t="s">
        <v>229</v>
      </c>
      <c r="BM231" s="255" t="s">
        <v>3252</v>
      </c>
    </row>
    <row r="232" s="2" customFormat="1">
      <c r="A232" s="39"/>
      <c r="B232" s="40"/>
      <c r="C232" s="41"/>
      <c r="D232" s="257" t="s">
        <v>222</v>
      </c>
      <c r="E232" s="41"/>
      <c r="F232" s="258" t="s">
        <v>3253</v>
      </c>
      <c r="G232" s="41"/>
      <c r="H232" s="41"/>
      <c r="I232" s="155"/>
      <c r="J232" s="41"/>
      <c r="K232" s="41"/>
      <c r="L232" s="45"/>
      <c r="M232" s="259"/>
      <c r="N232" s="260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222</v>
      </c>
      <c r="AU232" s="18" t="s">
        <v>86</v>
      </c>
    </row>
    <row r="233" s="13" customFormat="1">
      <c r="A233" s="13"/>
      <c r="B233" s="265"/>
      <c r="C233" s="266"/>
      <c r="D233" s="257" t="s">
        <v>436</v>
      </c>
      <c r="E233" s="267" t="s">
        <v>1</v>
      </c>
      <c r="F233" s="268" t="s">
        <v>212</v>
      </c>
      <c r="G233" s="266"/>
      <c r="H233" s="269">
        <v>5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5" t="s">
        <v>436</v>
      </c>
      <c r="AU233" s="275" t="s">
        <v>86</v>
      </c>
      <c r="AV233" s="13" t="s">
        <v>86</v>
      </c>
      <c r="AW233" s="13" t="s">
        <v>32</v>
      </c>
      <c r="AX233" s="13" t="s">
        <v>84</v>
      </c>
      <c r="AY233" s="275" t="s">
        <v>213</v>
      </c>
    </row>
    <row r="234" s="2" customFormat="1" ht="21.75" customHeight="1">
      <c r="A234" s="39"/>
      <c r="B234" s="40"/>
      <c r="C234" s="287" t="s">
        <v>360</v>
      </c>
      <c r="D234" s="287" t="s">
        <v>488</v>
      </c>
      <c r="E234" s="288" t="s">
        <v>3254</v>
      </c>
      <c r="F234" s="289" t="s">
        <v>3255</v>
      </c>
      <c r="G234" s="290" t="s">
        <v>310</v>
      </c>
      <c r="H234" s="291">
        <v>1</v>
      </c>
      <c r="I234" s="292"/>
      <c r="J234" s="293">
        <f>ROUND(I234*H234,2)</f>
        <v>0</v>
      </c>
      <c r="K234" s="289" t="s">
        <v>394</v>
      </c>
      <c r="L234" s="294"/>
      <c r="M234" s="295" t="s">
        <v>1</v>
      </c>
      <c r="N234" s="296" t="s">
        <v>41</v>
      </c>
      <c r="O234" s="92"/>
      <c r="P234" s="253">
        <f>O234*H234</f>
        <v>0</v>
      </c>
      <c r="Q234" s="253">
        <v>0.0126</v>
      </c>
      <c r="R234" s="253">
        <f>Q234*H234</f>
        <v>0.0126</v>
      </c>
      <c r="S234" s="253">
        <v>0</v>
      </c>
      <c r="T234" s="25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5" t="s">
        <v>420</v>
      </c>
      <c r="AT234" s="255" t="s">
        <v>488</v>
      </c>
      <c r="AU234" s="255" t="s">
        <v>86</v>
      </c>
      <c r="AY234" s="18" t="s">
        <v>213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8" t="s">
        <v>84</v>
      </c>
      <c r="BK234" s="256">
        <f>ROUND(I234*H234,2)</f>
        <v>0</v>
      </c>
      <c r="BL234" s="18" t="s">
        <v>229</v>
      </c>
      <c r="BM234" s="255" t="s">
        <v>3256</v>
      </c>
    </row>
    <row r="235" s="2" customFormat="1" ht="21.75" customHeight="1">
      <c r="A235" s="39"/>
      <c r="B235" s="40"/>
      <c r="C235" s="287" t="s">
        <v>365</v>
      </c>
      <c r="D235" s="287" t="s">
        <v>488</v>
      </c>
      <c r="E235" s="288" t="s">
        <v>3257</v>
      </c>
      <c r="F235" s="289" t="s">
        <v>3258</v>
      </c>
      <c r="G235" s="290" t="s">
        <v>310</v>
      </c>
      <c r="H235" s="291">
        <v>1</v>
      </c>
      <c r="I235" s="292"/>
      <c r="J235" s="293">
        <f>ROUND(I235*H235,2)</f>
        <v>0</v>
      </c>
      <c r="K235" s="289" t="s">
        <v>394</v>
      </c>
      <c r="L235" s="294"/>
      <c r="M235" s="295" t="s">
        <v>1</v>
      </c>
      <c r="N235" s="296" t="s">
        <v>41</v>
      </c>
      <c r="O235" s="92"/>
      <c r="P235" s="253">
        <f>O235*H235</f>
        <v>0</v>
      </c>
      <c r="Q235" s="253">
        <v>0.035999999999999997</v>
      </c>
      <c r="R235" s="253">
        <f>Q235*H235</f>
        <v>0.035999999999999997</v>
      </c>
      <c r="S235" s="253">
        <v>0</v>
      </c>
      <c r="T235" s="25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5" t="s">
        <v>420</v>
      </c>
      <c r="AT235" s="255" t="s">
        <v>488</v>
      </c>
      <c r="AU235" s="255" t="s">
        <v>86</v>
      </c>
      <c r="AY235" s="18" t="s">
        <v>213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8" t="s">
        <v>84</v>
      </c>
      <c r="BK235" s="256">
        <f>ROUND(I235*H235,2)</f>
        <v>0</v>
      </c>
      <c r="BL235" s="18" t="s">
        <v>229</v>
      </c>
      <c r="BM235" s="255" t="s">
        <v>3259</v>
      </c>
    </row>
    <row r="236" s="13" customFormat="1">
      <c r="A236" s="13"/>
      <c r="B236" s="265"/>
      <c r="C236" s="266"/>
      <c r="D236" s="257" t="s">
        <v>436</v>
      </c>
      <c r="E236" s="267" t="s">
        <v>1</v>
      </c>
      <c r="F236" s="268" t="s">
        <v>84</v>
      </c>
      <c r="G236" s="266"/>
      <c r="H236" s="269">
        <v>1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5" t="s">
        <v>436</v>
      </c>
      <c r="AU236" s="275" t="s">
        <v>86</v>
      </c>
      <c r="AV236" s="13" t="s">
        <v>86</v>
      </c>
      <c r="AW236" s="13" t="s">
        <v>32</v>
      </c>
      <c r="AX236" s="13" t="s">
        <v>84</v>
      </c>
      <c r="AY236" s="275" t="s">
        <v>213</v>
      </c>
    </row>
    <row r="237" s="2" customFormat="1" ht="21.75" customHeight="1">
      <c r="A237" s="39"/>
      <c r="B237" s="40"/>
      <c r="C237" s="287" t="s">
        <v>370</v>
      </c>
      <c r="D237" s="287" t="s">
        <v>488</v>
      </c>
      <c r="E237" s="288" t="s">
        <v>3260</v>
      </c>
      <c r="F237" s="289" t="s">
        <v>3261</v>
      </c>
      <c r="G237" s="290" t="s">
        <v>310</v>
      </c>
      <c r="H237" s="291">
        <v>1</v>
      </c>
      <c r="I237" s="292"/>
      <c r="J237" s="293">
        <f>ROUND(I237*H237,2)</f>
        <v>0</v>
      </c>
      <c r="K237" s="289" t="s">
        <v>1</v>
      </c>
      <c r="L237" s="294"/>
      <c r="M237" s="295" t="s">
        <v>1</v>
      </c>
      <c r="N237" s="296" t="s">
        <v>41</v>
      </c>
      <c r="O237" s="92"/>
      <c r="P237" s="253">
        <f>O237*H237</f>
        <v>0</v>
      </c>
      <c r="Q237" s="253">
        <v>0.034500000000000003</v>
      </c>
      <c r="R237" s="253">
        <f>Q237*H237</f>
        <v>0.034500000000000003</v>
      </c>
      <c r="S237" s="253">
        <v>0</v>
      </c>
      <c r="T237" s="25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5" t="s">
        <v>420</v>
      </c>
      <c r="AT237" s="255" t="s">
        <v>488</v>
      </c>
      <c r="AU237" s="255" t="s">
        <v>86</v>
      </c>
      <c r="AY237" s="18" t="s">
        <v>213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8" t="s">
        <v>84</v>
      </c>
      <c r="BK237" s="256">
        <f>ROUND(I237*H237,2)</f>
        <v>0</v>
      </c>
      <c r="BL237" s="18" t="s">
        <v>229</v>
      </c>
      <c r="BM237" s="255" t="s">
        <v>3262</v>
      </c>
    </row>
    <row r="238" s="13" customFormat="1">
      <c r="A238" s="13"/>
      <c r="B238" s="265"/>
      <c r="C238" s="266"/>
      <c r="D238" s="257" t="s">
        <v>436</v>
      </c>
      <c r="E238" s="267" t="s">
        <v>1</v>
      </c>
      <c r="F238" s="268" t="s">
        <v>84</v>
      </c>
      <c r="G238" s="266"/>
      <c r="H238" s="269">
        <v>1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5" t="s">
        <v>436</v>
      </c>
      <c r="AU238" s="275" t="s">
        <v>86</v>
      </c>
      <c r="AV238" s="13" t="s">
        <v>86</v>
      </c>
      <c r="AW238" s="13" t="s">
        <v>32</v>
      </c>
      <c r="AX238" s="13" t="s">
        <v>84</v>
      </c>
      <c r="AY238" s="275" t="s">
        <v>213</v>
      </c>
    </row>
    <row r="239" s="2" customFormat="1" ht="21.75" customHeight="1">
      <c r="A239" s="39"/>
      <c r="B239" s="40"/>
      <c r="C239" s="287" t="s">
        <v>375</v>
      </c>
      <c r="D239" s="287" t="s">
        <v>488</v>
      </c>
      <c r="E239" s="288" t="s">
        <v>3263</v>
      </c>
      <c r="F239" s="289" t="s">
        <v>3264</v>
      </c>
      <c r="G239" s="290" t="s">
        <v>310</v>
      </c>
      <c r="H239" s="291">
        <v>3</v>
      </c>
      <c r="I239" s="292"/>
      <c r="J239" s="293">
        <f>ROUND(I239*H239,2)</f>
        <v>0</v>
      </c>
      <c r="K239" s="289" t="s">
        <v>394</v>
      </c>
      <c r="L239" s="294"/>
      <c r="M239" s="295" t="s">
        <v>1</v>
      </c>
      <c r="N239" s="296" t="s">
        <v>41</v>
      </c>
      <c r="O239" s="92"/>
      <c r="P239" s="253">
        <f>O239*H239</f>
        <v>0</v>
      </c>
      <c r="Q239" s="253">
        <v>0.016</v>
      </c>
      <c r="R239" s="253">
        <f>Q239*H239</f>
        <v>0.048000000000000001</v>
      </c>
      <c r="S239" s="253">
        <v>0</v>
      </c>
      <c r="T239" s="25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5" t="s">
        <v>420</v>
      </c>
      <c r="AT239" s="255" t="s">
        <v>488</v>
      </c>
      <c r="AU239" s="255" t="s">
        <v>86</v>
      </c>
      <c r="AY239" s="18" t="s">
        <v>213</v>
      </c>
      <c r="BE239" s="256">
        <f>IF(N239="základní",J239,0)</f>
        <v>0</v>
      </c>
      <c r="BF239" s="256">
        <f>IF(N239="snížená",J239,0)</f>
        <v>0</v>
      </c>
      <c r="BG239" s="256">
        <f>IF(N239="zákl. přenesená",J239,0)</f>
        <v>0</v>
      </c>
      <c r="BH239" s="256">
        <f>IF(N239="sníž. přenesená",J239,0)</f>
        <v>0</v>
      </c>
      <c r="BI239" s="256">
        <f>IF(N239="nulová",J239,0)</f>
        <v>0</v>
      </c>
      <c r="BJ239" s="18" t="s">
        <v>84</v>
      </c>
      <c r="BK239" s="256">
        <f>ROUND(I239*H239,2)</f>
        <v>0</v>
      </c>
      <c r="BL239" s="18" t="s">
        <v>229</v>
      </c>
      <c r="BM239" s="255" t="s">
        <v>3265</v>
      </c>
    </row>
    <row r="240" s="13" customFormat="1">
      <c r="A240" s="13"/>
      <c r="B240" s="265"/>
      <c r="C240" s="266"/>
      <c r="D240" s="257" t="s">
        <v>436</v>
      </c>
      <c r="E240" s="267" t="s">
        <v>1</v>
      </c>
      <c r="F240" s="268" t="s">
        <v>224</v>
      </c>
      <c r="G240" s="266"/>
      <c r="H240" s="269">
        <v>3</v>
      </c>
      <c r="I240" s="270"/>
      <c r="J240" s="266"/>
      <c r="K240" s="266"/>
      <c r="L240" s="271"/>
      <c r="M240" s="272"/>
      <c r="N240" s="273"/>
      <c r="O240" s="273"/>
      <c r="P240" s="273"/>
      <c r="Q240" s="273"/>
      <c r="R240" s="273"/>
      <c r="S240" s="273"/>
      <c r="T240" s="27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5" t="s">
        <v>436</v>
      </c>
      <c r="AU240" s="275" t="s">
        <v>86</v>
      </c>
      <c r="AV240" s="13" t="s">
        <v>86</v>
      </c>
      <c r="AW240" s="13" t="s">
        <v>32</v>
      </c>
      <c r="AX240" s="13" t="s">
        <v>84</v>
      </c>
      <c r="AY240" s="275" t="s">
        <v>213</v>
      </c>
    </row>
    <row r="241" s="2" customFormat="1" ht="21.75" customHeight="1">
      <c r="A241" s="39"/>
      <c r="B241" s="40"/>
      <c r="C241" s="244" t="s">
        <v>288</v>
      </c>
      <c r="D241" s="244" t="s">
        <v>216</v>
      </c>
      <c r="E241" s="245" t="s">
        <v>3266</v>
      </c>
      <c r="F241" s="246" t="s">
        <v>3267</v>
      </c>
      <c r="G241" s="247" t="s">
        <v>310</v>
      </c>
      <c r="H241" s="248">
        <v>1</v>
      </c>
      <c r="I241" s="249"/>
      <c r="J241" s="250">
        <f>ROUND(I241*H241,2)</f>
        <v>0</v>
      </c>
      <c r="K241" s="246" t="s">
        <v>394</v>
      </c>
      <c r="L241" s="45"/>
      <c r="M241" s="251" t="s">
        <v>1</v>
      </c>
      <c r="N241" s="252" t="s">
        <v>41</v>
      </c>
      <c r="O241" s="92"/>
      <c r="P241" s="253">
        <f>O241*H241</f>
        <v>0</v>
      </c>
      <c r="Q241" s="253">
        <v>0</v>
      </c>
      <c r="R241" s="253">
        <f>Q241*H241</f>
        <v>0</v>
      </c>
      <c r="S241" s="253">
        <v>0</v>
      </c>
      <c r="T241" s="25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5" t="s">
        <v>229</v>
      </c>
      <c r="AT241" s="255" t="s">
        <v>216</v>
      </c>
      <c r="AU241" s="255" t="s">
        <v>86</v>
      </c>
      <c r="AY241" s="18" t="s">
        <v>213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8" t="s">
        <v>84</v>
      </c>
      <c r="BK241" s="256">
        <f>ROUND(I241*H241,2)</f>
        <v>0</v>
      </c>
      <c r="BL241" s="18" t="s">
        <v>229</v>
      </c>
      <c r="BM241" s="255" t="s">
        <v>3268</v>
      </c>
    </row>
    <row r="242" s="2" customFormat="1">
      <c r="A242" s="39"/>
      <c r="B242" s="40"/>
      <c r="C242" s="41"/>
      <c r="D242" s="257" t="s">
        <v>222</v>
      </c>
      <c r="E242" s="41"/>
      <c r="F242" s="258" t="s">
        <v>3269</v>
      </c>
      <c r="G242" s="41"/>
      <c r="H242" s="41"/>
      <c r="I242" s="155"/>
      <c r="J242" s="41"/>
      <c r="K242" s="41"/>
      <c r="L242" s="45"/>
      <c r="M242" s="259"/>
      <c r="N242" s="260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222</v>
      </c>
      <c r="AU242" s="18" t="s">
        <v>86</v>
      </c>
    </row>
    <row r="243" s="13" customFormat="1">
      <c r="A243" s="13"/>
      <c r="B243" s="265"/>
      <c r="C243" s="266"/>
      <c r="D243" s="257" t="s">
        <v>436</v>
      </c>
      <c r="E243" s="267" t="s">
        <v>1</v>
      </c>
      <c r="F243" s="268" t="s">
        <v>84</v>
      </c>
      <c r="G243" s="266"/>
      <c r="H243" s="269">
        <v>1</v>
      </c>
      <c r="I243" s="270"/>
      <c r="J243" s="266"/>
      <c r="K243" s="266"/>
      <c r="L243" s="271"/>
      <c r="M243" s="272"/>
      <c r="N243" s="273"/>
      <c r="O243" s="273"/>
      <c r="P243" s="273"/>
      <c r="Q243" s="273"/>
      <c r="R243" s="273"/>
      <c r="S243" s="273"/>
      <c r="T243" s="27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75" t="s">
        <v>436</v>
      </c>
      <c r="AU243" s="275" t="s">
        <v>86</v>
      </c>
      <c r="AV243" s="13" t="s">
        <v>86</v>
      </c>
      <c r="AW243" s="13" t="s">
        <v>32</v>
      </c>
      <c r="AX243" s="13" t="s">
        <v>84</v>
      </c>
      <c r="AY243" s="275" t="s">
        <v>213</v>
      </c>
    </row>
    <row r="244" s="2" customFormat="1" ht="21.75" customHeight="1">
      <c r="A244" s="39"/>
      <c r="B244" s="40"/>
      <c r="C244" s="244" t="s">
        <v>297</v>
      </c>
      <c r="D244" s="244" t="s">
        <v>216</v>
      </c>
      <c r="E244" s="245" t="s">
        <v>3270</v>
      </c>
      <c r="F244" s="246" t="s">
        <v>3271</v>
      </c>
      <c r="G244" s="247" t="s">
        <v>310</v>
      </c>
      <c r="H244" s="248">
        <v>1</v>
      </c>
      <c r="I244" s="249"/>
      <c r="J244" s="250">
        <f>ROUND(I244*H244,2)</f>
        <v>0</v>
      </c>
      <c r="K244" s="246" t="s">
        <v>394</v>
      </c>
      <c r="L244" s="45"/>
      <c r="M244" s="251" t="s">
        <v>1</v>
      </c>
      <c r="N244" s="252" t="s">
        <v>41</v>
      </c>
      <c r="O244" s="92"/>
      <c r="P244" s="253">
        <f>O244*H244</f>
        <v>0</v>
      </c>
      <c r="Q244" s="253">
        <v>0.0038</v>
      </c>
      <c r="R244" s="253">
        <f>Q244*H244</f>
        <v>0.0038</v>
      </c>
      <c r="S244" s="253">
        <v>0</v>
      </c>
      <c r="T244" s="25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5" t="s">
        <v>229</v>
      </c>
      <c r="AT244" s="255" t="s">
        <v>216</v>
      </c>
      <c r="AU244" s="255" t="s">
        <v>86</v>
      </c>
      <c r="AY244" s="18" t="s">
        <v>213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8" t="s">
        <v>84</v>
      </c>
      <c r="BK244" s="256">
        <f>ROUND(I244*H244,2)</f>
        <v>0</v>
      </c>
      <c r="BL244" s="18" t="s">
        <v>229</v>
      </c>
      <c r="BM244" s="255" t="s">
        <v>3272</v>
      </c>
    </row>
    <row r="245" s="2" customFormat="1">
      <c r="A245" s="39"/>
      <c r="B245" s="40"/>
      <c r="C245" s="41"/>
      <c r="D245" s="257" t="s">
        <v>222</v>
      </c>
      <c r="E245" s="41"/>
      <c r="F245" s="258" t="s">
        <v>3273</v>
      </c>
      <c r="G245" s="41"/>
      <c r="H245" s="41"/>
      <c r="I245" s="155"/>
      <c r="J245" s="41"/>
      <c r="K245" s="41"/>
      <c r="L245" s="45"/>
      <c r="M245" s="259"/>
      <c r="N245" s="260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222</v>
      </c>
      <c r="AU245" s="18" t="s">
        <v>86</v>
      </c>
    </row>
    <row r="246" s="15" customFormat="1">
      <c r="A246" s="15"/>
      <c r="B246" s="300"/>
      <c r="C246" s="301"/>
      <c r="D246" s="257" t="s">
        <v>436</v>
      </c>
      <c r="E246" s="302" t="s">
        <v>1</v>
      </c>
      <c r="F246" s="303" t="s">
        <v>3274</v>
      </c>
      <c r="G246" s="301"/>
      <c r="H246" s="302" t="s">
        <v>1</v>
      </c>
      <c r="I246" s="304"/>
      <c r="J246" s="301"/>
      <c r="K246" s="301"/>
      <c r="L246" s="305"/>
      <c r="M246" s="306"/>
      <c r="N246" s="307"/>
      <c r="O246" s="307"/>
      <c r="P246" s="307"/>
      <c r="Q246" s="307"/>
      <c r="R246" s="307"/>
      <c r="S246" s="307"/>
      <c r="T246" s="30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309" t="s">
        <v>436</v>
      </c>
      <c r="AU246" s="309" t="s">
        <v>86</v>
      </c>
      <c r="AV246" s="15" t="s">
        <v>84</v>
      </c>
      <c r="AW246" s="15" t="s">
        <v>32</v>
      </c>
      <c r="AX246" s="15" t="s">
        <v>76</v>
      </c>
      <c r="AY246" s="309" t="s">
        <v>213</v>
      </c>
    </row>
    <row r="247" s="13" customFormat="1">
      <c r="A247" s="13"/>
      <c r="B247" s="265"/>
      <c r="C247" s="266"/>
      <c r="D247" s="257" t="s">
        <v>436</v>
      </c>
      <c r="E247" s="267" t="s">
        <v>1</v>
      </c>
      <c r="F247" s="268" t="s">
        <v>84</v>
      </c>
      <c r="G247" s="266"/>
      <c r="H247" s="269">
        <v>1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5" t="s">
        <v>436</v>
      </c>
      <c r="AU247" s="275" t="s">
        <v>86</v>
      </c>
      <c r="AV247" s="13" t="s">
        <v>86</v>
      </c>
      <c r="AW247" s="13" t="s">
        <v>32</v>
      </c>
      <c r="AX247" s="13" t="s">
        <v>84</v>
      </c>
      <c r="AY247" s="275" t="s">
        <v>213</v>
      </c>
    </row>
    <row r="248" s="2" customFormat="1" ht="21.75" customHeight="1">
      <c r="A248" s="39"/>
      <c r="B248" s="40"/>
      <c r="C248" s="244" t="s">
        <v>274</v>
      </c>
      <c r="D248" s="244" t="s">
        <v>216</v>
      </c>
      <c r="E248" s="245" t="s">
        <v>2824</v>
      </c>
      <c r="F248" s="246" t="s">
        <v>2825</v>
      </c>
      <c r="G248" s="247" t="s">
        <v>471</v>
      </c>
      <c r="H248" s="248">
        <v>60.020000000000003</v>
      </c>
      <c r="I248" s="249"/>
      <c r="J248" s="250">
        <f>ROUND(I248*H248,2)</f>
        <v>0</v>
      </c>
      <c r="K248" s="246" t="s">
        <v>394</v>
      </c>
      <c r="L248" s="45"/>
      <c r="M248" s="251" t="s">
        <v>1</v>
      </c>
      <c r="N248" s="252" t="s">
        <v>41</v>
      </c>
      <c r="O248" s="92"/>
      <c r="P248" s="253">
        <f>O248*H248</f>
        <v>0</v>
      </c>
      <c r="Q248" s="253">
        <v>0</v>
      </c>
      <c r="R248" s="253">
        <f>Q248*H248</f>
        <v>0</v>
      </c>
      <c r="S248" s="253">
        <v>0</v>
      </c>
      <c r="T248" s="25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5" t="s">
        <v>229</v>
      </c>
      <c r="AT248" s="255" t="s">
        <v>216</v>
      </c>
      <c r="AU248" s="255" t="s">
        <v>86</v>
      </c>
      <c r="AY248" s="18" t="s">
        <v>213</v>
      </c>
      <c r="BE248" s="256">
        <f>IF(N248="základní",J248,0)</f>
        <v>0</v>
      </c>
      <c r="BF248" s="256">
        <f>IF(N248="snížená",J248,0)</f>
        <v>0</v>
      </c>
      <c r="BG248" s="256">
        <f>IF(N248="zákl. přenesená",J248,0)</f>
        <v>0</v>
      </c>
      <c r="BH248" s="256">
        <f>IF(N248="sníž. přenesená",J248,0)</f>
        <v>0</v>
      </c>
      <c r="BI248" s="256">
        <f>IF(N248="nulová",J248,0)</f>
        <v>0</v>
      </c>
      <c r="BJ248" s="18" t="s">
        <v>84</v>
      </c>
      <c r="BK248" s="256">
        <f>ROUND(I248*H248,2)</f>
        <v>0</v>
      </c>
      <c r="BL248" s="18" t="s">
        <v>229</v>
      </c>
      <c r="BM248" s="255" t="s">
        <v>3275</v>
      </c>
    </row>
    <row r="249" s="2" customFormat="1">
      <c r="A249" s="39"/>
      <c r="B249" s="40"/>
      <c r="C249" s="41"/>
      <c r="D249" s="257" t="s">
        <v>222</v>
      </c>
      <c r="E249" s="41"/>
      <c r="F249" s="258" t="s">
        <v>2827</v>
      </c>
      <c r="G249" s="41"/>
      <c r="H249" s="41"/>
      <c r="I249" s="155"/>
      <c r="J249" s="41"/>
      <c r="K249" s="41"/>
      <c r="L249" s="45"/>
      <c r="M249" s="259"/>
      <c r="N249" s="260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222</v>
      </c>
      <c r="AU249" s="18" t="s">
        <v>86</v>
      </c>
    </row>
    <row r="250" s="13" customFormat="1">
      <c r="A250" s="13"/>
      <c r="B250" s="265"/>
      <c r="C250" s="266"/>
      <c r="D250" s="257" t="s">
        <v>436</v>
      </c>
      <c r="E250" s="267" t="s">
        <v>1</v>
      </c>
      <c r="F250" s="268" t="s">
        <v>3276</v>
      </c>
      <c r="G250" s="266"/>
      <c r="H250" s="269">
        <v>60.020000000000003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5" t="s">
        <v>436</v>
      </c>
      <c r="AU250" s="275" t="s">
        <v>86</v>
      </c>
      <c r="AV250" s="13" t="s">
        <v>86</v>
      </c>
      <c r="AW250" s="13" t="s">
        <v>32</v>
      </c>
      <c r="AX250" s="13" t="s">
        <v>76</v>
      </c>
      <c r="AY250" s="275" t="s">
        <v>213</v>
      </c>
    </row>
    <row r="251" s="2" customFormat="1" ht="21.75" customHeight="1">
      <c r="A251" s="39"/>
      <c r="B251" s="40"/>
      <c r="C251" s="287" t="s">
        <v>317</v>
      </c>
      <c r="D251" s="287" t="s">
        <v>488</v>
      </c>
      <c r="E251" s="288" t="s">
        <v>3277</v>
      </c>
      <c r="F251" s="289" t="s">
        <v>3278</v>
      </c>
      <c r="G251" s="290" t="s">
        <v>471</v>
      </c>
      <c r="H251" s="291">
        <v>60.020000000000003</v>
      </c>
      <c r="I251" s="292"/>
      <c r="J251" s="293">
        <f>ROUND(I251*H251,2)</f>
        <v>0</v>
      </c>
      <c r="K251" s="289" t="s">
        <v>394</v>
      </c>
      <c r="L251" s="294"/>
      <c r="M251" s="295" t="s">
        <v>1</v>
      </c>
      <c r="N251" s="296" t="s">
        <v>41</v>
      </c>
      <c r="O251" s="92"/>
      <c r="P251" s="253">
        <f>O251*H251</f>
        <v>0</v>
      </c>
      <c r="Q251" s="253">
        <v>0.028000000000000001</v>
      </c>
      <c r="R251" s="253">
        <f>Q251*H251</f>
        <v>1.6805600000000001</v>
      </c>
      <c r="S251" s="253">
        <v>0</v>
      </c>
      <c r="T251" s="25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5" t="s">
        <v>420</v>
      </c>
      <c r="AT251" s="255" t="s">
        <v>488</v>
      </c>
      <c r="AU251" s="255" t="s">
        <v>86</v>
      </c>
      <c r="AY251" s="18" t="s">
        <v>213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8" t="s">
        <v>84</v>
      </c>
      <c r="BK251" s="256">
        <f>ROUND(I251*H251,2)</f>
        <v>0</v>
      </c>
      <c r="BL251" s="18" t="s">
        <v>229</v>
      </c>
      <c r="BM251" s="255" t="s">
        <v>3279</v>
      </c>
    </row>
    <row r="252" s="15" customFormat="1">
      <c r="A252" s="15"/>
      <c r="B252" s="300"/>
      <c r="C252" s="301"/>
      <c r="D252" s="257" t="s">
        <v>436</v>
      </c>
      <c r="E252" s="302" t="s">
        <v>1</v>
      </c>
      <c r="F252" s="303" t="s">
        <v>3176</v>
      </c>
      <c r="G252" s="301"/>
      <c r="H252" s="302" t="s">
        <v>1</v>
      </c>
      <c r="I252" s="304"/>
      <c r="J252" s="301"/>
      <c r="K252" s="301"/>
      <c r="L252" s="305"/>
      <c r="M252" s="306"/>
      <c r="N252" s="307"/>
      <c r="O252" s="307"/>
      <c r="P252" s="307"/>
      <c r="Q252" s="307"/>
      <c r="R252" s="307"/>
      <c r="S252" s="307"/>
      <c r="T252" s="308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309" t="s">
        <v>436</v>
      </c>
      <c r="AU252" s="309" t="s">
        <v>86</v>
      </c>
      <c r="AV252" s="15" t="s">
        <v>84</v>
      </c>
      <c r="AW252" s="15" t="s">
        <v>32</v>
      </c>
      <c r="AX252" s="15" t="s">
        <v>76</v>
      </c>
      <c r="AY252" s="309" t="s">
        <v>213</v>
      </c>
    </row>
    <row r="253" s="13" customFormat="1">
      <c r="A253" s="13"/>
      <c r="B253" s="265"/>
      <c r="C253" s="266"/>
      <c r="D253" s="257" t="s">
        <v>436</v>
      </c>
      <c r="E253" s="267" t="s">
        <v>1</v>
      </c>
      <c r="F253" s="268" t="s">
        <v>3280</v>
      </c>
      <c r="G253" s="266"/>
      <c r="H253" s="269">
        <v>37.82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5" t="s">
        <v>436</v>
      </c>
      <c r="AU253" s="275" t="s">
        <v>86</v>
      </c>
      <c r="AV253" s="13" t="s">
        <v>86</v>
      </c>
      <c r="AW253" s="13" t="s">
        <v>32</v>
      </c>
      <c r="AX253" s="13" t="s">
        <v>76</v>
      </c>
      <c r="AY253" s="275" t="s">
        <v>213</v>
      </c>
    </row>
    <row r="254" s="15" customFormat="1">
      <c r="A254" s="15"/>
      <c r="B254" s="300"/>
      <c r="C254" s="301"/>
      <c r="D254" s="257" t="s">
        <v>436</v>
      </c>
      <c r="E254" s="302" t="s">
        <v>1</v>
      </c>
      <c r="F254" s="303" t="s">
        <v>3177</v>
      </c>
      <c r="G254" s="301"/>
      <c r="H254" s="302" t="s">
        <v>1</v>
      </c>
      <c r="I254" s="304"/>
      <c r="J254" s="301"/>
      <c r="K254" s="301"/>
      <c r="L254" s="305"/>
      <c r="M254" s="306"/>
      <c r="N254" s="307"/>
      <c r="O254" s="307"/>
      <c r="P254" s="307"/>
      <c r="Q254" s="307"/>
      <c r="R254" s="307"/>
      <c r="S254" s="307"/>
      <c r="T254" s="30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309" t="s">
        <v>436</v>
      </c>
      <c r="AU254" s="309" t="s">
        <v>86</v>
      </c>
      <c r="AV254" s="15" t="s">
        <v>84</v>
      </c>
      <c r="AW254" s="15" t="s">
        <v>32</v>
      </c>
      <c r="AX254" s="15" t="s">
        <v>76</v>
      </c>
      <c r="AY254" s="309" t="s">
        <v>213</v>
      </c>
    </row>
    <row r="255" s="13" customFormat="1">
      <c r="A255" s="13"/>
      <c r="B255" s="265"/>
      <c r="C255" s="266"/>
      <c r="D255" s="257" t="s">
        <v>436</v>
      </c>
      <c r="E255" s="267" t="s">
        <v>1</v>
      </c>
      <c r="F255" s="268" t="s">
        <v>3281</v>
      </c>
      <c r="G255" s="266"/>
      <c r="H255" s="269">
        <v>22.199999999999999</v>
      </c>
      <c r="I255" s="270"/>
      <c r="J255" s="266"/>
      <c r="K255" s="266"/>
      <c r="L255" s="271"/>
      <c r="M255" s="272"/>
      <c r="N255" s="273"/>
      <c r="O255" s="273"/>
      <c r="P255" s="273"/>
      <c r="Q255" s="273"/>
      <c r="R255" s="273"/>
      <c r="S255" s="273"/>
      <c r="T255" s="27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75" t="s">
        <v>436</v>
      </c>
      <c r="AU255" s="275" t="s">
        <v>86</v>
      </c>
      <c r="AV255" s="13" t="s">
        <v>86</v>
      </c>
      <c r="AW255" s="13" t="s">
        <v>32</v>
      </c>
      <c r="AX255" s="13" t="s">
        <v>76</v>
      </c>
      <c r="AY255" s="275" t="s">
        <v>213</v>
      </c>
    </row>
    <row r="256" s="14" customFormat="1">
      <c r="A256" s="14"/>
      <c r="B256" s="276"/>
      <c r="C256" s="277"/>
      <c r="D256" s="257" t="s">
        <v>436</v>
      </c>
      <c r="E256" s="278" t="s">
        <v>1</v>
      </c>
      <c r="F256" s="279" t="s">
        <v>453</v>
      </c>
      <c r="G256" s="277"/>
      <c r="H256" s="280">
        <v>60.020000000000003</v>
      </c>
      <c r="I256" s="281"/>
      <c r="J256" s="277"/>
      <c r="K256" s="277"/>
      <c r="L256" s="282"/>
      <c r="M256" s="283"/>
      <c r="N256" s="284"/>
      <c r="O256" s="284"/>
      <c r="P256" s="284"/>
      <c r="Q256" s="284"/>
      <c r="R256" s="284"/>
      <c r="S256" s="284"/>
      <c r="T256" s="28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6" t="s">
        <v>436</v>
      </c>
      <c r="AU256" s="286" t="s">
        <v>86</v>
      </c>
      <c r="AV256" s="14" t="s">
        <v>229</v>
      </c>
      <c r="AW256" s="14" t="s">
        <v>32</v>
      </c>
      <c r="AX256" s="14" t="s">
        <v>84</v>
      </c>
      <c r="AY256" s="286" t="s">
        <v>213</v>
      </c>
    </row>
    <row r="257" s="2" customFormat="1" ht="16.5" customHeight="1">
      <c r="A257" s="39"/>
      <c r="B257" s="40"/>
      <c r="C257" s="287" t="s">
        <v>559</v>
      </c>
      <c r="D257" s="287" t="s">
        <v>488</v>
      </c>
      <c r="E257" s="288" t="s">
        <v>2831</v>
      </c>
      <c r="F257" s="289" t="s">
        <v>2832</v>
      </c>
      <c r="G257" s="290" t="s">
        <v>471</v>
      </c>
      <c r="H257" s="291">
        <v>58.020000000000003</v>
      </c>
      <c r="I257" s="292"/>
      <c r="J257" s="293">
        <f>ROUND(I257*H257,2)</f>
        <v>0</v>
      </c>
      <c r="K257" s="289" t="s">
        <v>394</v>
      </c>
      <c r="L257" s="294"/>
      <c r="M257" s="295" t="s">
        <v>1</v>
      </c>
      <c r="N257" s="296" t="s">
        <v>41</v>
      </c>
      <c r="O257" s="92"/>
      <c r="P257" s="253">
        <f>O257*H257</f>
        <v>0</v>
      </c>
      <c r="Q257" s="253">
        <v>0.00048000000000000001</v>
      </c>
      <c r="R257" s="253">
        <f>Q257*H257</f>
        <v>0.027849600000000002</v>
      </c>
      <c r="S257" s="253">
        <v>0</v>
      </c>
      <c r="T257" s="25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5" t="s">
        <v>420</v>
      </c>
      <c r="AT257" s="255" t="s">
        <v>488</v>
      </c>
      <c r="AU257" s="255" t="s">
        <v>86</v>
      </c>
      <c r="AY257" s="18" t="s">
        <v>213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8" t="s">
        <v>84</v>
      </c>
      <c r="BK257" s="256">
        <f>ROUND(I257*H257,2)</f>
        <v>0</v>
      </c>
      <c r="BL257" s="18" t="s">
        <v>229</v>
      </c>
      <c r="BM257" s="255" t="s">
        <v>3282</v>
      </c>
    </row>
    <row r="258" s="13" customFormat="1">
      <c r="A258" s="13"/>
      <c r="B258" s="265"/>
      <c r="C258" s="266"/>
      <c r="D258" s="257" t="s">
        <v>436</v>
      </c>
      <c r="E258" s="267" t="s">
        <v>1</v>
      </c>
      <c r="F258" s="268" t="s">
        <v>3283</v>
      </c>
      <c r="G258" s="266"/>
      <c r="H258" s="269">
        <v>58.020000000000003</v>
      </c>
      <c r="I258" s="270"/>
      <c r="J258" s="266"/>
      <c r="K258" s="266"/>
      <c r="L258" s="271"/>
      <c r="M258" s="272"/>
      <c r="N258" s="273"/>
      <c r="O258" s="273"/>
      <c r="P258" s="273"/>
      <c r="Q258" s="273"/>
      <c r="R258" s="273"/>
      <c r="S258" s="273"/>
      <c r="T258" s="27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5" t="s">
        <v>436</v>
      </c>
      <c r="AU258" s="275" t="s">
        <v>86</v>
      </c>
      <c r="AV258" s="13" t="s">
        <v>86</v>
      </c>
      <c r="AW258" s="13" t="s">
        <v>32</v>
      </c>
      <c r="AX258" s="13" t="s">
        <v>76</v>
      </c>
      <c r="AY258" s="275" t="s">
        <v>213</v>
      </c>
    </row>
    <row r="259" s="2" customFormat="1" ht="21.75" customHeight="1">
      <c r="A259" s="39"/>
      <c r="B259" s="40"/>
      <c r="C259" s="287" t="s">
        <v>565</v>
      </c>
      <c r="D259" s="287" t="s">
        <v>488</v>
      </c>
      <c r="E259" s="288" t="s">
        <v>3284</v>
      </c>
      <c r="F259" s="289" t="s">
        <v>3285</v>
      </c>
      <c r="G259" s="290" t="s">
        <v>310</v>
      </c>
      <c r="H259" s="291">
        <v>39</v>
      </c>
      <c r="I259" s="292"/>
      <c r="J259" s="293">
        <f>ROUND(I259*H259,2)</f>
        <v>0</v>
      </c>
      <c r="K259" s="289" t="s">
        <v>394</v>
      </c>
      <c r="L259" s="294"/>
      <c r="M259" s="295" t="s">
        <v>1</v>
      </c>
      <c r="N259" s="296" t="s">
        <v>41</v>
      </c>
      <c r="O259" s="92"/>
      <c r="P259" s="253">
        <f>O259*H259</f>
        <v>0</v>
      </c>
      <c r="Q259" s="253">
        <v>0.00012999999999999999</v>
      </c>
      <c r="R259" s="253">
        <f>Q259*H259</f>
        <v>0.0050699999999999999</v>
      </c>
      <c r="S259" s="253">
        <v>0</v>
      </c>
      <c r="T259" s="25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5" t="s">
        <v>420</v>
      </c>
      <c r="AT259" s="255" t="s">
        <v>488</v>
      </c>
      <c r="AU259" s="255" t="s">
        <v>86</v>
      </c>
      <c r="AY259" s="18" t="s">
        <v>213</v>
      </c>
      <c r="BE259" s="256">
        <f>IF(N259="základní",J259,0)</f>
        <v>0</v>
      </c>
      <c r="BF259" s="256">
        <f>IF(N259="snížená",J259,0)</f>
        <v>0</v>
      </c>
      <c r="BG259" s="256">
        <f>IF(N259="zákl. přenesená",J259,0)</f>
        <v>0</v>
      </c>
      <c r="BH259" s="256">
        <f>IF(N259="sníž. přenesená",J259,0)</f>
        <v>0</v>
      </c>
      <c r="BI259" s="256">
        <f>IF(N259="nulová",J259,0)</f>
        <v>0</v>
      </c>
      <c r="BJ259" s="18" t="s">
        <v>84</v>
      </c>
      <c r="BK259" s="256">
        <f>ROUND(I259*H259,2)</f>
        <v>0</v>
      </c>
      <c r="BL259" s="18" t="s">
        <v>229</v>
      </c>
      <c r="BM259" s="255" t="s">
        <v>3286</v>
      </c>
    </row>
    <row r="260" s="2" customFormat="1">
      <c r="A260" s="39"/>
      <c r="B260" s="40"/>
      <c r="C260" s="41"/>
      <c r="D260" s="257" t="s">
        <v>222</v>
      </c>
      <c r="E260" s="41"/>
      <c r="F260" s="258" t="s">
        <v>3287</v>
      </c>
      <c r="G260" s="41"/>
      <c r="H260" s="41"/>
      <c r="I260" s="155"/>
      <c r="J260" s="41"/>
      <c r="K260" s="41"/>
      <c r="L260" s="45"/>
      <c r="M260" s="259"/>
      <c r="N260" s="260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222</v>
      </c>
      <c r="AU260" s="18" t="s">
        <v>86</v>
      </c>
    </row>
    <row r="261" s="15" customFormat="1">
      <c r="A261" s="15"/>
      <c r="B261" s="300"/>
      <c r="C261" s="301"/>
      <c r="D261" s="257" t="s">
        <v>436</v>
      </c>
      <c r="E261" s="302" t="s">
        <v>1</v>
      </c>
      <c r="F261" s="303" t="s">
        <v>3288</v>
      </c>
      <c r="G261" s="301"/>
      <c r="H261" s="302" t="s">
        <v>1</v>
      </c>
      <c r="I261" s="304"/>
      <c r="J261" s="301"/>
      <c r="K261" s="301"/>
      <c r="L261" s="305"/>
      <c r="M261" s="306"/>
      <c r="N261" s="307"/>
      <c r="O261" s="307"/>
      <c r="P261" s="307"/>
      <c r="Q261" s="307"/>
      <c r="R261" s="307"/>
      <c r="S261" s="307"/>
      <c r="T261" s="30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309" t="s">
        <v>436</v>
      </c>
      <c r="AU261" s="309" t="s">
        <v>86</v>
      </c>
      <c r="AV261" s="15" t="s">
        <v>84</v>
      </c>
      <c r="AW261" s="15" t="s">
        <v>32</v>
      </c>
      <c r="AX261" s="15" t="s">
        <v>76</v>
      </c>
      <c r="AY261" s="309" t="s">
        <v>213</v>
      </c>
    </row>
    <row r="262" s="15" customFormat="1">
      <c r="A262" s="15"/>
      <c r="B262" s="300"/>
      <c r="C262" s="301"/>
      <c r="D262" s="257" t="s">
        <v>436</v>
      </c>
      <c r="E262" s="302" t="s">
        <v>1</v>
      </c>
      <c r="F262" s="303" t="s">
        <v>3176</v>
      </c>
      <c r="G262" s="301"/>
      <c r="H262" s="302" t="s">
        <v>1</v>
      </c>
      <c r="I262" s="304"/>
      <c r="J262" s="301"/>
      <c r="K262" s="301"/>
      <c r="L262" s="305"/>
      <c r="M262" s="306"/>
      <c r="N262" s="307"/>
      <c r="O262" s="307"/>
      <c r="P262" s="307"/>
      <c r="Q262" s="307"/>
      <c r="R262" s="307"/>
      <c r="S262" s="307"/>
      <c r="T262" s="30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309" t="s">
        <v>436</v>
      </c>
      <c r="AU262" s="309" t="s">
        <v>86</v>
      </c>
      <c r="AV262" s="15" t="s">
        <v>84</v>
      </c>
      <c r="AW262" s="15" t="s">
        <v>32</v>
      </c>
      <c r="AX262" s="15" t="s">
        <v>76</v>
      </c>
      <c r="AY262" s="309" t="s">
        <v>213</v>
      </c>
    </row>
    <row r="263" s="13" customFormat="1">
      <c r="A263" s="13"/>
      <c r="B263" s="265"/>
      <c r="C263" s="266"/>
      <c r="D263" s="257" t="s">
        <v>436</v>
      </c>
      <c r="E263" s="267" t="s">
        <v>1</v>
      </c>
      <c r="F263" s="268" t="s">
        <v>370</v>
      </c>
      <c r="G263" s="266"/>
      <c r="H263" s="269">
        <v>31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5" t="s">
        <v>436</v>
      </c>
      <c r="AU263" s="275" t="s">
        <v>86</v>
      </c>
      <c r="AV263" s="13" t="s">
        <v>86</v>
      </c>
      <c r="AW263" s="13" t="s">
        <v>32</v>
      </c>
      <c r="AX263" s="13" t="s">
        <v>76</v>
      </c>
      <c r="AY263" s="275" t="s">
        <v>213</v>
      </c>
    </row>
    <row r="264" s="15" customFormat="1">
      <c r="A264" s="15"/>
      <c r="B264" s="300"/>
      <c r="C264" s="301"/>
      <c r="D264" s="257" t="s">
        <v>436</v>
      </c>
      <c r="E264" s="302" t="s">
        <v>1</v>
      </c>
      <c r="F264" s="303" t="s">
        <v>3177</v>
      </c>
      <c r="G264" s="301"/>
      <c r="H264" s="302" t="s">
        <v>1</v>
      </c>
      <c r="I264" s="304"/>
      <c r="J264" s="301"/>
      <c r="K264" s="301"/>
      <c r="L264" s="305"/>
      <c r="M264" s="306"/>
      <c r="N264" s="307"/>
      <c r="O264" s="307"/>
      <c r="P264" s="307"/>
      <c r="Q264" s="307"/>
      <c r="R264" s="307"/>
      <c r="S264" s="307"/>
      <c r="T264" s="308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309" t="s">
        <v>436</v>
      </c>
      <c r="AU264" s="309" t="s">
        <v>86</v>
      </c>
      <c r="AV264" s="15" t="s">
        <v>84</v>
      </c>
      <c r="AW264" s="15" t="s">
        <v>32</v>
      </c>
      <c r="AX264" s="15" t="s">
        <v>76</v>
      </c>
      <c r="AY264" s="309" t="s">
        <v>213</v>
      </c>
    </row>
    <row r="265" s="13" customFormat="1">
      <c r="A265" s="13"/>
      <c r="B265" s="265"/>
      <c r="C265" s="266"/>
      <c r="D265" s="257" t="s">
        <v>436</v>
      </c>
      <c r="E265" s="267" t="s">
        <v>1</v>
      </c>
      <c r="F265" s="268" t="s">
        <v>420</v>
      </c>
      <c r="G265" s="266"/>
      <c r="H265" s="269">
        <v>8</v>
      </c>
      <c r="I265" s="270"/>
      <c r="J265" s="266"/>
      <c r="K265" s="266"/>
      <c r="L265" s="271"/>
      <c r="M265" s="272"/>
      <c r="N265" s="273"/>
      <c r="O265" s="273"/>
      <c r="P265" s="273"/>
      <c r="Q265" s="273"/>
      <c r="R265" s="273"/>
      <c r="S265" s="273"/>
      <c r="T265" s="27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5" t="s">
        <v>436</v>
      </c>
      <c r="AU265" s="275" t="s">
        <v>86</v>
      </c>
      <c r="AV265" s="13" t="s">
        <v>86</v>
      </c>
      <c r="AW265" s="13" t="s">
        <v>32</v>
      </c>
      <c r="AX265" s="13" t="s">
        <v>76</v>
      </c>
      <c r="AY265" s="275" t="s">
        <v>213</v>
      </c>
    </row>
    <row r="266" s="14" customFormat="1">
      <c r="A266" s="14"/>
      <c r="B266" s="276"/>
      <c r="C266" s="277"/>
      <c r="D266" s="257" t="s">
        <v>436</v>
      </c>
      <c r="E266" s="278" t="s">
        <v>1</v>
      </c>
      <c r="F266" s="279" t="s">
        <v>453</v>
      </c>
      <c r="G266" s="277"/>
      <c r="H266" s="280">
        <v>39</v>
      </c>
      <c r="I266" s="281"/>
      <c r="J266" s="277"/>
      <c r="K266" s="277"/>
      <c r="L266" s="282"/>
      <c r="M266" s="283"/>
      <c r="N266" s="284"/>
      <c r="O266" s="284"/>
      <c r="P266" s="284"/>
      <c r="Q266" s="284"/>
      <c r="R266" s="284"/>
      <c r="S266" s="284"/>
      <c r="T266" s="28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6" t="s">
        <v>436</v>
      </c>
      <c r="AU266" s="286" t="s">
        <v>86</v>
      </c>
      <c r="AV266" s="14" t="s">
        <v>229</v>
      </c>
      <c r="AW266" s="14" t="s">
        <v>32</v>
      </c>
      <c r="AX266" s="14" t="s">
        <v>84</v>
      </c>
      <c r="AY266" s="286" t="s">
        <v>213</v>
      </c>
    </row>
    <row r="267" s="2" customFormat="1" ht="16.5" customHeight="1">
      <c r="A267" s="39"/>
      <c r="B267" s="40"/>
      <c r="C267" s="287" t="s">
        <v>570</v>
      </c>
      <c r="D267" s="287" t="s">
        <v>488</v>
      </c>
      <c r="E267" s="288" t="s">
        <v>3289</v>
      </c>
      <c r="F267" s="289" t="s">
        <v>3290</v>
      </c>
      <c r="G267" s="290" t="s">
        <v>310</v>
      </c>
      <c r="H267" s="291">
        <v>1</v>
      </c>
      <c r="I267" s="292"/>
      <c r="J267" s="293">
        <f>ROUND(I267*H267,2)</f>
        <v>0</v>
      </c>
      <c r="K267" s="289" t="s">
        <v>1</v>
      </c>
      <c r="L267" s="294"/>
      <c r="M267" s="295" t="s">
        <v>1</v>
      </c>
      <c r="N267" s="296" t="s">
        <v>41</v>
      </c>
      <c r="O267" s="92"/>
      <c r="P267" s="253">
        <f>O267*H267</f>
        <v>0</v>
      </c>
      <c r="Q267" s="253">
        <v>0.10000000000000001</v>
      </c>
      <c r="R267" s="253">
        <f>Q267*H267</f>
        <v>0.10000000000000001</v>
      </c>
      <c r="S267" s="253">
        <v>0</v>
      </c>
      <c r="T267" s="25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5" t="s">
        <v>420</v>
      </c>
      <c r="AT267" s="255" t="s">
        <v>488</v>
      </c>
      <c r="AU267" s="255" t="s">
        <v>86</v>
      </c>
      <c r="AY267" s="18" t="s">
        <v>213</v>
      </c>
      <c r="BE267" s="256">
        <f>IF(N267="základní",J267,0)</f>
        <v>0</v>
      </c>
      <c r="BF267" s="256">
        <f>IF(N267="snížená",J267,0)</f>
        <v>0</v>
      </c>
      <c r="BG267" s="256">
        <f>IF(N267="zákl. přenesená",J267,0)</f>
        <v>0</v>
      </c>
      <c r="BH267" s="256">
        <f>IF(N267="sníž. přenesená",J267,0)</f>
        <v>0</v>
      </c>
      <c r="BI267" s="256">
        <f>IF(N267="nulová",J267,0)</f>
        <v>0</v>
      </c>
      <c r="BJ267" s="18" t="s">
        <v>84</v>
      </c>
      <c r="BK267" s="256">
        <f>ROUND(I267*H267,2)</f>
        <v>0</v>
      </c>
      <c r="BL267" s="18" t="s">
        <v>229</v>
      </c>
      <c r="BM267" s="255" t="s">
        <v>3291</v>
      </c>
    </row>
    <row r="268" s="2" customFormat="1">
      <c r="A268" s="39"/>
      <c r="B268" s="40"/>
      <c r="C268" s="41"/>
      <c r="D268" s="257" t="s">
        <v>222</v>
      </c>
      <c r="E268" s="41"/>
      <c r="F268" s="258" t="s">
        <v>2775</v>
      </c>
      <c r="G268" s="41"/>
      <c r="H268" s="41"/>
      <c r="I268" s="155"/>
      <c r="J268" s="41"/>
      <c r="K268" s="41"/>
      <c r="L268" s="45"/>
      <c r="M268" s="259"/>
      <c r="N268" s="260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222</v>
      </c>
      <c r="AU268" s="18" t="s">
        <v>86</v>
      </c>
    </row>
    <row r="269" s="13" customFormat="1">
      <c r="A269" s="13"/>
      <c r="B269" s="265"/>
      <c r="C269" s="266"/>
      <c r="D269" s="257" t="s">
        <v>436</v>
      </c>
      <c r="E269" s="267" t="s">
        <v>1</v>
      </c>
      <c r="F269" s="268" t="s">
        <v>84</v>
      </c>
      <c r="G269" s="266"/>
      <c r="H269" s="269">
        <v>1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5" t="s">
        <v>436</v>
      </c>
      <c r="AU269" s="275" t="s">
        <v>86</v>
      </c>
      <c r="AV269" s="13" t="s">
        <v>86</v>
      </c>
      <c r="AW269" s="13" t="s">
        <v>32</v>
      </c>
      <c r="AX269" s="13" t="s">
        <v>76</v>
      </c>
      <c r="AY269" s="275" t="s">
        <v>213</v>
      </c>
    </row>
    <row r="270" s="14" customFormat="1">
      <c r="A270" s="14"/>
      <c r="B270" s="276"/>
      <c r="C270" s="277"/>
      <c r="D270" s="257" t="s">
        <v>436</v>
      </c>
      <c r="E270" s="278" t="s">
        <v>1</v>
      </c>
      <c r="F270" s="279" t="s">
        <v>453</v>
      </c>
      <c r="G270" s="277"/>
      <c r="H270" s="280">
        <v>1</v>
      </c>
      <c r="I270" s="281"/>
      <c r="J270" s="277"/>
      <c r="K270" s="277"/>
      <c r="L270" s="282"/>
      <c r="M270" s="283"/>
      <c r="N270" s="284"/>
      <c r="O270" s="284"/>
      <c r="P270" s="284"/>
      <c r="Q270" s="284"/>
      <c r="R270" s="284"/>
      <c r="S270" s="284"/>
      <c r="T270" s="28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6" t="s">
        <v>436</v>
      </c>
      <c r="AU270" s="286" t="s">
        <v>86</v>
      </c>
      <c r="AV270" s="14" t="s">
        <v>229</v>
      </c>
      <c r="AW270" s="14" t="s">
        <v>32</v>
      </c>
      <c r="AX270" s="14" t="s">
        <v>84</v>
      </c>
      <c r="AY270" s="286" t="s">
        <v>213</v>
      </c>
    </row>
    <row r="271" s="2" customFormat="1" ht="21.75" customHeight="1">
      <c r="A271" s="39"/>
      <c r="B271" s="40"/>
      <c r="C271" s="287" t="s">
        <v>574</v>
      </c>
      <c r="D271" s="287" t="s">
        <v>488</v>
      </c>
      <c r="E271" s="288" t="s">
        <v>3292</v>
      </c>
      <c r="F271" s="289" t="s">
        <v>3293</v>
      </c>
      <c r="G271" s="290" t="s">
        <v>310</v>
      </c>
      <c r="H271" s="291">
        <v>2</v>
      </c>
      <c r="I271" s="292"/>
      <c r="J271" s="293">
        <f>ROUND(I271*H271,2)</f>
        <v>0</v>
      </c>
      <c r="K271" s="289" t="s">
        <v>394</v>
      </c>
      <c r="L271" s="294"/>
      <c r="M271" s="295" t="s">
        <v>1</v>
      </c>
      <c r="N271" s="296" t="s">
        <v>41</v>
      </c>
      <c r="O271" s="92"/>
      <c r="P271" s="253">
        <f>O271*H271</f>
        <v>0</v>
      </c>
      <c r="Q271" s="253">
        <v>0.00029</v>
      </c>
      <c r="R271" s="253">
        <f>Q271*H271</f>
        <v>0.00058</v>
      </c>
      <c r="S271" s="253">
        <v>0</v>
      </c>
      <c r="T271" s="25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5" t="s">
        <v>420</v>
      </c>
      <c r="AT271" s="255" t="s">
        <v>488</v>
      </c>
      <c r="AU271" s="255" t="s">
        <v>86</v>
      </c>
      <c r="AY271" s="18" t="s">
        <v>213</v>
      </c>
      <c r="BE271" s="256">
        <f>IF(N271="základní",J271,0)</f>
        <v>0</v>
      </c>
      <c r="BF271" s="256">
        <f>IF(N271="snížená",J271,0)</f>
        <v>0</v>
      </c>
      <c r="BG271" s="256">
        <f>IF(N271="zákl. přenesená",J271,0)</f>
        <v>0</v>
      </c>
      <c r="BH271" s="256">
        <f>IF(N271="sníž. přenesená",J271,0)</f>
        <v>0</v>
      </c>
      <c r="BI271" s="256">
        <f>IF(N271="nulová",J271,0)</f>
        <v>0</v>
      </c>
      <c r="BJ271" s="18" t="s">
        <v>84</v>
      </c>
      <c r="BK271" s="256">
        <f>ROUND(I271*H271,2)</f>
        <v>0</v>
      </c>
      <c r="BL271" s="18" t="s">
        <v>229</v>
      </c>
      <c r="BM271" s="255" t="s">
        <v>3294</v>
      </c>
    </row>
    <row r="272" s="2" customFormat="1">
      <c r="A272" s="39"/>
      <c r="B272" s="40"/>
      <c r="C272" s="41"/>
      <c r="D272" s="257" t="s">
        <v>222</v>
      </c>
      <c r="E272" s="41"/>
      <c r="F272" s="258" t="s">
        <v>3287</v>
      </c>
      <c r="G272" s="41"/>
      <c r="H272" s="41"/>
      <c r="I272" s="155"/>
      <c r="J272" s="41"/>
      <c r="K272" s="41"/>
      <c r="L272" s="45"/>
      <c r="M272" s="259"/>
      <c r="N272" s="260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222</v>
      </c>
      <c r="AU272" s="18" t="s">
        <v>86</v>
      </c>
    </row>
    <row r="273" s="15" customFormat="1">
      <c r="A273" s="15"/>
      <c r="B273" s="300"/>
      <c r="C273" s="301"/>
      <c r="D273" s="257" t="s">
        <v>436</v>
      </c>
      <c r="E273" s="302" t="s">
        <v>1</v>
      </c>
      <c r="F273" s="303" t="s">
        <v>3177</v>
      </c>
      <c r="G273" s="301"/>
      <c r="H273" s="302" t="s">
        <v>1</v>
      </c>
      <c r="I273" s="304"/>
      <c r="J273" s="301"/>
      <c r="K273" s="301"/>
      <c r="L273" s="305"/>
      <c r="M273" s="306"/>
      <c r="N273" s="307"/>
      <c r="O273" s="307"/>
      <c r="P273" s="307"/>
      <c r="Q273" s="307"/>
      <c r="R273" s="307"/>
      <c r="S273" s="307"/>
      <c r="T273" s="30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309" t="s">
        <v>436</v>
      </c>
      <c r="AU273" s="309" t="s">
        <v>86</v>
      </c>
      <c r="AV273" s="15" t="s">
        <v>84</v>
      </c>
      <c r="AW273" s="15" t="s">
        <v>32</v>
      </c>
      <c r="AX273" s="15" t="s">
        <v>76</v>
      </c>
      <c r="AY273" s="309" t="s">
        <v>213</v>
      </c>
    </row>
    <row r="274" s="15" customFormat="1">
      <c r="A274" s="15"/>
      <c r="B274" s="300"/>
      <c r="C274" s="301"/>
      <c r="D274" s="257" t="s">
        <v>436</v>
      </c>
      <c r="E274" s="302" t="s">
        <v>1</v>
      </c>
      <c r="F274" s="303" t="s">
        <v>3295</v>
      </c>
      <c r="G274" s="301"/>
      <c r="H274" s="302" t="s">
        <v>1</v>
      </c>
      <c r="I274" s="304"/>
      <c r="J274" s="301"/>
      <c r="K274" s="301"/>
      <c r="L274" s="305"/>
      <c r="M274" s="306"/>
      <c r="N274" s="307"/>
      <c r="O274" s="307"/>
      <c r="P274" s="307"/>
      <c r="Q274" s="307"/>
      <c r="R274" s="307"/>
      <c r="S274" s="307"/>
      <c r="T274" s="308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309" t="s">
        <v>436</v>
      </c>
      <c r="AU274" s="309" t="s">
        <v>86</v>
      </c>
      <c r="AV274" s="15" t="s">
        <v>84</v>
      </c>
      <c r="AW274" s="15" t="s">
        <v>32</v>
      </c>
      <c r="AX274" s="15" t="s">
        <v>76</v>
      </c>
      <c r="AY274" s="309" t="s">
        <v>213</v>
      </c>
    </row>
    <row r="275" s="13" customFormat="1">
      <c r="A275" s="13"/>
      <c r="B275" s="265"/>
      <c r="C275" s="266"/>
      <c r="D275" s="257" t="s">
        <v>436</v>
      </c>
      <c r="E275" s="267" t="s">
        <v>1</v>
      </c>
      <c r="F275" s="268" t="s">
        <v>86</v>
      </c>
      <c r="G275" s="266"/>
      <c r="H275" s="269">
        <v>2</v>
      </c>
      <c r="I275" s="270"/>
      <c r="J275" s="266"/>
      <c r="K275" s="266"/>
      <c r="L275" s="271"/>
      <c r="M275" s="272"/>
      <c r="N275" s="273"/>
      <c r="O275" s="273"/>
      <c r="P275" s="273"/>
      <c r="Q275" s="273"/>
      <c r="R275" s="273"/>
      <c r="S275" s="273"/>
      <c r="T275" s="27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5" t="s">
        <v>436</v>
      </c>
      <c r="AU275" s="275" t="s">
        <v>86</v>
      </c>
      <c r="AV275" s="13" t="s">
        <v>86</v>
      </c>
      <c r="AW275" s="13" t="s">
        <v>32</v>
      </c>
      <c r="AX275" s="13" t="s">
        <v>84</v>
      </c>
      <c r="AY275" s="275" t="s">
        <v>213</v>
      </c>
    </row>
    <row r="276" s="2" customFormat="1" ht="21.75" customHeight="1">
      <c r="A276" s="39"/>
      <c r="B276" s="40"/>
      <c r="C276" s="287" t="s">
        <v>580</v>
      </c>
      <c r="D276" s="287" t="s">
        <v>488</v>
      </c>
      <c r="E276" s="288" t="s">
        <v>3296</v>
      </c>
      <c r="F276" s="289" t="s">
        <v>3297</v>
      </c>
      <c r="G276" s="290" t="s">
        <v>310</v>
      </c>
      <c r="H276" s="291">
        <v>1</v>
      </c>
      <c r="I276" s="292"/>
      <c r="J276" s="293">
        <f>ROUND(I276*H276,2)</f>
        <v>0</v>
      </c>
      <c r="K276" s="289" t="s">
        <v>394</v>
      </c>
      <c r="L276" s="294"/>
      <c r="M276" s="295" t="s">
        <v>1</v>
      </c>
      <c r="N276" s="296" t="s">
        <v>41</v>
      </c>
      <c r="O276" s="92"/>
      <c r="P276" s="253">
        <f>O276*H276</f>
        <v>0</v>
      </c>
      <c r="Q276" s="253">
        <v>0.00059999999999999995</v>
      </c>
      <c r="R276" s="253">
        <f>Q276*H276</f>
        <v>0.00059999999999999995</v>
      </c>
      <c r="S276" s="253">
        <v>0</v>
      </c>
      <c r="T276" s="254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5" t="s">
        <v>420</v>
      </c>
      <c r="AT276" s="255" t="s">
        <v>488</v>
      </c>
      <c r="AU276" s="255" t="s">
        <v>86</v>
      </c>
      <c r="AY276" s="18" t="s">
        <v>213</v>
      </c>
      <c r="BE276" s="256">
        <f>IF(N276="základní",J276,0)</f>
        <v>0</v>
      </c>
      <c r="BF276" s="256">
        <f>IF(N276="snížená",J276,0)</f>
        <v>0</v>
      </c>
      <c r="BG276" s="256">
        <f>IF(N276="zákl. přenesená",J276,0)</f>
        <v>0</v>
      </c>
      <c r="BH276" s="256">
        <f>IF(N276="sníž. přenesená",J276,0)</f>
        <v>0</v>
      </c>
      <c r="BI276" s="256">
        <f>IF(N276="nulová",J276,0)</f>
        <v>0</v>
      </c>
      <c r="BJ276" s="18" t="s">
        <v>84</v>
      </c>
      <c r="BK276" s="256">
        <f>ROUND(I276*H276,2)</f>
        <v>0</v>
      </c>
      <c r="BL276" s="18" t="s">
        <v>229</v>
      </c>
      <c r="BM276" s="255" t="s">
        <v>3298</v>
      </c>
    </row>
    <row r="277" s="2" customFormat="1">
      <c r="A277" s="39"/>
      <c r="B277" s="40"/>
      <c r="C277" s="41"/>
      <c r="D277" s="257" t="s">
        <v>222</v>
      </c>
      <c r="E277" s="41"/>
      <c r="F277" s="258" t="s">
        <v>3299</v>
      </c>
      <c r="G277" s="41"/>
      <c r="H277" s="41"/>
      <c r="I277" s="155"/>
      <c r="J277" s="41"/>
      <c r="K277" s="41"/>
      <c r="L277" s="45"/>
      <c r="M277" s="259"/>
      <c r="N277" s="260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222</v>
      </c>
      <c r="AU277" s="18" t="s">
        <v>86</v>
      </c>
    </row>
    <row r="278" s="15" customFormat="1">
      <c r="A278" s="15"/>
      <c r="B278" s="300"/>
      <c r="C278" s="301"/>
      <c r="D278" s="257" t="s">
        <v>436</v>
      </c>
      <c r="E278" s="302" t="s">
        <v>1</v>
      </c>
      <c r="F278" s="303" t="s">
        <v>3295</v>
      </c>
      <c r="G278" s="301"/>
      <c r="H278" s="302" t="s">
        <v>1</v>
      </c>
      <c r="I278" s="304"/>
      <c r="J278" s="301"/>
      <c r="K278" s="301"/>
      <c r="L278" s="305"/>
      <c r="M278" s="306"/>
      <c r="N278" s="307"/>
      <c r="O278" s="307"/>
      <c r="P278" s="307"/>
      <c r="Q278" s="307"/>
      <c r="R278" s="307"/>
      <c r="S278" s="307"/>
      <c r="T278" s="30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309" t="s">
        <v>436</v>
      </c>
      <c r="AU278" s="309" t="s">
        <v>86</v>
      </c>
      <c r="AV278" s="15" t="s">
        <v>84</v>
      </c>
      <c r="AW278" s="15" t="s">
        <v>32</v>
      </c>
      <c r="AX278" s="15" t="s">
        <v>76</v>
      </c>
      <c r="AY278" s="309" t="s">
        <v>213</v>
      </c>
    </row>
    <row r="279" s="15" customFormat="1">
      <c r="A279" s="15"/>
      <c r="B279" s="300"/>
      <c r="C279" s="301"/>
      <c r="D279" s="257" t="s">
        <v>436</v>
      </c>
      <c r="E279" s="302" t="s">
        <v>1</v>
      </c>
      <c r="F279" s="303" t="s">
        <v>3177</v>
      </c>
      <c r="G279" s="301"/>
      <c r="H279" s="302" t="s">
        <v>1</v>
      </c>
      <c r="I279" s="304"/>
      <c r="J279" s="301"/>
      <c r="K279" s="301"/>
      <c r="L279" s="305"/>
      <c r="M279" s="306"/>
      <c r="N279" s="307"/>
      <c r="O279" s="307"/>
      <c r="P279" s="307"/>
      <c r="Q279" s="307"/>
      <c r="R279" s="307"/>
      <c r="S279" s="307"/>
      <c r="T279" s="308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309" t="s">
        <v>436</v>
      </c>
      <c r="AU279" s="309" t="s">
        <v>86</v>
      </c>
      <c r="AV279" s="15" t="s">
        <v>84</v>
      </c>
      <c r="AW279" s="15" t="s">
        <v>32</v>
      </c>
      <c r="AX279" s="15" t="s">
        <v>76</v>
      </c>
      <c r="AY279" s="309" t="s">
        <v>213</v>
      </c>
    </row>
    <row r="280" s="13" customFormat="1">
      <c r="A280" s="13"/>
      <c r="B280" s="265"/>
      <c r="C280" s="266"/>
      <c r="D280" s="257" t="s">
        <v>436</v>
      </c>
      <c r="E280" s="267" t="s">
        <v>1</v>
      </c>
      <c r="F280" s="268" t="s">
        <v>84</v>
      </c>
      <c r="G280" s="266"/>
      <c r="H280" s="269">
        <v>1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5" t="s">
        <v>436</v>
      </c>
      <c r="AU280" s="275" t="s">
        <v>86</v>
      </c>
      <c r="AV280" s="13" t="s">
        <v>86</v>
      </c>
      <c r="AW280" s="13" t="s">
        <v>32</v>
      </c>
      <c r="AX280" s="13" t="s">
        <v>84</v>
      </c>
      <c r="AY280" s="275" t="s">
        <v>213</v>
      </c>
    </row>
    <row r="281" s="2" customFormat="1" ht="21.75" customHeight="1">
      <c r="A281" s="39"/>
      <c r="B281" s="40"/>
      <c r="C281" s="287" t="s">
        <v>585</v>
      </c>
      <c r="D281" s="287" t="s">
        <v>488</v>
      </c>
      <c r="E281" s="288" t="s">
        <v>3300</v>
      </c>
      <c r="F281" s="289" t="s">
        <v>3301</v>
      </c>
      <c r="G281" s="290" t="s">
        <v>310</v>
      </c>
      <c r="H281" s="291">
        <v>1</v>
      </c>
      <c r="I281" s="292"/>
      <c r="J281" s="293">
        <f>ROUND(I281*H281,2)</f>
        <v>0</v>
      </c>
      <c r="K281" s="289" t="s">
        <v>394</v>
      </c>
      <c r="L281" s="294"/>
      <c r="M281" s="295" t="s">
        <v>1</v>
      </c>
      <c r="N281" s="296" t="s">
        <v>41</v>
      </c>
      <c r="O281" s="92"/>
      <c r="P281" s="253">
        <f>O281*H281</f>
        <v>0</v>
      </c>
      <c r="Q281" s="253">
        <v>9.0000000000000006E-05</v>
      </c>
      <c r="R281" s="253">
        <f>Q281*H281</f>
        <v>9.0000000000000006E-05</v>
      </c>
      <c r="S281" s="253">
        <v>0</v>
      </c>
      <c r="T281" s="25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5" t="s">
        <v>420</v>
      </c>
      <c r="AT281" s="255" t="s">
        <v>488</v>
      </c>
      <c r="AU281" s="255" t="s">
        <v>86</v>
      </c>
      <c r="AY281" s="18" t="s">
        <v>213</v>
      </c>
      <c r="BE281" s="256">
        <f>IF(N281="základní",J281,0)</f>
        <v>0</v>
      </c>
      <c r="BF281" s="256">
        <f>IF(N281="snížená",J281,0)</f>
        <v>0</v>
      </c>
      <c r="BG281" s="256">
        <f>IF(N281="zákl. přenesená",J281,0)</f>
        <v>0</v>
      </c>
      <c r="BH281" s="256">
        <f>IF(N281="sníž. přenesená",J281,0)</f>
        <v>0</v>
      </c>
      <c r="BI281" s="256">
        <f>IF(N281="nulová",J281,0)</f>
        <v>0</v>
      </c>
      <c r="BJ281" s="18" t="s">
        <v>84</v>
      </c>
      <c r="BK281" s="256">
        <f>ROUND(I281*H281,2)</f>
        <v>0</v>
      </c>
      <c r="BL281" s="18" t="s">
        <v>229</v>
      </c>
      <c r="BM281" s="255" t="s">
        <v>3302</v>
      </c>
    </row>
    <row r="282" s="2" customFormat="1">
      <c r="A282" s="39"/>
      <c r="B282" s="40"/>
      <c r="C282" s="41"/>
      <c r="D282" s="257" t="s">
        <v>222</v>
      </c>
      <c r="E282" s="41"/>
      <c r="F282" s="258" t="s">
        <v>3287</v>
      </c>
      <c r="G282" s="41"/>
      <c r="H282" s="41"/>
      <c r="I282" s="155"/>
      <c r="J282" s="41"/>
      <c r="K282" s="41"/>
      <c r="L282" s="45"/>
      <c r="M282" s="259"/>
      <c r="N282" s="260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222</v>
      </c>
      <c r="AU282" s="18" t="s">
        <v>86</v>
      </c>
    </row>
    <row r="283" s="15" customFormat="1">
      <c r="A283" s="15"/>
      <c r="B283" s="300"/>
      <c r="C283" s="301"/>
      <c r="D283" s="257" t="s">
        <v>436</v>
      </c>
      <c r="E283" s="302" t="s">
        <v>1</v>
      </c>
      <c r="F283" s="303" t="s">
        <v>3303</v>
      </c>
      <c r="G283" s="301"/>
      <c r="H283" s="302" t="s">
        <v>1</v>
      </c>
      <c r="I283" s="304"/>
      <c r="J283" s="301"/>
      <c r="K283" s="301"/>
      <c r="L283" s="305"/>
      <c r="M283" s="306"/>
      <c r="N283" s="307"/>
      <c r="O283" s="307"/>
      <c r="P283" s="307"/>
      <c r="Q283" s="307"/>
      <c r="R283" s="307"/>
      <c r="S283" s="307"/>
      <c r="T283" s="308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309" t="s">
        <v>436</v>
      </c>
      <c r="AU283" s="309" t="s">
        <v>86</v>
      </c>
      <c r="AV283" s="15" t="s">
        <v>84</v>
      </c>
      <c r="AW283" s="15" t="s">
        <v>32</v>
      </c>
      <c r="AX283" s="15" t="s">
        <v>76</v>
      </c>
      <c r="AY283" s="309" t="s">
        <v>213</v>
      </c>
    </row>
    <row r="284" s="15" customFormat="1">
      <c r="A284" s="15"/>
      <c r="B284" s="300"/>
      <c r="C284" s="301"/>
      <c r="D284" s="257" t="s">
        <v>436</v>
      </c>
      <c r="E284" s="302" t="s">
        <v>1</v>
      </c>
      <c r="F284" s="303" t="s">
        <v>3176</v>
      </c>
      <c r="G284" s="301"/>
      <c r="H284" s="302" t="s">
        <v>1</v>
      </c>
      <c r="I284" s="304"/>
      <c r="J284" s="301"/>
      <c r="K284" s="301"/>
      <c r="L284" s="305"/>
      <c r="M284" s="306"/>
      <c r="N284" s="307"/>
      <c r="O284" s="307"/>
      <c r="P284" s="307"/>
      <c r="Q284" s="307"/>
      <c r="R284" s="307"/>
      <c r="S284" s="307"/>
      <c r="T284" s="30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309" t="s">
        <v>436</v>
      </c>
      <c r="AU284" s="309" t="s">
        <v>86</v>
      </c>
      <c r="AV284" s="15" t="s">
        <v>84</v>
      </c>
      <c r="AW284" s="15" t="s">
        <v>32</v>
      </c>
      <c r="AX284" s="15" t="s">
        <v>76</v>
      </c>
      <c r="AY284" s="309" t="s">
        <v>213</v>
      </c>
    </row>
    <row r="285" s="13" customFormat="1">
      <c r="A285" s="13"/>
      <c r="B285" s="265"/>
      <c r="C285" s="266"/>
      <c r="D285" s="257" t="s">
        <v>436</v>
      </c>
      <c r="E285" s="267" t="s">
        <v>1</v>
      </c>
      <c r="F285" s="268" t="s">
        <v>84</v>
      </c>
      <c r="G285" s="266"/>
      <c r="H285" s="269">
        <v>1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5" t="s">
        <v>436</v>
      </c>
      <c r="AU285" s="275" t="s">
        <v>86</v>
      </c>
      <c r="AV285" s="13" t="s">
        <v>86</v>
      </c>
      <c r="AW285" s="13" t="s">
        <v>32</v>
      </c>
      <c r="AX285" s="13" t="s">
        <v>84</v>
      </c>
      <c r="AY285" s="275" t="s">
        <v>213</v>
      </c>
    </row>
    <row r="286" s="2" customFormat="1" ht="21.75" customHeight="1">
      <c r="A286" s="39"/>
      <c r="B286" s="40"/>
      <c r="C286" s="244" t="s">
        <v>591</v>
      </c>
      <c r="D286" s="244" t="s">
        <v>216</v>
      </c>
      <c r="E286" s="245" t="s">
        <v>3304</v>
      </c>
      <c r="F286" s="246" t="s">
        <v>3305</v>
      </c>
      <c r="G286" s="247" t="s">
        <v>310</v>
      </c>
      <c r="H286" s="248">
        <v>1</v>
      </c>
      <c r="I286" s="249"/>
      <c r="J286" s="250">
        <f>ROUND(I286*H286,2)</f>
        <v>0</v>
      </c>
      <c r="K286" s="246" t="s">
        <v>1</v>
      </c>
      <c r="L286" s="45"/>
      <c r="M286" s="251" t="s">
        <v>1</v>
      </c>
      <c r="N286" s="252" t="s">
        <v>41</v>
      </c>
      <c r="O286" s="92"/>
      <c r="P286" s="253">
        <f>O286*H286</f>
        <v>0</v>
      </c>
      <c r="Q286" s="253">
        <v>0.00034000000000000002</v>
      </c>
      <c r="R286" s="253">
        <f>Q286*H286</f>
        <v>0.00034000000000000002</v>
      </c>
      <c r="S286" s="253">
        <v>0</v>
      </c>
      <c r="T286" s="25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5" t="s">
        <v>229</v>
      </c>
      <c r="AT286" s="255" t="s">
        <v>216</v>
      </c>
      <c r="AU286" s="255" t="s">
        <v>86</v>
      </c>
      <c r="AY286" s="18" t="s">
        <v>213</v>
      </c>
      <c r="BE286" s="256">
        <f>IF(N286="základní",J286,0)</f>
        <v>0</v>
      </c>
      <c r="BF286" s="256">
        <f>IF(N286="snížená",J286,0)</f>
        <v>0</v>
      </c>
      <c r="BG286" s="256">
        <f>IF(N286="zákl. přenesená",J286,0)</f>
        <v>0</v>
      </c>
      <c r="BH286" s="256">
        <f>IF(N286="sníž. přenesená",J286,0)</f>
        <v>0</v>
      </c>
      <c r="BI286" s="256">
        <f>IF(N286="nulová",J286,0)</f>
        <v>0</v>
      </c>
      <c r="BJ286" s="18" t="s">
        <v>84</v>
      </c>
      <c r="BK286" s="256">
        <f>ROUND(I286*H286,2)</f>
        <v>0</v>
      </c>
      <c r="BL286" s="18" t="s">
        <v>229</v>
      </c>
      <c r="BM286" s="255" t="s">
        <v>3306</v>
      </c>
    </row>
    <row r="287" s="13" customFormat="1">
      <c r="A287" s="13"/>
      <c r="B287" s="265"/>
      <c r="C287" s="266"/>
      <c r="D287" s="257" t="s">
        <v>436</v>
      </c>
      <c r="E287" s="267" t="s">
        <v>1</v>
      </c>
      <c r="F287" s="268" t="s">
        <v>84</v>
      </c>
      <c r="G287" s="266"/>
      <c r="H287" s="269">
        <v>1</v>
      </c>
      <c r="I287" s="270"/>
      <c r="J287" s="266"/>
      <c r="K287" s="266"/>
      <c r="L287" s="271"/>
      <c r="M287" s="272"/>
      <c r="N287" s="273"/>
      <c r="O287" s="273"/>
      <c r="P287" s="273"/>
      <c r="Q287" s="273"/>
      <c r="R287" s="273"/>
      <c r="S287" s="273"/>
      <c r="T287" s="27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75" t="s">
        <v>436</v>
      </c>
      <c r="AU287" s="275" t="s">
        <v>86</v>
      </c>
      <c r="AV287" s="13" t="s">
        <v>86</v>
      </c>
      <c r="AW287" s="13" t="s">
        <v>32</v>
      </c>
      <c r="AX287" s="13" t="s">
        <v>84</v>
      </c>
      <c r="AY287" s="275" t="s">
        <v>213</v>
      </c>
    </row>
    <row r="288" s="2" customFormat="1" ht="16.5" customHeight="1">
      <c r="A288" s="39"/>
      <c r="B288" s="40"/>
      <c r="C288" s="287" t="s">
        <v>601</v>
      </c>
      <c r="D288" s="287" t="s">
        <v>488</v>
      </c>
      <c r="E288" s="288" t="s">
        <v>3307</v>
      </c>
      <c r="F288" s="289" t="s">
        <v>3308</v>
      </c>
      <c r="G288" s="290" t="s">
        <v>310</v>
      </c>
      <c r="H288" s="291">
        <v>1</v>
      </c>
      <c r="I288" s="292"/>
      <c r="J288" s="293">
        <f>ROUND(I288*H288,2)</f>
        <v>0</v>
      </c>
      <c r="K288" s="289" t="s">
        <v>1</v>
      </c>
      <c r="L288" s="294"/>
      <c r="M288" s="295" t="s">
        <v>1</v>
      </c>
      <c r="N288" s="296" t="s">
        <v>41</v>
      </c>
      <c r="O288" s="92"/>
      <c r="P288" s="253">
        <f>O288*H288</f>
        <v>0</v>
      </c>
      <c r="Q288" s="253">
        <v>0.11</v>
      </c>
      <c r="R288" s="253">
        <f>Q288*H288</f>
        <v>0.11</v>
      </c>
      <c r="S288" s="253">
        <v>0</v>
      </c>
      <c r="T288" s="25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5" t="s">
        <v>420</v>
      </c>
      <c r="AT288" s="255" t="s">
        <v>488</v>
      </c>
      <c r="AU288" s="255" t="s">
        <v>86</v>
      </c>
      <c r="AY288" s="18" t="s">
        <v>213</v>
      </c>
      <c r="BE288" s="256">
        <f>IF(N288="základní",J288,0)</f>
        <v>0</v>
      </c>
      <c r="BF288" s="256">
        <f>IF(N288="snížená",J288,0)</f>
        <v>0</v>
      </c>
      <c r="BG288" s="256">
        <f>IF(N288="zákl. přenesená",J288,0)</f>
        <v>0</v>
      </c>
      <c r="BH288" s="256">
        <f>IF(N288="sníž. přenesená",J288,0)</f>
        <v>0</v>
      </c>
      <c r="BI288" s="256">
        <f>IF(N288="nulová",J288,0)</f>
        <v>0</v>
      </c>
      <c r="BJ288" s="18" t="s">
        <v>84</v>
      </c>
      <c r="BK288" s="256">
        <f>ROUND(I288*H288,2)</f>
        <v>0</v>
      </c>
      <c r="BL288" s="18" t="s">
        <v>229</v>
      </c>
      <c r="BM288" s="255" t="s">
        <v>3309</v>
      </c>
    </row>
    <row r="289" s="2" customFormat="1">
      <c r="A289" s="39"/>
      <c r="B289" s="40"/>
      <c r="C289" s="41"/>
      <c r="D289" s="257" t="s">
        <v>222</v>
      </c>
      <c r="E289" s="41"/>
      <c r="F289" s="258" t="s">
        <v>2775</v>
      </c>
      <c r="G289" s="41"/>
      <c r="H289" s="41"/>
      <c r="I289" s="155"/>
      <c r="J289" s="41"/>
      <c r="K289" s="41"/>
      <c r="L289" s="45"/>
      <c r="M289" s="259"/>
      <c r="N289" s="260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222</v>
      </c>
      <c r="AU289" s="18" t="s">
        <v>86</v>
      </c>
    </row>
    <row r="290" s="13" customFormat="1">
      <c r="A290" s="13"/>
      <c r="B290" s="265"/>
      <c r="C290" s="266"/>
      <c r="D290" s="257" t="s">
        <v>436</v>
      </c>
      <c r="E290" s="267" t="s">
        <v>1</v>
      </c>
      <c r="F290" s="268" t="s">
        <v>84</v>
      </c>
      <c r="G290" s="266"/>
      <c r="H290" s="269">
        <v>1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5" t="s">
        <v>436</v>
      </c>
      <c r="AU290" s="275" t="s">
        <v>86</v>
      </c>
      <c r="AV290" s="13" t="s">
        <v>86</v>
      </c>
      <c r="AW290" s="13" t="s">
        <v>32</v>
      </c>
      <c r="AX290" s="13" t="s">
        <v>84</v>
      </c>
      <c r="AY290" s="275" t="s">
        <v>213</v>
      </c>
    </row>
    <row r="291" s="2" customFormat="1" ht="16.5" customHeight="1">
      <c r="A291" s="39"/>
      <c r="B291" s="40"/>
      <c r="C291" s="287" t="s">
        <v>606</v>
      </c>
      <c r="D291" s="287" t="s">
        <v>488</v>
      </c>
      <c r="E291" s="288" t="s">
        <v>3310</v>
      </c>
      <c r="F291" s="289" t="s">
        <v>3311</v>
      </c>
      <c r="G291" s="290" t="s">
        <v>310</v>
      </c>
      <c r="H291" s="291">
        <v>1</v>
      </c>
      <c r="I291" s="292"/>
      <c r="J291" s="293">
        <f>ROUND(I291*H291,2)</f>
        <v>0</v>
      </c>
      <c r="K291" s="289" t="s">
        <v>1</v>
      </c>
      <c r="L291" s="294"/>
      <c r="M291" s="295" t="s">
        <v>1</v>
      </c>
      <c r="N291" s="296" t="s">
        <v>41</v>
      </c>
      <c r="O291" s="92"/>
      <c r="P291" s="253">
        <f>O291*H291</f>
        <v>0</v>
      </c>
      <c r="Q291" s="253">
        <v>0.20000000000000001</v>
      </c>
      <c r="R291" s="253">
        <f>Q291*H291</f>
        <v>0.20000000000000001</v>
      </c>
      <c r="S291" s="253">
        <v>0</v>
      </c>
      <c r="T291" s="25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5" t="s">
        <v>420</v>
      </c>
      <c r="AT291" s="255" t="s">
        <v>488</v>
      </c>
      <c r="AU291" s="255" t="s">
        <v>86</v>
      </c>
      <c r="AY291" s="18" t="s">
        <v>213</v>
      </c>
      <c r="BE291" s="256">
        <f>IF(N291="základní",J291,0)</f>
        <v>0</v>
      </c>
      <c r="BF291" s="256">
        <f>IF(N291="snížená",J291,0)</f>
        <v>0</v>
      </c>
      <c r="BG291" s="256">
        <f>IF(N291="zákl. přenesená",J291,0)</f>
        <v>0</v>
      </c>
      <c r="BH291" s="256">
        <f>IF(N291="sníž. přenesená",J291,0)</f>
        <v>0</v>
      </c>
      <c r="BI291" s="256">
        <f>IF(N291="nulová",J291,0)</f>
        <v>0</v>
      </c>
      <c r="BJ291" s="18" t="s">
        <v>84</v>
      </c>
      <c r="BK291" s="256">
        <f>ROUND(I291*H291,2)</f>
        <v>0</v>
      </c>
      <c r="BL291" s="18" t="s">
        <v>229</v>
      </c>
      <c r="BM291" s="255" t="s">
        <v>3312</v>
      </c>
    </row>
    <row r="292" s="2" customFormat="1">
      <c r="A292" s="39"/>
      <c r="B292" s="40"/>
      <c r="C292" s="41"/>
      <c r="D292" s="257" t="s">
        <v>222</v>
      </c>
      <c r="E292" s="41"/>
      <c r="F292" s="258" t="s">
        <v>2775</v>
      </c>
      <c r="G292" s="41"/>
      <c r="H292" s="41"/>
      <c r="I292" s="155"/>
      <c r="J292" s="41"/>
      <c r="K292" s="41"/>
      <c r="L292" s="45"/>
      <c r="M292" s="259"/>
      <c r="N292" s="260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222</v>
      </c>
      <c r="AU292" s="18" t="s">
        <v>86</v>
      </c>
    </row>
    <row r="293" s="13" customFormat="1">
      <c r="A293" s="13"/>
      <c r="B293" s="265"/>
      <c r="C293" s="266"/>
      <c r="D293" s="257" t="s">
        <v>436</v>
      </c>
      <c r="E293" s="267" t="s">
        <v>1</v>
      </c>
      <c r="F293" s="268" t="s">
        <v>84</v>
      </c>
      <c r="G293" s="266"/>
      <c r="H293" s="269">
        <v>1</v>
      </c>
      <c r="I293" s="270"/>
      <c r="J293" s="266"/>
      <c r="K293" s="266"/>
      <c r="L293" s="271"/>
      <c r="M293" s="272"/>
      <c r="N293" s="273"/>
      <c r="O293" s="273"/>
      <c r="P293" s="273"/>
      <c r="Q293" s="273"/>
      <c r="R293" s="273"/>
      <c r="S293" s="273"/>
      <c r="T293" s="27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5" t="s">
        <v>436</v>
      </c>
      <c r="AU293" s="275" t="s">
        <v>86</v>
      </c>
      <c r="AV293" s="13" t="s">
        <v>86</v>
      </c>
      <c r="AW293" s="13" t="s">
        <v>32</v>
      </c>
      <c r="AX293" s="13" t="s">
        <v>84</v>
      </c>
      <c r="AY293" s="275" t="s">
        <v>213</v>
      </c>
    </row>
    <row r="294" s="2" customFormat="1" ht="16.5" customHeight="1">
      <c r="A294" s="39"/>
      <c r="B294" s="40"/>
      <c r="C294" s="244" t="s">
        <v>611</v>
      </c>
      <c r="D294" s="244" t="s">
        <v>216</v>
      </c>
      <c r="E294" s="245" t="s">
        <v>3313</v>
      </c>
      <c r="F294" s="246" t="s">
        <v>3314</v>
      </c>
      <c r="G294" s="247" t="s">
        <v>310</v>
      </c>
      <c r="H294" s="248">
        <v>3</v>
      </c>
      <c r="I294" s="249"/>
      <c r="J294" s="250">
        <f>ROUND(I294*H294,2)</f>
        <v>0</v>
      </c>
      <c r="K294" s="246" t="s">
        <v>394</v>
      </c>
      <c r="L294" s="45"/>
      <c r="M294" s="251" t="s">
        <v>1</v>
      </c>
      <c r="N294" s="252" t="s">
        <v>41</v>
      </c>
      <c r="O294" s="92"/>
      <c r="P294" s="253">
        <f>O294*H294</f>
        <v>0</v>
      </c>
      <c r="Q294" s="253">
        <v>0.00296</v>
      </c>
      <c r="R294" s="253">
        <f>Q294*H294</f>
        <v>0.008879999999999999</v>
      </c>
      <c r="S294" s="253">
        <v>0</v>
      </c>
      <c r="T294" s="25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5" t="s">
        <v>229</v>
      </c>
      <c r="AT294" s="255" t="s">
        <v>216</v>
      </c>
      <c r="AU294" s="255" t="s">
        <v>86</v>
      </c>
      <c r="AY294" s="18" t="s">
        <v>213</v>
      </c>
      <c r="BE294" s="256">
        <f>IF(N294="základní",J294,0)</f>
        <v>0</v>
      </c>
      <c r="BF294" s="256">
        <f>IF(N294="snížená",J294,0)</f>
        <v>0</v>
      </c>
      <c r="BG294" s="256">
        <f>IF(N294="zákl. přenesená",J294,0)</f>
        <v>0</v>
      </c>
      <c r="BH294" s="256">
        <f>IF(N294="sníž. přenesená",J294,0)</f>
        <v>0</v>
      </c>
      <c r="BI294" s="256">
        <f>IF(N294="nulová",J294,0)</f>
        <v>0</v>
      </c>
      <c r="BJ294" s="18" t="s">
        <v>84</v>
      </c>
      <c r="BK294" s="256">
        <f>ROUND(I294*H294,2)</f>
        <v>0</v>
      </c>
      <c r="BL294" s="18" t="s">
        <v>229</v>
      </c>
      <c r="BM294" s="255" t="s">
        <v>3315</v>
      </c>
    </row>
    <row r="295" s="15" customFormat="1">
      <c r="A295" s="15"/>
      <c r="B295" s="300"/>
      <c r="C295" s="301"/>
      <c r="D295" s="257" t="s">
        <v>436</v>
      </c>
      <c r="E295" s="302" t="s">
        <v>1</v>
      </c>
      <c r="F295" s="303" t="s">
        <v>3316</v>
      </c>
      <c r="G295" s="301"/>
      <c r="H295" s="302" t="s">
        <v>1</v>
      </c>
      <c r="I295" s="304"/>
      <c r="J295" s="301"/>
      <c r="K295" s="301"/>
      <c r="L295" s="305"/>
      <c r="M295" s="306"/>
      <c r="N295" s="307"/>
      <c r="O295" s="307"/>
      <c r="P295" s="307"/>
      <c r="Q295" s="307"/>
      <c r="R295" s="307"/>
      <c r="S295" s="307"/>
      <c r="T295" s="30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309" t="s">
        <v>436</v>
      </c>
      <c r="AU295" s="309" t="s">
        <v>86</v>
      </c>
      <c r="AV295" s="15" t="s">
        <v>84</v>
      </c>
      <c r="AW295" s="15" t="s">
        <v>32</v>
      </c>
      <c r="AX295" s="15" t="s">
        <v>76</v>
      </c>
      <c r="AY295" s="309" t="s">
        <v>213</v>
      </c>
    </row>
    <row r="296" s="13" customFormat="1">
      <c r="A296" s="13"/>
      <c r="B296" s="265"/>
      <c r="C296" s="266"/>
      <c r="D296" s="257" t="s">
        <v>436</v>
      </c>
      <c r="E296" s="267" t="s">
        <v>1</v>
      </c>
      <c r="F296" s="268" t="s">
        <v>224</v>
      </c>
      <c r="G296" s="266"/>
      <c r="H296" s="269">
        <v>3</v>
      </c>
      <c r="I296" s="270"/>
      <c r="J296" s="266"/>
      <c r="K296" s="266"/>
      <c r="L296" s="271"/>
      <c r="M296" s="272"/>
      <c r="N296" s="273"/>
      <c r="O296" s="273"/>
      <c r="P296" s="273"/>
      <c r="Q296" s="273"/>
      <c r="R296" s="273"/>
      <c r="S296" s="273"/>
      <c r="T296" s="27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75" t="s">
        <v>436</v>
      </c>
      <c r="AU296" s="275" t="s">
        <v>86</v>
      </c>
      <c r="AV296" s="13" t="s">
        <v>86</v>
      </c>
      <c r="AW296" s="13" t="s">
        <v>32</v>
      </c>
      <c r="AX296" s="13" t="s">
        <v>84</v>
      </c>
      <c r="AY296" s="275" t="s">
        <v>213</v>
      </c>
    </row>
    <row r="297" s="2" customFormat="1" ht="33" customHeight="1">
      <c r="A297" s="39"/>
      <c r="B297" s="40"/>
      <c r="C297" s="287" t="s">
        <v>615</v>
      </c>
      <c r="D297" s="287" t="s">
        <v>488</v>
      </c>
      <c r="E297" s="288" t="s">
        <v>3317</v>
      </c>
      <c r="F297" s="289" t="s">
        <v>3318</v>
      </c>
      <c r="G297" s="290" t="s">
        <v>310</v>
      </c>
      <c r="H297" s="291">
        <v>1</v>
      </c>
      <c r="I297" s="292"/>
      <c r="J297" s="293">
        <f>ROUND(I297*H297,2)</f>
        <v>0</v>
      </c>
      <c r="K297" s="289" t="s">
        <v>394</v>
      </c>
      <c r="L297" s="294"/>
      <c r="M297" s="295" t="s">
        <v>1</v>
      </c>
      <c r="N297" s="296" t="s">
        <v>41</v>
      </c>
      <c r="O297" s="92"/>
      <c r="P297" s="253">
        <f>O297*H297</f>
        <v>0</v>
      </c>
      <c r="Q297" s="253">
        <v>0.0212</v>
      </c>
      <c r="R297" s="253">
        <f>Q297*H297</f>
        <v>0.0212</v>
      </c>
      <c r="S297" s="253">
        <v>0</v>
      </c>
      <c r="T297" s="25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5" t="s">
        <v>420</v>
      </c>
      <c r="AT297" s="255" t="s">
        <v>488</v>
      </c>
      <c r="AU297" s="255" t="s">
        <v>86</v>
      </c>
      <c r="AY297" s="18" t="s">
        <v>213</v>
      </c>
      <c r="BE297" s="256">
        <f>IF(N297="základní",J297,0)</f>
        <v>0</v>
      </c>
      <c r="BF297" s="256">
        <f>IF(N297="snížená",J297,0)</f>
        <v>0</v>
      </c>
      <c r="BG297" s="256">
        <f>IF(N297="zákl. přenesená",J297,0)</f>
        <v>0</v>
      </c>
      <c r="BH297" s="256">
        <f>IF(N297="sníž. přenesená",J297,0)</f>
        <v>0</v>
      </c>
      <c r="BI297" s="256">
        <f>IF(N297="nulová",J297,0)</f>
        <v>0</v>
      </c>
      <c r="BJ297" s="18" t="s">
        <v>84</v>
      </c>
      <c r="BK297" s="256">
        <f>ROUND(I297*H297,2)</f>
        <v>0</v>
      </c>
      <c r="BL297" s="18" t="s">
        <v>229</v>
      </c>
      <c r="BM297" s="255" t="s">
        <v>3319</v>
      </c>
    </row>
    <row r="298" s="2" customFormat="1" ht="16.5" customHeight="1">
      <c r="A298" s="39"/>
      <c r="B298" s="40"/>
      <c r="C298" s="287" t="s">
        <v>620</v>
      </c>
      <c r="D298" s="287" t="s">
        <v>488</v>
      </c>
      <c r="E298" s="288" t="s">
        <v>3320</v>
      </c>
      <c r="F298" s="289" t="s">
        <v>3321</v>
      </c>
      <c r="G298" s="290" t="s">
        <v>310</v>
      </c>
      <c r="H298" s="291">
        <v>3</v>
      </c>
      <c r="I298" s="292"/>
      <c r="J298" s="293">
        <f>ROUND(I298*H298,2)</f>
        <v>0</v>
      </c>
      <c r="K298" s="289" t="s">
        <v>394</v>
      </c>
      <c r="L298" s="294"/>
      <c r="M298" s="295" t="s">
        <v>1</v>
      </c>
      <c r="N298" s="296" t="s">
        <v>41</v>
      </c>
      <c r="O298" s="92"/>
      <c r="P298" s="253">
        <f>O298*H298</f>
        <v>0</v>
      </c>
      <c r="Q298" s="253">
        <v>0.040500000000000001</v>
      </c>
      <c r="R298" s="253">
        <f>Q298*H298</f>
        <v>0.1215</v>
      </c>
      <c r="S298" s="253">
        <v>0</v>
      </c>
      <c r="T298" s="254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5" t="s">
        <v>420</v>
      </c>
      <c r="AT298" s="255" t="s">
        <v>488</v>
      </c>
      <c r="AU298" s="255" t="s">
        <v>86</v>
      </c>
      <c r="AY298" s="18" t="s">
        <v>213</v>
      </c>
      <c r="BE298" s="256">
        <f>IF(N298="základní",J298,0)</f>
        <v>0</v>
      </c>
      <c r="BF298" s="256">
        <f>IF(N298="snížená",J298,0)</f>
        <v>0</v>
      </c>
      <c r="BG298" s="256">
        <f>IF(N298="zákl. přenesená",J298,0)</f>
        <v>0</v>
      </c>
      <c r="BH298" s="256">
        <f>IF(N298="sníž. přenesená",J298,0)</f>
        <v>0</v>
      </c>
      <c r="BI298" s="256">
        <f>IF(N298="nulová",J298,0)</f>
        <v>0</v>
      </c>
      <c r="BJ298" s="18" t="s">
        <v>84</v>
      </c>
      <c r="BK298" s="256">
        <f>ROUND(I298*H298,2)</f>
        <v>0</v>
      </c>
      <c r="BL298" s="18" t="s">
        <v>229</v>
      </c>
      <c r="BM298" s="255" t="s">
        <v>3322</v>
      </c>
    </row>
    <row r="299" s="13" customFormat="1">
      <c r="A299" s="13"/>
      <c r="B299" s="265"/>
      <c r="C299" s="266"/>
      <c r="D299" s="257" t="s">
        <v>436</v>
      </c>
      <c r="E299" s="267" t="s">
        <v>1</v>
      </c>
      <c r="F299" s="268" t="s">
        <v>224</v>
      </c>
      <c r="G299" s="266"/>
      <c r="H299" s="269">
        <v>3</v>
      </c>
      <c r="I299" s="270"/>
      <c r="J299" s="266"/>
      <c r="K299" s="266"/>
      <c r="L299" s="271"/>
      <c r="M299" s="272"/>
      <c r="N299" s="273"/>
      <c r="O299" s="273"/>
      <c r="P299" s="273"/>
      <c r="Q299" s="273"/>
      <c r="R299" s="273"/>
      <c r="S299" s="273"/>
      <c r="T299" s="27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75" t="s">
        <v>436</v>
      </c>
      <c r="AU299" s="275" t="s">
        <v>86</v>
      </c>
      <c r="AV299" s="13" t="s">
        <v>86</v>
      </c>
      <c r="AW299" s="13" t="s">
        <v>32</v>
      </c>
      <c r="AX299" s="13" t="s">
        <v>84</v>
      </c>
      <c r="AY299" s="275" t="s">
        <v>213</v>
      </c>
    </row>
    <row r="300" s="2" customFormat="1" ht="21.75" customHeight="1">
      <c r="A300" s="39"/>
      <c r="B300" s="40"/>
      <c r="C300" s="287" t="s">
        <v>625</v>
      </c>
      <c r="D300" s="287" t="s">
        <v>488</v>
      </c>
      <c r="E300" s="288" t="s">
        <v>3323</v>
      </c>
      <c r="F300" s="289" t="s">
        <v>3324</v>
      </c>
      <c r="G300" s="290" t="s">
        <v>310</v>
      </c>
      <c r="H300" s="291">
        <v>3</v>
      </c>
      <c r="I300" s="292"/>
      <c r="J300" s="293">
        <f>ROUND(I300*H300,2)</f>
        <v>0</v>
      </c>
      <c r="K300" s="289" t="s">
        <v>394</v>
      </c>
      <c r="L300" s="294"/>
      <c r="M300" s="295" t="s">
        <v>1</v>
      </c>
      <c r="N300" s="296" t="s">
        <v>41</v>
      </c>
      <c r="O300" s="92"/>
      <c r="P300" s="253">
        <f>O300*H300</f>
        <v>0</v>
      </c>
      <c r="Q300" s="253">
        <v>0.0040000000000000001</v>
      </c>
      <c r="R300" s="253">
        <f>Q300*H300</f>
        <v>0.012</v>
      </c>
      <c r="S300" s="253">
        <v>0</v>
      </c>
      <c r="T300" s="25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5" t="s">
        <v>420</v>
      </c>
      <c r="AT300" s="255" t="s">
        <v>488</v>
      </c>
      <c r="AU300" s="255" t="s">
        <v>86</v>
      </c>
      <c r="AY300" s="18" t="s">
        <v>213</v>
      </c>
      <c r="BE300" s="256">
        <f>IF(N300="základní",J300,0)</f>
        <v>0</v>
      </c>
      <c r="BF300" s="256">
        <f>IF(N300="snížená",J300,0)</f>
        <v>0</v>
      </c>
      <c r="BG300" s="256">
        <f>IF(N300="zákl. přenesená",J300,0)</f>
        <v>0</v>
      </c>
      <c r="BH300" s="256">
        <f>IF(N300="sníž. přenesená",J300,0)</f>
        <v>0</v>
      </c>
      <c r="BI300" s="256">
        <f>IF(N300="nulová",J300,0)</f>
        <v>0</v>
      </c>
      <c r="BJ300" s="18" t="s">
        <v>84</v>
      </c>
      <c r="BK300" s="256">
        <f>ROUND(I300*H300,2)</f>
        <v>0</v>
      </c>
      <c r="BL300" s="18" t="s">
        <v>229</v>
      </c>
      <c r="BM300" s="255" t="s">
        <v>3325</v>
      </c>
    </row>
    <row r="301" s="13" customFormat="1">
      <c r="A301" s="13"/>
      <c r="B301" s="265"/>
      <c r="C301" s="266"/>
      <c r="D301" s="257" t="s">
        <v>436</v>
      </c>
      <c r="E301" s="267" t="s">
        <v>1</v>
      </c>
      <c r="F301" s="268" t="s">
        <v>224</v>
      </c>
      <c r="G301" s="266"/>
      <c r="H301" s="269">
        <v>3</v>
      </c>
      <c r="I301" s="270"/>
      <c r="J301" s="266"/>
      <c r="K301" s="266"/>
      <c r="L301" s="271"/>
      <c r="M301" s="272"/>
      <c r="N301" s="273"/>
      <c r="O301" s="273"/>
      <c r="P301" s="273"/>
      <c r="Q301" s="273"/>
      <c r="R301" s="273"/>
      <c r="S301" s="273"/>
      <c r="T301" s="27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5" t="s">
        <v>436</v>
      </c>
      <c r="AU301" s="275" t="s">
        <v>86</v>
      </c>
      <c r="AV301" s="13" t="s">
        <v>86</v>
      </c>
      <c r="AW301" s="13" t="s">
        <v>32</v>
      </c>
      <c r="AX301" s="13" t="s">
        <v>84</v>
      </c>
      <c r="AY301" s="275" t="s">
        <v>213</v>
      </c>
    </row>
    <row r="302" s="2" customFormat="1" ht="16.5" customHeight="1">
      <c r="A302" s="39"/>
      <c r="B302" s="40"/>
      <c r="C302" s="244" t="s">
        <v>1592</v>
      </c>
      <c r="D302" s="244" t="s">
        <v>216</v>
      </c>
      <c r="E302" s="245" t="s">
        <v>3326</v>
      </c>
      <c r="F302" s="246" t="s">
        <v>3327</v>
      </c>
      <c r="G302" s="247" t="s">
        <v>310</v>
      </c>
      <c r="H302" s="248">
        <v>1</v>
      </c>
      <c r="I302" s="249"/>
      <c r="J302" s="250">
        <f>ROUND(I302*H302,2)</f>
        <v>0</v>
      </c>
      <c r="K302" s="246" t="s">
        <v>1</v>
      </c>
      <c r="L302" s="45"/>
      <c r="M302" s="251" t="s">
        <v>1</v>
      </c>
      <c r="N302" s="252" t="s">
        <v>41</v>
      </c>
      <c r="O302" s="92"/>
      <c r="P302" s="253">
        <f>O302*H302</f>
        <v>0</v>
      </c>
      <c r="Q302" s="253">
        <v>0</v>
      </c>
      <c r="R302" s="253">
        <f>Q302*H302</f>
        <v>0</v>
      </c>
      <c r="S302" s="253">
        <v>0.73253000000000001</v>
      </c>
      <c r="T302" s="254">
        <f>S302*H302</f>
        <v>0.73253000000000001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5" t="s">
        <v>229</v>
      </c>
      <c r="AT302" s="255" t="s">
        <v>216</v>
      </c>
      <c r="AU302" s="255" t="s">
        <v>86</v>
      </c>
      <c r="AY302" s="18" t="s">
        <v>213</v>
      </c>
      <c r="BE302" s="256">
        <f>IF(N302="základní",J302,0)</f>
        <v>0</v>
      </c>
      <c r="BF302" s="256">
        <f>IF(N302="snížená",J302,0)</f>
        <v>0</v>
      </c>
      <c r="BG302" s="256">
        <f>IF(N302="zákl. přenesená",J302,0)</f>
        <v>0</v>
      </c>
      <c r="BH302" s="256">
        <f>IF(N302="sníž. přenesená",J302,0)</f>
        <v>0</v>
      </c>
      <c r="BI302" s="256">
        <f>IF(N302="nulová",J302,0)</f>
        <v>0</v>
      </c>
      <c r="BJ302" s="18" t="s">
        <v>84</v>
      </c>
      <c r="BK302" s="256">
        <f>ROUND(I302*H302,2)</f>
        <v>0</v>
      </c>
      <c r="BL302" s="18" t="s">
        <v>229</v>
      </c>
      <c r="BM302" s="255" t="s">
        <v>3328</v>
      </c>
    </row>
    <row r="303" s="2" customFormat="1">
      <c r="A303" s="39"/>
      <c r="B303" s="40"/>
      <c r="C303" s="41"/>
      <c r="D303" s="257" t="s">
        <v>222</v>
      </c>
      <c r="E303" s="41"/>
      <c r="F303" s="258" t="s">
        <v>3329</v>
      </c>
      <c r="G303" s="41"/>
      <c r="H303" s="41"/>
      <c r="I303" s="155"/>
      <c r="J303" s="41"/>
      <c r="K303" s="41"/>
      <c r="L303" s="45"/>
      <c r="M303" s="259"/>
      <c r="N303" s="260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222</v>
      </c>
      <c r="AU303" s="18" t="s">
        <v>86</v>
      </c>
    </row>
    <row r="304" s="2" customFormat="1" ht="21.75" customHeight="1">
      <c r="A304" s="39"/>
      <c r="B304" s="40"/>
      <c r="C304" s="244" t="s">
        <v>630</v>
      </c>
      <c r="D304" s="244" t="s">
        <v>216</v>
      </c>
      <c r="E304" s="245" t="s">
        <v>3330</v>
      </c>
      <c r="F304" s="246" t="s">
        <v>3331</v>
      </c>
      <c r="G304" s="247" t="s">
        <v>471</v>
      </c>
      <c r="H304" s="248">
        <v>60.020000000000003</v>
      </c>
      <c r="I304" s="249"/>
      <c r="J304" s="250">
        <f>ROUND(I304*H304,2)</f>
        <v>0</v>
      </c>
      <c r="K304" s="246" t="s">
        <v>394</v>
      </c>
      <c r="L304" s="45"/>
      <c r="M304" s="251" t="s">
        <v>1</v>
      </c>
      <c r="N304" s="252" t="s">
        <v>41</v>
      </c>
      <c r="O304" s="92"/>
      <c r="P304" s="253">
        <f>O304*H304</f>
        <v>0</v>
      </c>
      <c r="Q304" s="253">
        <v>0</v>
      </c>
      <c r="R304" s="253">
        <f>Q304*H304</f>
        <v>0</v>
      </c>
      <c r="S304" s="253">
        <v>0</v>
      </c>
      <c r="T304" s="254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5" t="s">
        <v>229</v>
      </c>
      <c r="AT304" s="255" t="s">
        <v>216</v>
      </c>
      <c r="AU304" s="255" t="s">
        <v>86</v>
      </c>
      <c r="AY304" s="18" t="s">
        <v>213</v>
      </c>
      <c r="BE304" s="256">
        <f>IF(N304="základní",J304,0)</f>
        <v>0</v>
      </c>
      <c r="BF304" s="256">
        <f>IF(N304="snížená",J304,0)</f>
        <v>0</v>
      </c>
      <c r="BG304" s="256">
        <f>IF(N304="zákl. přenesená",J304,0)</f>
        <v>0</v>
      </c>
      <c r="BH304" s="256">
        <f>IF(N304="sníž. přenesená",J304,0)</f>
        <v>0</v>
      </c>
      <c r="BI304" s="256">
        <f>IF(N304="nulová",J304,0)</f>
        <v>0</v>
      </c>
      <c r="BJ304" s="18" t="s">
        <v>84</v>
      </c>
      <c r="BK304" s="256">
        <f>ROUND(I304*H304,2)</f>
        <v>0</v>
      </c>
      <c r="BL304" s="18" t="s">
        <v>229</v>
      </c>
      <c r="BM304" s="255" t="s">
        <v>3332</v>
      </c>
    </row>
    <row r="305" s="13" customFormat="1">
      <c r="A305" s="13"/>
      <c r="B305" s="265"/>
      <c r="C305" s="266"/>
      <c r="D305" s="257" t="s">
        <v>436</v>
      </c>
      <c r="E305" s="267" t="s">
        <v>1</v>
      </c>
      <c r="F305" s="268" t="s">
        <v>3276</v>
      </c>
      <c r="G305" s="266"/>
      <c r="H305" s="269">
        <v>60.020000000000003</v>
      </c>
      <c r="I305" s="270"/>
      <c r="J305" s="266"/>
      <c r="K305" s="266"/>
      <c r="L305" s="271"/>
      <c r="M305" s="272"/>
      <c r="N305" s="273"/>
      <c r="O305" s="273"/>
      <c r="P305" s="273"/>
      <c r="Q305" s="273"/>
      <c r="R305" s="273"/>
      <c r="S305" s="273"/>
      <c r="T305" s="27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75" t="s">
        <v>436</v>
      </c>
      <c r="AU305" s="275" t="s">
        <v>86</v>
      </c>
      <c r="AV305" s="13" t="s">
        <v>86</v>
      </c>
      <c r="AW305" s="13" t="s">
        <v>32</v>
      </c>
      <c r="AX305" s="13" t="s">
        <v>84</v>
      </c>
      <c r="AY305" s="275" t="s">
        <v>213</v>
      </c>
    </row>
    <row r="306" s="2" customFormat="1" ht="16.5" customHeight="1">
      <c r="A306" s="39"/>
      <c r="B306" s="40"/>
      <c r="C306" s="287" t="s">
        <v>635</v>
      </c>
      <c r="D306" s="287" t="s">
        <v>488</v>
      </c>
      <c r="E306" s="288" t="s">
        <v>3333</v>
      </c>
      <c r="F306" s="289" t="s">
        <v>3334</v>
      </c>
      <c r="G306" s="290" t="s">
        <v>310</v>
      </c>
      <c r="H306" s="291">
        <v>3</v>
      </c>
      <c r="I306" s="292"/>
      <c r="J306" s="293">
        <f>ROUND(I306*H306,2)</f>
        <v>0</v>
      </c>
      <c r="K306" s="289" t="s">
        <v>1</v>
      </c>
      <c r="L306" s="294"/>
      <c r="M306" s="295" t="s">
        <v>1</v>
      </c>
      <c r="N306" s="296" t="s">
        <v>41</v>
      </c>
      <c r="O306" s="92"/>
      <c r="P306" s="253">
        <f>O306*H306</f>
        <v>0</v>
      </c>
      <c r="Q306" s="253">
        <v>0.0068999999999999999</v>
      </c>
      <c r="R306" s="253">
        <f>Q306*H306</f>
        <v>0.0207</v>
      </c>
      <c r="S306" s="253">
        <v>0</v>
      </c>
      <c r="T306" s="25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5" t="s">
        <v>420</v>
      </c>
      <c r="AT306" s="255" t="s">
        <v>488</v>
      </c>
      <c r="AU306" s="255" t="s">
        <v>86</v>
      </c>
      <c r="AY306" s="18" t="s">
        <v>213</v>
      </c>
      <c r="BE306" s="256">
        <f>IF(N306="základní",J306,0)</f>
        <v>0</v>
      </c>
      <c r="BF306" s="256">
        <f>IF(N306="snížená",J306,0)</f>
        <v>0</v>
      </c>
      <c r="BG306" s="256">
        <f>IF(N306="zákl. přenesená",J306,0)</f>
        <v>0</v>
      </c>
      <c r="BH306" s="256">
        <f>IF(N306="sníž. přenesená",J306,0)</f>
        <v>0</v>
      </c>
      <c r="BI306" s="256">
        <f>IF(N306="nulová",J306,0)</f>
        <v>0</v>
      </c>
      <c r="BJ306" s="18" t="s">
        <v>84</v>
      </c>
      <c r="BK306" s="256">
        <f>ROUND(I306*H306,2)</f>
        <v>0</v>
      </c>
      <c r="BL306" s="18" t="s">
        <v>229</v>
      </c>
      <c r="BM306" s="255" t="s">
        <v>3335</v>
      </c>
    </row>
    <row r="307" s="2" customFormat="1">
      <c r="A307" s="39"/>
      <c r="B307" s="40"/>
      <c r="C307" s="41"/>
      <c r="D307" s="257" t="s">
        <v>222</v>
      </c>
      <c r="E307" s="41"/>
      <c r="F307" s="258" t="s">
        <v>3336</v>
      </c>
      <c r="G307" s="41"/>
      <c r="H307" s="41"/>
      <c r="I307" s="155"/>
      <c r="J307" s="41"/>
      <c r="K307" s="41"/>
      <c r="L307" s="45"/>
      <c r="M307" s="259"/>
      <c r="N307" s="260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222</v>
      </c>
      <c r="AU307" s="18" t="s">
        <v>86</v>
      </c>
    </row>
    <row r="308" s="13" customFormat="1">
      <c r="A308" s="13"/>
      <c r="B308" s="265"/>
      <c r="C308" s="266"/>
      <c r="D308" s="257" t="s">
        <v>436</v>
      </c>
      <c r="E308" s="267" t="s">
        <v>1</v>
      </c>
      <c r="F308" s="268" t="s">
        <v>224</v>
      </c>
      <c r="G308" s="266"/>
      <c r="H308" s="269">
        <v>3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5" t="s">
        <v>436</v>
      </c>
      <c r="AU308" s="275" t="s">
        <v>86</v>
      </c>
      <c r="AV308" s="13" t="s">
        <v>86</v>
      </c>
      <c r="AW308" s="13" t="s">
        <v>32</v>
      </c>
      <c r="AX308" s="13" t="s">
        <v>84</v>
      </c>
      <c r="AY308" s="275" t="s">
        <v>213</v>
      </c>
    </row>
    <row r="309" s="2" customFormat="1" ht="16.5" customHeight="1">
      <c r="A309" s="39"/>
      <c r="B309" s="40"/>
      <c r="C309" s="244" t="s">
        <v>640</v>
      </c>
      <c r="D309" s="244" t="s">
        <v>216</v>
      </c>
      <c r="E309" s="245" t="s">
        <v>3337</v>
      </c>
      <c r="F309" s="246" t="s">
        <v>3338</v>
      </c>
      <c r="G309" s="247" t="s">
        <v>310</v>
      </c>
      <c r="H309" s="248">
        <v>3</v>
      </c>
      <c r="I309" s="249"/>
      <c r="J309" s="250">
        <f>ROUND(I309*H309,2)</f>
        <v>0</v>
      </c>
      <c r="K309" s="246" t="s">
        <v>394</v>
      </c>
      <c r="L309" s="45"/>
      <c r="M309" s="251" t="s">
        <v>1</v>
      </c>
      <c r="N309" s="252" t="s">
        <v>41</v>
      </c>
      <c r="O309" s="92"/>
      <c r="P309" s="253">
        <f>O309*H309</f>
        <v>0</v>
      </c>
      <c r="Q309" s="253">
        <v>0.12303</v>
      </c>
      <c r="R309" s="253">
        <f>Q309*H309</f>
        <v>0.36909000000000003</v>
      </c>
      <c r="S309" s="253">
        <v>0</v>
      </c>
      <c r="T309" s="25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5" t="s">
        <v>229</v>
      </c>
      <c r="AT309" s="255" t="s">
        <v>216</v>
      </c>
      <c r="AU309" s="255" t="s">
        <v>86</v>
      </c>
      <c r="AY309" s="18" t="s">
        <v>213</v>
      </c>
      <c r="BE309" s="256">
        <f>IF(N309="základní",J309,0)</f>
        <v>0</v>
      </c>
      <c r="BF309" s="256">
        <f>IF(N309="snížená",J309,0)</f>
        <v>0</v>
      </c>
      <c r="BG309" s="256">
        <f>IF(N309="zákl. přenesená",J309,0)</f>
        <v>0</v>
      </c>
      <c r="BH309" s="256">
        <f>IF(N309="sníž. přenesená",J309,0)</f>
        <v>0</v>
      </c>
      <c r="BI309" s="256">
        <f>IF(N309="nulová",J309,0)</f>
        <v>0</v>
      </c>
      <c r="BJ309" s="18" t="s">
        <v>84</v>
      </c>
      <c r="BK309" s="256">
        <f>ROUND(I309*H309,2)</f>
        <v>0</v>
      </c>
      <c r="BL309" s="18" t="s">
        <v>229</v>
      </c>
      <c r="BM309" s="255" t="s">
        <v>3339</v>
      </c>
    </row>
    <row r="310" s="13" customFormat="1">
      <c r="A310" s="13"/>
      <c r="B310" s="265"/>
      <c r="C310" s="266"/>
      <c r="D310" s="257" t="s">
        <v>436</v>
      </c>
      <c r="E310" s="267" t="s">
        <v>1</v>
      </c>
      <c r="F310" s="268" t="s">
        <v>224</v>
      </c>
      <c r="G310" s="266"/>
      <c r="H310" s="269">
        <v>3</v>
      </c>
      <c r="I310" s="270"/>
      <c r="J310" s="266"/>
      <c r="K310" s="266"/>
      <c r="L310" s="271"/>
      <c r="M310" s="272"/>
      <c r="N310" s="273"/>
      <c r="O310" s="273"/>
      <c r="P310" s="273"/>
      <c r="Q310" s="273"/>
      <c r="R310" s="273"/>
      <c r="S310" s="273"/>
      <c r="T310" s="27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75" t="s">
        <v>436</v>
      </c>
      <c r="AU310" s="275" t="s">
        <v>86</v>
      </c>
      <c r="AV310" s="13" t="s">
        <v>86</v>
      </c>
      <c r="AW310" s="13" t="s">
        <v>32</v>
      </c>
      <c r="AX310" s="13" t="s">
        <v>84</v>
      </c>
      <c r="AY310" s="275" t="s">
        <v>213</v>
      </c>
    </row>
    <row r="311" s="2" customFormat="1" ht="21.75" customHeight="1">
      <c r="A311" s="39"/>
      <c r="B311" s="40"/>
      <c r="C311" s="244" t="s">
        <v>648</v>
      </c>
      <c r="D311" s="244" t="s">
        <v>216</v>
      </c>
      <c r="E311" s="245" t="s">
        <v>3340</v>
      </c>
      <c r="F311" s="246" t="s">
        <v>3341</v>
      </c>
      <c r="G311" s="247" t="s">
        <v>310</v>
      </c>
      <c r="H311" s="248">
        <v>4</v>
      </c>
      <c r="I311" s="249"/>
      <c r="J311" s="250">
        <f>ROUND(I311*H311,2)</f>
        <v>0</v>
      </c>
      <c r="K311" s="246" t="s">
        <v>394</v>
      </c>
      <c r="L311" s="45"/>
      <c r="M311" s="251" t="s">
        <v>1</v>
      </c>
      <c r="N311" s="252" t="s">
        <v>41</v>
      </c>
      <c r="O311" s="92"/>
      <c r="P311" s="253">
        <f>O311*H311</f>
        <v>0</v>
      </c>
      <c r="Q311" s="253">
        <v>0.00016000000000000001</v>
      </c>
      <c r="R311" s="253">
        <f>Q311*H311</f>
        <v>0.00064000000000000005</v>
      </c>
      <c r="S311" s="253">
        <v>0</v>
      </c>
      <c r="T311" s="25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55" t="s">
        <v>229</v>
      </c>
      <c r="AT311" s="255" t="s">
        <v>216</v>
      </c>
      <c r="AU311" s="255" t="s">
        <v>86</v>
      </c>
      <c r="AY311" s="18" t="s">
        <v>213</v>
      </c>
      <c r="BE311" s="256">
        <f>IF(N311="základní",J311,0)</f>
        <v>0</v>
      </c>
      <c r="BF311" s="256">
        <f>IF(N311="snížená",J311,0)</f>
        <v>0</v>
      </c>
      <c r="BG311" s="256">
        <f>IF(N311="zákl. přenesená",J311,0)</f>
        <v>0</v>
      </c>
      <c r="BH311" s="256">
        <f>IF(N311="sníž. přenesená",J311,0)</f>
        <v>0</v>
      </c>
      <c r="BI311" s="256">
        <f>IF(N311="nulová",J311,0)</f>
        <v>0</v>
      </c>
      <c r="BJ311" s="18" t="s">
        <v>84</v>
      </c>
      <c r="BK311" s="256">
        <f>ROUND(I311*H311,2)</f>
        <v>0</v>
      </c>
      <c r="BL311" s="18" t="s">
        <v>229</v>
      </c>
      <c r="BM311" s="255" t="s">
        <v>3342</v>
      </c>
    </row>
    <row r="312" s="15" customFormat="1">
      <c r="A312" s="15"/>
      <c r="B312" s="300"/>
      <c r="C312" s="301"/>
      <c r="D312" s="257" t="s">
        <v>436</v>
      </c>
      <c r="E312" s="302" t="s">
        <v>1</v>
      </c>
      <c r="F312" s="303" t="s">
        <v>3343</v>
      </c>
      <c r="G312" s="301"/>
      <c r="H312" s="302" t="s">
        <v>1</v>
      </c>
      <c r="I312" s="304"/>
      <c r="J312" s="301"/>
      <c r="K312" s="301"/>
      <c r="L312" s="305"/>
      <c r="M312" s="306"/>
      <c r="N312" s="307"/>
      <c r="O312" s="307"/>
      <c r="P312" s="307"/>
      <c r="Q312" s="307"/>
      <c r="R312" s="307"/>
      <c r="S312" s="307"/>
      <c r="T312" s="308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309" t="s">
        <v>436</v>
      </c>
      <c r="AU312" s="309" t="s">
        <v>86</v>
      </c>
      <c r="AV312" s="15" t="s">
        <v>84</v>
      </c>
      <c r="AW312" s="15" t="s">
        <v>32</v>
      </c>
      <c r="AX312" s="15" t="s">
        <v>76</v>
      </c>
      <c r="AY312" s="309" t="s">
        <v>213</v>
      </c>
    </row>
    <row r="313" s="13" customFormat="1">
      <c r="A313" s="13"/>
      <c r="B313" s="265"/>
      <c r="C313" s="266"/>
      <c r="D313" s="257" t="s">
        <v>436</v>
      </c>
      <c r="E313" s="267" t="s">
        <v>1</v>
      </c>
      <c r="F313" s="268" t="s">
        <v>229</v>
      </c>
      <c r="G313" s="266"/>
      <c r="H313" s="269">
        <v>4</v>
      </c>
      <c r="I313" s="270"/>
      <c r="J313" s="266"/>
      <c r="K313" s="266"/>
      <c r="L313" s="271"/>
      <c r="M313" s="272"/>
      <c r="N313" s="273"/>
      <c r="O313" s="273"/>
      <c r="P313" s="273"/>
      <c r="Q313" s="273"/>
      <c r="R313" s="273"/>
      <c r="S313" s="273"/>
      <c r="T313" s="27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5" t="s">
        <v>436</v>
      </c>
      <c r="AU313" s="275" t="s">
        <v>86</v>
      </c>
      <c r="AV313" s="13" t="s">
        <v>86</v>
      </c>
      <c r="AW313" s="13" t="s">
        <v>32</v>
      </c>
      <c r="AX313" s="13" t="s">
        <v>84</v>
      </c>
      <c r="AY313" s="275" t="s">
        <v>213</v>
      </c>
    </row>
    <row r="314" s="2" customFormat="1" ht="16.5" customHeight="1">
      <c r="A314" s="39"/>
      <c r="B314" s="40"/>
      <c r="C314" s="287" t="s">
        <v>1597</v>
      </c>
      <c r="D314" s="287" t="s">
        <v>488</v>
      </c>
      <c r="E314" s="288" t="s">
        <v>3344</v>
      </c>
      <c r="F314" s="289" t="s">
        <v>3345</v>
      </c>
      <c r="G314" s="290" t="s">
        <v>310</v>
      </c>
      <c r="H314" s="291">
        <v>4</v>
      </c>
      <c r="I314" s="292"/>
      <c r="J314" s="293">
        <f>ROUND(I314*H314,2)</f>
        <v>0</v>
      </c>
      <c r="K314" s="289" t="s">
        <v>1</v>
      </c>
      <c r="L314" s="294"/>
      <c r="M314" s="295" t="s">
        <v>1</v>
      </c>
      <c r="N314" s="296" t="s">
        <v>41</v>
      </c>
      <c r="O314" s="92"/>
      <c r="P314" s="253">
        <f>O314*H314</f>
        <v>0</v>
      </c>
      <c r="Q314" s="253">
        <v>0.0061000000000000004</v>
      </c>
      <c r="R314" s="253">
        <f>Q314*H314</f>
        <v>0.024400000000000002</v>
      </c>
      <c r="S314" s="253">
        <v>0</v>
      </c>
      <c r="T314" s="25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5" t="s">
        <v>420</v>
      </c>
      <c r="AT314" s="255" t="s">
        <v>488</v>
      </c>
      <c r="AU314" s="255" t="s">
        <v>86</v>
      </c>
      <c r="AY314" s="18" t="s">
        <v>213</v>
      </c>
      <c r="BE314" s="256">
        <f>IF(N314="základní",J314,0)</f>
        <v>0</v>
      </c>
      <c r="BF314" s="256">
        <f>IF(N314="snížená",J314,0)</f>
        <v>0</v>
      </c>
      <c r="BG314" s="256">
        <f>IF(N314="zákl. přenesená",J314,0)</f>
        <v>0</v>
      </c>
      <c r="BH314" s="256">
        <f>IF(N314="sníž. přenesená",J314,0)</f>
        <v>0</v>
      </c>
      <c r="BI314" s="256">
        <f>IF(N314="nulová",J314,0)</f>
        <v>0</v>
      </c>
      <c r="BJ314" s="18" t="s">
        <v>84</v>
      </c>
      <c r="BK314" s="256">
        <f>ROUND(I314*H314,2)</f>
        <v>0</v>
      </c>
      <c r="BL314" s="18" t="s">
        <v>229</v>
      </c>
      <c r="BM314" s="255" t="s">
        <v>3346</v>
      </c>
    </row>
    <row r="315" s="2" customFormat="1">
      <c r="A315" s="39"/>
      <c r="B315" s="40"/>
      <c r="C315" s="41"/>
      <c r="D315" s="257" t="s">
        <v>222</v>
      </c>
      <c r="E315" s="41"/>
      <c r="F315" s="258" t="s">
        <v>3347</v>
      </c>
      <c r="G315" s="41"/>
      <c r="H315" s="41"/>
      <c r="I315" s="155"/>
      <c r="J315" s="41"/>
      <c r="K315" s="41"/>
      <c r="L315" s="45"/>
      <c r="M315" s="259"/>
      <c r="N315" s="260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222</v>
      </c>
      <c r="AU315" s="18" t="s">
        <v>86</v>
      </c>
    </row>
    <row r="316" s="2" customFormat="1" ht="21.75" customHeight="1">
      <c r="A316" s="39"/>
      <c r="B316" s="40"/>
      <c r="C316" s="287" t="s">
        <v>658</v>
      </c>
      <c r="D316" s="287" t="s">
        <v>488</v>
      </c>
      <c r="E316" s="288" t="s">
        <v>3348</v>
      </c>
      <c r="F316" s="289" t="s">
        <v>3349</v>
      </c>
      <c r="G316" s="290" t="s">
        <v>310</v>
      </c>
      <c r="H316" s="291">
        <v>1</v>
      </c>
      <c r="I316" s="292"/>
      <c r="J316" s="293">
        <f>ROUND(I316*H316,2)</f>
        <v>0</v>
      </c>
      <c r="K316" s="289" t="s">
        <v>1</v>
      </c>
      <c r="L316" s="294"/>
      <c r="M316" s="295" t="s">
        <v>1</v>
      </c>
      <c r="N316" s="296" t="s">
        <v>41</v>
      </c>
      <c r="O316" s="92"/>
      <c r="P316" s="253">
        <f>O316*H316</f>
        <v>0</v>
      </c>
      <c r="Q316" s="253">
        <v>0.10199999999999999</v>
      </c>
      <c r="R316" s="253">
        <f>Q316*H316</f>
        <v>0.10199999999999999</v>
      </c>
      <c r="S316" s="253">
        <v>0</v>
      </c>
      <c r="T316" s="25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5" t="s">
        <v>420</v>
      </c>
      <c r="AT316" s="255" t="s">
        <v>488</v>
      </c>
      <c r="AU316" s="255" t="s">
        <v>86</v>
      </c>
      <c r="AY316" s="18" t="s">
        <v>213</v>
      </c>
      <c r="BE316" s="256">
        <f>IF(N316="základní",J316,0)</f>
        <v>0</v>
      </c>
      <c r="BF316" s="256">
        <f>IF(N316="snížená",J316,0)</f>
        <v>0</v>
      </c>
      <c r="BG316" s="256">
        <f>IF(N316="zákl. přenesená",J316,0)</f>
        <v>0</v>
      </c>
      <c r="BH316" s="256">
        <f>IF(N316="sníž. přenesená",J316,0)</f>
        <v>0</v>
      </c>
      <c r="BI316" s="256">
        <f>IF(N316="nulová",J316,0)</f>
        <v>0</v>
      </c>
      <c r="BJ316" s="18" t="s">
        <v>84</v>
      </c>
      <c r="BK316" s="256">
        <f>ROUND(I316*H316,2)</f>
        <v>0</v>
      </c>
      <c r="BL316" s="18" t="s">
        <v>229</v>
      </c>
      <c r="BM316" s="255" t="s">
        <v>3350</v>
      </c>
    </row>
    <row r="317" s="2" customFormat="1">
      <c r="A317" s="39"/>
      <c r="B317" s="40"/>
      <c r="C317" s="41"/>
      <c r="D317" s="257" t="s">
        <v>222</v>
      </c>
      <c r="E317" s="41"/>
      <c r="F317" s="258" t="s">
        <v>3351</v>
      </c>
      <c r="G317" s="41"/>
      <c r="H317" s="41"/>
      <c r="I317" s="155"/>
      <c r="J317" s="41"/>
      <c r="K317" s="41"/>
      <c r="L317" s="45"/>
      <c r="M317" s="259"/>
      <c r="N317" s="260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222</v>
      </c>
      <c r="AU317" s="18" t="s">
        <v>86</v>
      </c>
    </row>
    <row r="318" s="13" customFormat="1">
      <c r="A318" s="13"/>
      <c r="B318" s="265"/>
      <c r="C318" s="266"/>
      <c r="D318" s="257" t="s">
        <v>436</v>
      </c>
      <c r="E318" s="267" t="s">
        <v>1</v>
      </c>
      <c r="F318" s="268" t="s">
        <v>84</v>
      </c>
      <c r="G318" s="266"/>
      <c r="H318" s="269">
        <v>1</v>
      </c>
      <c r="I318" s="270"/>
      <c r="J318" s="266"/>
      <c r="K318" s="266"/>
      <c r="L318" s="271"/>
      <c r="M318" s="272"/>
      <c r="N318" s="273"/>
      <c r="O318" s="273"/>
      <c r="P318" s="273"/>
      <c r="Q318" s="273"/>
      <c r="R318" s="273"/>
      <c r="S318" s="273"/>
      <c r="T318" s="27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75" t="s">
        <v>436</v>
      </c>
      <c r="AU318" s="275" t="s">
        <v>86</v>
      </c>
      <c r="AV318" s="13" t="s">
        <v>86</v>
      </c>
      <c r="AW318" s="13" t="s">
        <v>32</v>
      </c>
      <c r="AX318" s="13" t="s">
        <v>84</v>
      </c>
      <c r="AY318" s="275" t="s">
        <v>213</v>
      </c>
    </row>
    <row r="319" s="2" customFormat="1" ht="33" customHeight="1">
      <c r="A319" s="39"/>
      <c r="B319" s="40"/>
      <c r="C319" s="287" t="s">
        <v>664</v>
      </c>
      <c r="D319" s="287" t="s">
        <v>488</v>
      </c>
      <c r="E319" s="288" t="s">
        <v>3352</v>
      </c>
      <c r="F319" s="289" t="s">
        <v>3353</v>
      </c>
      <c r="G319" s="290" t="s">
        <v>310</v>
      </c>
      <c r="H319" s="291">
        <v>1</v>
      </c>
      <c r="I319" s="292"/>
      <c r="J319" s="293">
        <f>ROUND(I319*H319,2)</f>
        <v>0</v>
      </c>
      <c r="K319" s="289" t="s">
        <v>394</v>
      </c>
      <c r="L319" s="294"/>
      <c r="M319" s="295" t="s">
        <v>1</v>
      </c>
      <c r="N319" s="296" t="s">
        <v>41</v>
      </c>
      <c r="O319" s="92"/>
      <c r="P319" s="253">
        <f>O319*H319</f>
        <v>0</v>
      </c>
      <c r="Q319" s="253">
        <v>0.0275</v>
      </c>
      <c r="R319" s="253">
        <f>Q319*H319</f>
        <v>0.0275</v>
      </c>
      <c r="S319" s="253">
        <v>0</v>
      </c>
      <c r="T319" s="25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5" t="s">
        <v>420</v>
      </c>
      <c r="AT319" s="255" t="s">
        <v>488</v>
      </c>
      <c r="AU319" s="255" t="s">
        <v>86</v>
      </c>
      <c r="AY319" s="18" t="s">
        <v>213</v>
      </c>
      <c r="BE319" s="256">
        <f>IF(N319="základní",J319,0)</f>
        <v>0</v>
      </c>
      <c r="BF319" s="256">
        <f>IF(N319="snížená",J319,0)</f>
        <v>0</v>
      </c>
      <c r="BG319" s="256">
        <f>IF(N319="zákl. přenesená",J319,0)</f>
        <v>0</v>
      </c>
      <c r="BH319" s="256">
        <f>IF(N319="sníž. přenesená",J319,0)</f>
        <v>0</v>
      </c>
      <c r="BI319" s="256">
        <f>IF(N319="nulová",J319,0)</f>
        <v>0</v>
      </c>
      <c r="BJ319" s="18" t="s">
        <v>84</v>
      </c>
      <c r="BK319" s="256">
        <f>ROUND(I319*H319,2)</f>
        <v>0</v>
      </c>
      <c r="BL319" s="18" t="s">
        <v>229</v>
      </c>
      <c r="BM319" s="255" t="s">
        <v>3354</v>
      </c>
    </row>
    <row r="320" s="2" customFormat="1">
      <c r="A320" s="39"/>
      <c r="B320" s="40"/>
      <c r="C320" s="41"/>
      <c r="D320" s="257" t="s">
        <v>222</v>
      </c>
      <c r="E320" s="41"/>
      <c r="F320" s="258" t="s">
        <v>3355</v>
      </c>
      <c r="G320" s="41"/>
      <c r="H320" s="41"/>
      <c r="I320" s="155"/>
      <c r="J320" s="41"/>
      <c r="K320" s="41"/>
      <c r="L320" s="45"/>
      <c r="M320" s="259"/>
      <c r="N320" s="260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222</v>
      </c>
      <c r="AU320" s="18" t="s">
        <v>86</v>
      </c>
    </row>
    <row r="321" s="13" customFormat="1">
      <c r="A321" s="13"/>
      <c r="B321" s="265"/>
      <c r="C321" s="266"/>
      <c r="D321" s="257" t="s">
        <v>436</v>
      </c>
      <c r="E321" s="267" t="s">
        <v>1</v>
      </c>
      <c r="F321" s="268" t="s">
        <v>84</v>
      </c>
      <c r="G321" s="266"/>
      <c r="H321" s="269">
        <v>1</v>
      </c>
      <c r="I321" s="270"/>
      <c r="J321" s="266"/>
      <c r="K321" s="266"/>
      <c r="L321" s="271"/>
      <c r="M321" s="272"/>
      <c r="N321" s="273"/>
      <c r="O321" s="273"/>
      <c r="P321" s="273"/>
      <c r="Q321" s="273"/>
      <c r="R321" s="273"/>
      <c r="S321" s="273"/>
      <c r="T321" s="27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75" t="s">
        <v>436</v>
      </c>
      <c r="AU321" s="275" t="s">
        <v>86</v>
      </c>
      <c r="AV321" s="13" t="s">
        <v>86</v>
      </c>
      <c r="AW321" s="13" t="s">
        <v>32</v>
      </c>
      <c r="AX321" s="13" t="s">
        <v>84</v>
      </c>
      <c r="AY321" s="275" t="s">
        <v>213</v>
      </c>
    </row>
    <row r="322" s="2" customFormat="1" ht="16.5" customHeight="1">
      <c r="A322" s="39"/>
      <c r="B322" s="40"/>
      <c r="C322" s="287" t="s">
        <v>673</v>
      </c>
      <c r="D322" s="287" t="s">
        <v>488</v>
      </c>
      <c r="E322" s="288" t="s">
        <v>3356</v>
      </c>
      <c r="F322" s="289" t="s">
        <v>3357</v>
      </c>
      <c r="G322" s="290" t="s">
        <v>310</v>
      </c>
      <c r="H322" s="291">
        <v>10</v>
      </c>
      <c r="I322" s="292"/>
      <c r="J322" s="293">
        <f>ROUND(I322*H322,2)</f>
        <v>0</v>
      </c>
      <c r="K322" s="289" t="s">
        <v>394</v>
      </c>
      <c r="L322" s="294"/>
      <c r="M322" s="295" t="s">
        <v>1</v>
      </c>
      <c r="N322" s="296" t="s">
        <v>41</v>
      </c>
      <c r="O322" s="92"/>
      <c r="P322" s="253">
        <f>O322*H322</f>
        <v>0</v>
      </c>
      <c r="Q322" s="253">
        <v>0.0126</v>
      </c>
      <c r="R322" s="253">
        <f>Q322*H322</f>
        <v>0.126</v>
      </c>
      <c r="S322" s="253">
        <v>0</v>
      </c>
      <c r="T322" s="25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55" t="s">
        <v>420</v>
      </c>
      <c r="AT322" s="255" t="s">
        <v>488</v>
      </c>
      <c r="AU322" s="255" t="s">
        <v>86</v>
      </c>
      <c r="AY322" s="18" t="s">
        <v>213</v>
      </c>
      <c r="BE322" s="256">
        <f>IF(N322="základní",J322,0)</f>
        <v>0</v>
      </c>
      <c r="BF322" s="256">
        <f>IF(N322="snížená",J322,0)</f>
        <v>0</v>
      </c>
      <c r="BG322" s="256">
        <f>IF(N322="zákl. přenesená",J322,0)</f>
        <v>0</v>
      </c>
      <c r="BH322" s="256">
        <f>IF(N322="sníž. přenesená",J322,0)</f>
        <v>0</v>
      </c>
      <c r="BI322" s="256">
        <f>IF(N322="nulová",J322,0)</f>
        <v>0</v>
      </c>
      <c r="BJ322" s="18" t="s">
        <v>84</v>
      </c>
      <c r="BK322" s="256">
        <f>ROUND(I322*H322,2)</f>
        <v>0</v>
      </c>
      <c r="BL322" s="18" t="s">
        <v>229</v>
      </c>
      <c r="BM322" s="255" t="s">
        <v>3358</v>
      </c>
    </row>
    <row r="323" s="15" customFormat="1">
      <c r="A323" s="15"/>
      <c r="B323" s="300"/>
      <c r="C323" s="301"/>
      <c r="D323" s="257" t="s">
        <v>436</v>
      </c>
      <c r="E323" s="302" t="s">
        <v>1</v>
      </c>
      <c r="F323" s="303" t="s">
        <v>3359</v>
      </c>
      <c r="G323" s="301"/>
      <c r="H323" s="302" t="s">
        <v>1</v>
      </c>
      <c r="I323" s="304"/>
      <c r="J323" s="301"/>
      <c r="K323" s="301"/>
      <c r="L323" s="305"/>
      <c r="M323" s="306"/>
      <c r="N323" s="307"/>
      <c r="O323" s="307"/>
      <c r="P323" s="307"/>
      <c r="Q323" s="307"/>
      <c r="R323" s="307"/>
      <c r="S323" s="307"/>
      <c r="T323" s="308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309" t="s">
        <v>436</v>
      </c>
      <c r="AU323" s="309" t="s">
        <v>86</v>
      </c>
      <c r="AV323" s="15" t="s">
        <v>84</v>
      </c>
      <c r="AW323" s="15" t="s">
        <v>32</v>
      </c>
      <c r="AX323" s="15" t="s">
        <v>76</v>
      </c>
      <c r="AY323" s="309" t="s">
        <v>213</v>
      </c>
    </row>
    <row r="324" s="13" customFormat="1">
      <c r="A324" s="13"/>
      <c r="B324" s="265"/>
      <c r="C324" s="266"/>
      <c r="D324" s="257" t="s">
        <v>436</v>
      </c>
      <c r="E324" s="267" t="s">
        <v>1</v>
      </c>
      <c r="F324" s="268" t="s">
        <v>212</v>
      </c>
      <c r="G324" s="266"/>
      <c r="H324" s="269">
        <v>5</v>
      </c>
      <c r="I324" s="270"/>
      <c r="J324" s="266"/>
      <c r="K324" s="266"/>
      <c r="L324" s="271"/>
      <c r="M324" s="272"/>
      <c r="N324" s="273"/>
      <c r="O324" s="273"/>
      <c r="P324" s="273"/>
      <c r="Q324" s="273"/>
      <c r="R324" s="273"/>
      <c r="S324" s="273"/>
      <c r="T324" s="27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75" t="s">
        <v>436</v>
      </c>
      <c r="AU324" s="275" t="s">
        <v>86</v>
      </c>
      <c r="AV324" s="13" t="s">
        <v>86</v>
      </c>
      <c r="AW324" s="13" t="s">
        <v>32</v>
      </c>
      <c r="AX324" s="13" t="s">
        <v>76</v>
      </c>
      <c r="AY324" s="275" t="s">
        <v>213</v>
      </c>
    </row>
    <row r="325" s="15" customFormat="1">
      <c r="A325" s="15"/>
      <c r="B325" s="300"/>
      <c r="C325" s="301"/>
      <c r="D325" s="257" t="s">
        <v>436</v>
      </c>
      <c r="E325" s="302" t="s">
        <v>1</v>
      </c>
      <c r="F325" s="303" t="s">
        <v>3249</v>
      </c>
      <c r="G325" s="301"/>
      <c r="H325" s="302" t="s">
        <v>1</v>
      </c>
      <c r="I325" s="304"/>
      <c r="J325" s="301"/>
      <c r="K325" s="301"/>
      <c r="L325" s="305"/>
      <c r="M325" s="306"/>
      <c r="N325" s="307"/>
      <c r="O325" s="307"/>
      <c r="P325" s="307"/>
      <c r="Q325" s="307"/>
      <c r="R325" s="307"/>
      <c r="S325" s="307"/>
      <c r="T325" s="30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309" t="s">
        <v>436</v>
      </c>
      <c r="AU325" s="309" t="s">
        <v>86</v>
      </c>
      <c r="AV325" s="15" t="s">
        <v>84</v>
      </c>
      <c r="AW325" s="15" t="s">
        <v>32</v>
      </c>
      <c r="AX325" s="15" t="s">
        <v>76</v>
      </c>
      <c r="AY325" s="309" t="s">
        <v>213</v>
      </c>
    </row>
    <row r="326" s="13" customFormat="1">
      <c r="A326" s="13"/>
      <c r="B326" s="265"/>
      <c r="C326" s="266"/>
      <c r="D326" s="257" t="s">
        <v>436</v>
      </c>
      <c r="E326" s="267" t="s">
        <v>1</v>
      </c>
      <c r="F326" s="268" t="s">
        <v>212</v>
      </c>
      <c r="G326" s="266"/>
      <c r="H326" s="269">
        <v>5</v>
      </c>
      <c r="I326" s="270"/>
      <c r="J326" s="266"/>
      <c r="K326" s="266"/>
      <c r="L326" s="271"/>
      <c r="M326" s="272"/>
      <c r="N326" s="273"/>
      <c r="O326" s="273"/>
      <c r="P326" s="273"/>
      <c r="Q326" s="273"/>
      <c r="R326" s="273"/>
      <c r="S326" s="273"/>
      <c r="T326" s="27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75" t="s">
        <v>436</v>
      </c>
      <c r="AU326" s="275" t="s">
        <v>86</v>
      </c>
      <c r="AV326" s="13" t="s">
        <v>86</v>
      </c>
      <c r="AW326" s="13" t="s">
        <v>32</v>
      </c>
      <c r="AX326" s="13" t="s">
        <v>76</v>
      </c>
      <c r="AY326" s="275" t="s">
        <v>213</v>
      </c>
    </row>
    <row r="327" s="14" customFormat="1">
      <c r="A327" s="14"/>
      <c r="B327" s="276"/>
      <c r="C327" s="277"/>
      <c r="D327" s="257" t="s">
        <v>436</v>
      </c>
      <c r="E327" s="278" t="s">
        <v>1</v>
      </c>
      <c r="F327" s="279" t="s">
        <v>453</v>
      </c>
      <c r="G327" s="277"/>
      <c r="H327" s="280">
        <v>10</v>
      </c>
      <c r="I327" s="281"/>
      <c r="J327" s="277"/>
      <c r="K327" s="277"/>
      <c r="L327" s="282"/>
      <c r="M327" s="283"/>
      <c r="N327" s="284"/>
      <c r="O327" s="284"/>
      <c r="P327" s="284"/>
      <c r="Q327" s="284"/>
      <c r="R327" s="284"/>
      <c r="S327" s="284"/>
      <c r="T327" s="28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86" t="s">
        <v>436</v>
      </c>
      <c r="AU327" s="286" t="s">
        <v>86</v>
      </c>
      <c r="AV327" s="14" t="s">
        <v>229</v>
      </c>
      <c r="AW327" s="14" t="s">
        <v>32</v>
      </c>
      <c r="AX327" s="14" t="s">
        <v>84</v>
      </c>
      <c r="AY327" s="286" t="s">
        <v>213</v>
      </c>
    </row>
    <row r="328" s="2" customFormat="1" ht="16.5" customHeight="1">
      <c r="A328" s="39"/>
      <c r="B328" s="40"/>
      <c r="C328" s="244" t="s">
        <v>1618</v>
      </c>
      <c r="D328" s="244" t="s">
        <v>216</v>
      </c>
      <c r="E328" s="245" t="s">
        <v>3360</v>
      </c>
      <c r="F328" s="246" t="s">
        <v>3361</v>
      </c>
      <c r="G328" s="247" t="s">
        <v>471</v>
      </c>
      <c r="H328" s="248">
        <v>60</v>
      </c>
      <c r="I328" s="249"/>
      <c r="J328" s="250">
        <f>ROUND(I328*H328,2)</f>
        <v>0</v>
      </c>
      <c r="K328" s="246" t="s">
        <v>394</v>
      </c>
      <c r="L328" s="45"/>
      <c r="M328" s="251" t="s">
        <v>1</v>
      </c>
      <c r="N328" s="252" t="s">
        <v>41</v>
      </c>
      <c r="O328" s="92"/>
      <c r="P328" s="253">
        <f>O328*H328</f>
        <v>0</v>
      </c>
      <c r="Q328" s="253">
        <v>0.00020000000000000001</v>
      </c>
      <c r="R328" s="253">
        <f>Q328*H328</f>
        <v>0.012</v>
      </c>
      <c r="S328" s="253">
        <v>0</v>
      </c>
      <c r="T328" s="254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55" t="s">
        <v>229</v>
      </c>
      <c r="AT328" s="255" t="s">
        <v>216</v>
      </c>
      <c r="AU328" s="255" t="s">
        <v>86</v>
      </c>
      <c r="AY328" s="18" t="s">
        <v>213</v>
      </c>
      <c r="BE328" s="256">
        <f>IF(N328="základní",J328,0)</f>
        <v>0</v>
      </c>
      <c r="BF328" s="256">
        <f>IF(N328="snížená",J328,0)</f>
        <v>0</v>
      </c>
      <c r="BG328" s="256">
        <f>IF(N328="zákl. přenesená",J328,0)</f>
        <v>0</v>
      </c>
      <c r="BH328" s="256">
        <f>IF(N328="sníž. přenesená",J328,0)</f>
        <v>0</v>
      </c>
      <c r="BI328" s="256">
        <f>IF(N328="nulová",J328,0)</f>
        <v>0</v>
      </c>
      <c r="BJ328" s="18" t="s">
        <v>84</v>
      </c>
      <c r="BK328" s="256">
        <f>ROUND(I328*H328,2)</f>
        <v>0</v>
      </c>
      <c r="BL328" s="18" t="s">
        <v>229</v>
      </c>
      <c r="BM328" s="255" t="s">
        <v>3362</v>
      </c>
    </row>
    <row r="329" s="13" customFormat="1">
      <c r="A329" s="13"/>
      <c r="B329" s="265"/>
      <c r="C329" s="266"/>
      <c r="D329" s="257" t="s">
        <v>436</v>
      </c>
      <c r="E329" s="267" t="s">
        <v>1</v>
      </c>
      <c r="F329" s="268" t="s">
        <v>703</v>
      </c>
      <c r="G329" s="266"/>
      <c r="H329" s="269">
        <v>60</v>
      </c>
      <c r="I329" s="270"/>
      <c r="J329" s="266"/>
      <c r="K329" s="266"/>
      <c r="L329" s="271"/>
      <c r="M329" s="272"/>
      <c r="N329" s="273"/>
      <c r="O329" s="273"/>
      <c r="P329" s="273"/>
      <c r="Q329" s="273"/>
      <c r="R329" s="273"/>
      <c r="S329" s="273"/>
      <c r="T329" s="27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75" t="s">
        <v>436</v>
      </c>
      <c r="AU329" s="275" t="s">
        <v>86</v>
      </c>
      <c r="AV329" s="13" t="s">
        <v>86</v>
      </c>
      <c r="AW329" s="13" t="s">
        <v>32</v>
      </c>
      <c r="AX329" s="13" t="s">
        <v>84</v>
      </c>
      <c r="AY329" s="275" t="s">
        <v>213</v>
      </c>
    </row>
    <row r="330" s="2" customFormat="1" ht="16.5" customHeight="1">
      <c r="A330" s="39"/>
      <c r="B330" s="40"/>
      <c r="C330" s="244" t="s">
        <v>678</v>
      </c>
      <c r="D330" s="244" t="s">
        <v>216</v>
      </c>
      <c r="E330" s="245" t="s">
        <v>3363</v>
      </c>
      <c r="F330" s="246" t="s">
        <v>3364</v>
      </c>
      <c r="G330" s="247" t="s">
        <v>471</v>
      </c>
      <c r="H330" s="248">
        <v>60.020000000000003</v>
      </c>
      <c r="I330" s="249"/>
      <c r="J330" s="250">
        <f>ROUND(I330*H330,2)</f>
        <v>0</v>
      </c>
      <c r="K330" s="246" t="s">
        <v>1</v>
      </c>
      <c r="L330" s="45"/>
      <c r="M330" s="251" t="s">
        <v>1</v>
      </c>
      <c r="N330" s="252" t="s">
        <v>41</v>
      </c>
      <c r="O330" s="92"/>
      <c r="P330" s="253">
        <f>O330*H330</f>
        <v>0</v>
      </c>
      <c r="Q330" s="253">
        <v>6.9999999999999994E-05</v>
      </c>
      <c r="R330" s="253">
        <f>Q330*H330</f>
        <v>0.0042014000000000001</v>
      </c>
      <c r="S330" s="253">
        <v>0</v>
      </c>
      <c r="T330" s="254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55" t="s">
        <v>229</v>
      </c>
      <c r="AT330" s="255" t="s">
        <v>216</v>
      </c>
      <c r="AU330" s="255" t="s">
        <v>86</v>
      </c>
      <c r="AY330" s="18" t="s">
        <v>213</v>
      </c>
      <c r="BE330" s="256">
        <f>IF(N330="základní",J330,0)</f>
        <v>0</v>
      </c>
      <c r="BF330" s="256">
        <f>IF(N330="snížená",J330,0)</f>
        <v>0</v>
      </c>
      <c r="BG330" s="256">
        <f>IF(N330="zákl. přenesená",J330,0)</f>
        <v>0</v>
      </c>
      <c r="BH330" s="256">
        <f>IF(N330="sníž. přenesená",J330,0)</f>
        <v>0</v>
      </c>
      <c r="BI330" s="256">
        <f>IF(N330="nulová",J330,0)</f>
        <v>0</v>
      </c>
      <c r="BJ330" s="18" t="s">
        <v>84</v>
      </c>
      <c r="BK330" s="256">
        <f>ROUND(I330*H330,2)</f>
        <v>0</v>
      </c>
      <c r="BL330" s="18" t="s">
        <v>229</v>
      </c>
      <c r="BM330" s="255" t="s">
        <v>3365</v>
      </c>
    </row>
    <row r="331" s="2" customFormat="1">
      <c r="A331" s="39"/>
      <c r="B331" s="40"/>
      <c r="C331" s="41"/>
      <c r="D331" s="257" t="s">
        <v>222</v>
      </c>
      <c r="E331" s="41"/>
      <c r="F331" s="258" t="s">
        <v>3366</v>
      </c>
      <c r="G331" s="41"/>
      <c r="H331" s="41"/>
      <c r="I331" s="155"/>
      <c r="J331" s="41"/>
      <c r="K331" s="41"/>
      <c r="L331" s="45"/>
      <c r="M331" s="259"/>
      <c r="N331" s="260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222</v>
      </c>
      <c r="AU331" s="18" t="s">
        <v>86</v>
      </c>
    </row>
    <row r="332" s="13" customFormat="1">
      <c r="A332" s="13"/>
      <c r="B332" s="265"/>
      <c r="C332" s="266"/>
      <c r="D332" s="257" t="s">
        <v>436</v>
      </c>
      <c r="E332" s="267" t="s">
        <v>1</v>
      </c>
      <c r="F332" s="268" t="s">
        <v>3276</v>
      </c>
      <c r="G332" s="266"/>
      <c r="H332" s="269">
        <v>60.020000000000003</v>
      </c>
      <c r="I332" s="270"/>
      <c r="J332" s="266"/>
      <c r="K332" s="266"/>
      <c r="L332" s="271"/>
      <c r="M332" s="272"/>
      <c r="N332" s="273"/>
      <c r="O332" s="273"/>
      <c r="P332" s="273"/>
      <c r="Q332" s="273"/>
      <c r="R332" s="273"/>
      <c r="S332" s="273"/>
      <c r="T332" s="27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5" t="s">
        <v>436</v>
      </c>
      <c r="AU332" s="275" t="s">
        <v>86</v>
      </c>
      <c r="AV332" s="13" t="s">
        <v>86</v>
      </c>
      <c r="AW332" s="13" t="s">
        <v>32</v>
      </c>
      <c r="AX332" s="13" t="s">
        <v>76</v>
      </c>
      <c r="AY332" s="275" t="s">
        <v>213</v>
      </c>
    </row>
    <row r="333" s="2" customFormat="1" ht="16.5" customHeight="1">
      <c r="A333" s="39"/>
      <c r="B333" s="40"/>
      <c r="C333" s="287" t="s">
        <v>683</v>
      </c>
      <c r="D333" s="287" t="s">
        <v>488</v>
      </c>
      <c r="E333" s="288" t="s">
        <v>3367</v>
      </c>
      <c r="F333" s="289" t="s">
        <v>3368</v>
      </c>
      <c r="G333" s="290" t="s">
        <v>471</v>
      </c>
      <c r="H333" s="291">
        <v>60.020000000000003</v>
      </c>
      <c r="I333" s="292"/>
      <c r="J333" s="293">
        <f>ROUND(I333*H333,2)</f>
        <v>0</v>
      </c>
      <c r="K333" s="289" t="s">
        <v>1</v>
      </c>
      <c r="L333" s="294"/>
      <c r="M333" s="295" t="s">
        <v>1</v>
      </c>
      <c r="N333" s="296" t="s">
        <v>41</v>
      </c>
      <c r="O333" s="92"/>
      <c r="P333" s="253">
        <f>O333*H333</f>
        <v>0</v>
      </c>
      <c r="Q333" s="253">
        <v>0.00050000000000000001</v>
      </c>
      <c r="R333" s="253">
        <f>Q333*H333</f>
        <v>0.030010000000000002</v>
      </c>
      <c r="S333" s="253">
        <v>0</v>
      </c>
      <c r="T333" s="25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55" t="s">
        <v>420</v>
      </c>
      <c r="AT333" s="255" t="s">
        <v>488</v>
      </c>
      <c r="AU333" s="255" t="s">
        <v>86</v>
      </c>
      <c r="AY333" s="18" t="s">
        <v>213</v>
      </c>
      <c r="BE333" s="256">
        <f>IF(N333="základní",J333,0)</f>
        <v>0</v>
      </c>
      <c r="BF333" s="256">
        <f>IF(N333="snížená",J333,0)</f>
        <v>0</v>
      </c>
      <c r="BG333" s="256">
        <f>IF(N333="zákl. přenesená",J333,0)</f>
        <v>0</v>
      </c>
      <c r="BH333" s="256">
        <f>IF(N333="sníž. přenesená",J333,0)</f>
        <v>0</v>
      </c>
      <c r="BI333" s="256">
        <f>IF(N333="nulová",J333,0)</f>
        <v>0</v>
      </c>
      <c r="BJ333" s="18" t="s">
        <v>84</v>
      </c>
      <c r="BK333" s="256">
        <f>ROUND(I333*H333,2)</f>
        <v>0</v>
      </c>
      <c r="BL333" s="18" t="s">
        <v>229</v>
      </c>
      <c r="BM333" s="255" t="s">
        <v>3369</v>
      </c>
    </row>
    <row r="334" s="15" customFormat="1">
      <c r="A334" s="15"/>
      <c r="B334" s="300"/>
      <c r="C334" s="301"/>
      <c r="D334" s="257" t="s">
        <v>436</v>
      </c>
      <c r="E334" s="302" t="s">
        <v>1</v>
      </c>
      <c r="F334" s="303" t="s">
        <v>3370</v>
      </c>
      <c r="G334" s="301"/>
      <c r="H334" s="302" t="s">
        <v>1</v>
      </c>
      <c r="I334" s="304"/>
      <c r="J334" s="301"/>
      <c r="K334" s="301"/>
      <c r="L334" s="305"/>
      <c r="M334" s="306"/>
      <c r="N334" s="307"/>
      <c r="O334" s="307"/>
      <c r="P334" s="307"/>
      <c r="Q334" s="307"/>
      <c r="R334" s="307"/>
      <c r="S334" s="307"/>
      <c r="T334" s="308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309" t="s">
        <v>436</v>
      </c>
      <c r="AU334" s="309" t="s">
        <v>86</v>
      </c>
      <c r="AV334" s="15" t="s">
        <v>84</v>
      </c>
      <c r="AW334" s="15" t="s">
        <v>32</v>
      </c>
      <c r="AX334" s="15" t="s">
        <v>76</v>
      </c>
      <c r="AY334" s="309" t="s">
        <v>213</v>
      </c>
    </row>
    <row r="335" s="13" customFormat="1">
      <c r="A335" s="13"/>
      <c r="B335" s="265"/>
      <c r="C335" s="266"/>
      <c r="D335" s="257" t="s">
        <v>436</v>
      </c>
      <c r="E335" s="267" t="s">
        <v>1</v>
      </c>
      <c r="F335" s="268" t="s">
        <v>3276</v>
      </c>
      <c r="G335" s="266"/>
      <c r="H335" s="269">
        <v>60.020000000000003</v>
      </c>
      <c r="I335" s="270"/>
      <c r="J335" s="266"/>
      <c r="K335" s="266"/>
      <c r="L335" s="271"/>
      <c r="M335" s="272"/>
      <c r="N335" s="273"/>
      <c r="O335" s="273"/>
      <c r="P335" s="273"/>
      <c r="Q335" s="273"/>
      <c r="R335" s="273"/>
      <c r="S335" s="273"/>
      <c r="T335" s="27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75" t="s">
        <v>436</v>
      </c>
      <c r="AU335" s="275" t="s">
        <v>86</v>
      </c>
      <c r="AV335" s="13" t="s">
        <v>86</v>
      </c>
      <c r="AW335" s="13" t="s">
        <v>32</v>
      </c>
      <c r="AX335" s="13" t="s">
        <v>84</v>
      </c>
      <c r="AY335" s="275" t="s">
        <v>213</v>
      </c>
    </row>
    <row r="336" s="12" customFormat="1" ht="22.8" customHeight="1">
      <c r="A336" s="12"/>
      <c r="B336" s="228"/>
      <c r="C336" s="229"/>
      <c r="D336" s="230" t="s">
        <v>75</v>
      </c>
      <c r="E336" s="242" t="s">
        <v>248</v>
      </c>
      <c r="F336" s="242" t="s">
        <v>2913</v>
      </c>
      <c r="G336" s="229"/>
      <c r="H336" s="229"/>
      <c r="I336" s="232"/>
      <c r="J336" s="243">
        <f>BK336</f>
        <v>0</v>
      </c>
      <c r="K336" s="229"/>
      <c r="L336" s="234"/>
      <c r="M336" s="235"/>
      <c r="N336" s="236"/>
      <c r="O336" s="236"/>
      <c r="P336" s="237">
        <f>SUM(P337:P352)</f>
        <v>0</v>
      </c>
      <c r="Q336" s="236"/>
      <c r="R336" s="237">
        <f>SUM(R337:R352)</f>
        <v>0</v>
      </c>
      <c r="S336" s="236"/>
      <c r="T336" s="238">
        <f>SUM(T337:T352)</f>
        <v>4.7880000000000003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39" t="s">
        <v>84</v>
      </c>
      <c r="AT336" s="240" t="s">
        <v>75</v>
      </c>
      <c r="AU336" s="240" t="s">
        <v>84</v>
      </c>
      <c r="AY336" s="239" t="s">
        <v>213</v>
      </c>
      <c r="BK336" s="241">
        <f>SUM(BK337:BK352)</f>
        <v>0</v>
      </c>
    </row>
    <row r="337" s="2" customFormat="1" ht="16.5" customHeight="1">
      <c r="A337" s="39"/>
      <c r="B337" s="40"/>
      <c r="C337" s="244" t="s">
        <v>688</v>
      </c>
      <c r="D337" s="244" t="s">
        <v>216</v>
      </c>
      <c r="E337" s="245" t="s">
        <v>2932</v>
      </c>
      <c r="F337" s="246" t="s">
        <v>3371</v>
      </c>
      <c r="G337" s="247" t="s">
        <v>393</v>
      </c>
      <c r="H337" s="248">
        <v>3.7559999999999998</v>
      </c>
      <c r="I337" s="249"/>
      <c r="J337" s="250">
        <f>ROUND(I337*H337,2)</f>
        <v>0</v>
      </c>
      <c r="K337" s="246" t="s">
        <v>1</v>
      </c>
      <c r="L337" s="45"/>
      <c r="M337" s="251" t="s">
        <v>1</v>
      </c>
      <c r="N337" s="252" t="s">
        <v>41</v>
      </c>
      <c r="O337" s="92"/>
      <c r="P337" s="253">
        <f>O337*H337</f>
        <v>0</v>
      </c>
      <c r="Q337" s="253">
        <v>0</v>
      </c>
      <c r="R337" s="253">
        <f>Q337*H337</f>
        <v>0</v>
      </c>
      <c r="S337" s="253">
        <v>0</v>
      </c>
      <c r="T337" s="25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55" t="s">
        <v>229</v>
      </c>
      <c r="AT337" s="255" t="s">
        <v>216</v>
      </c>
      <c r="AU337" s="255" t="s">
        <v>86</v>
      </c>
      <c r="AY337" s="18" t="s">
        <v>213</v>
      </c>
      <c r="BE337" s="256">
        <f>IF(N337="základní",J337,0)</f>
        <v>0</v>
      </c>
      <c r="BF337" s="256">
        <f>IF(N337="snížená",J337,0)</f>
        <v>0</v>
      </c>
      <c r="BG337" s="256">
        <f>IF(N337="zákl. přenesená",J337,0)</f>
        <v>0</v>
      </c>
      <c r="BH337" s="256">
        <f>IF(N337="sníž. přenesená",J337,0)</f>
        <v>0</v>
      </c>
      <c r="BI337" s="256">
        <f>IF(N337="nulová",J337,0)</f>
        <v>0</v>
      </c>
      <c r="BJ337" s="18" t="s">
        <v>84</v>
      </c>
      <c r="BK337" s="256">
        <f>ROUND(I337*H337,2)</f>
        <v>0</v>
      </c>
      <c r="BL337" s="18" t="s">
        <v>229</v>
      </c>
      <c r="BM337" s="255" t="s">
        <v>3372</v>
      </c>
    </row>
    <row r="338" s="2" customFormat="1">
      <c r="A338" s="39"/>
      <c r="B338" s="40"/>
      <c r="C338" s="41"/>
      <c r="D338" s="257" t="s">
        <v>222</v>
      </c>
      <c r="E338" s="41"/>
      <c r="F338" s="258" t="s">
        <v>3373</v>
      </c>
      <c r="G338" s="41"/>
      <c r="H338" s="41"/>
      <c r="I338" s="155"/>
      <c r="J338" s="41"/>
      <c r="K338" s="41"/>
      <c r="L338" s="45"/>
      <c r="M338" s="259"/>
      <c r="N338" s="260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222</v>
      </c>
      <c r="AU338" s="18" t="s">
        <v>86</v>
      </c>
    </row>
    <row r="339" s="13" customFormat="1">
      <c r="A339" s="13"/>
      <c r="B339" s="265"/>
      <c r="C339" s="266"/>
      <c r="D339" s="257" t="s">
        <v>436</v>
      </c>
      <c r="E339" s="267" t="s">
        <v>1</v>
      </c>
      <c r="F339" s="268" t="s">
        <v>3167</v>
      </c>
      <c r="G339" s="266"/>
      <c r="H339" s="269">
        <v>3.7559999999999998</v>
      </c>
      <c r="I339" s="270"/>
      <c r="J339" s="266"/>
      <c r="K339" s="266"/>
      <c r="L339" s="271"/>
      <c r="M339" s="272"/>
      <c r="N339" s="273"/>
      <c r="O339" s="273"/>
      <c r="P339" s="273"/>
      <c r="Q339" s="273"/>
      <c r="R339" s="273"/>
      <c r="S339" s="273"/>
      <c r="T339" s="27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5" t="s">
        <v>436</v>
      </c>
      <c r="AU339" s="275" t="s">
        <v>86</v>
      </c>
      <c r="AV339" s="13" t="s">
        <v>86</v>
      </c>
      <c r="AW339" s="13" t="s">
        <v>32</v>
      </c>
      <c r="AX339" s="13" t="s">
        <v>84</v>
      </c>
      <c r="AY339" s="275" t="s">
        <v>213</v>
      </c>
    </row>
    <row r="340" s="2" customFormat="1" ht="21.75" customHeight="1">
      <c r="A340" s="39"/>
      <c r="B340" s="40"/>
      <c r="C340" s="244" t="s">
        <v>703</v>
      </c>
      <c r="D340" s="244" t="s">
        <v>216</v>
      </c>
      <c r="E340" s="245" t="s">
        <v>3374</v>
      </c>
      <c r="F340" s="246" t="s">
        <v>3375</v>
      </c>
      <c r="G340" s="247" t="s">
        <v>471</v>
      </c>
      <c r="H340" s="248">
        <v>14</v>
      </c>
      <c r="I340" s="249"/>
      <c r="J340" s="250">
        <f>ROUND(I340*H340,2)</f>
        <v>0</v>
      </c>
      <c r="K340" s="246" t="s">
        <v>394</v>
      </c>
      <c r="L340" s="45"/>
      <c r="M340" s="251" t="s">
        <v>1</v>
      </c>
      <c r="N340" s="252" t="s">
        <v>41</v>
      </c>
      <c r="O340" s="92"/>
      <c r="P340" s="253">
        <f>O340*H340</f>
        <v>0</v>
      </c>
      <c r="Q340" s="253">
        <v>0</v>
      </c>
      <c r="R340" s="253">
        <f>Q340*H340</f>
        <v>0</v>
      </c>
      <c r="S340" s="253">
        <v>0.063</v>
      </c>
      <c r="T340" s="254">
        <f>S340*H340</f>
        <v>0.88200000000000001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5" t="s">
        <v>229</v>
      </c>
      <c r="AT340" s="255" t="s">
        <v>216</v>
      </c>
      <c r="AU340" s="255" t="s">
        <v>86</v>
      </c>
      <c r="AY340" s="18" t="s">
        <v>213</v>
      </c>
      <c r="BE340" s="256">
        <f>IF(N340="základní",J340,0)</f>
        <v>0</v>
      </c>
      <c r="BF340" s="256">
        <f>IF(N340="snížená",J340,0)</f>
        <v>0</v>
      </c>
      <c r="BG340" s="256">
        <f>IF(N340="zákl. přenesená",J340,0)</f>
        <v>0</v>
      </c>
      <c r="BH340" s="256">
        <f>IF(N340="sníž. přenesená",J340,0)</f>
        <v>0</v>
      </c>
      <c r="BI340" s="256">
        <f>IF(N340="nulová",J340,0)</f>
        <v>0</v>
      </c>
      <c r="BJ340" s="18" t="s">
        <v>84</v>
      </c>
      <c r="BK340" s="256">
        <f>ROUND(I340*H340,2)</f>
        <v>0</v>
      </c>
      <c r="BL340" s="18" t="s">
        <v>229</v>
      </c>
      <c r="BM340" s="255" t="s">
        <v>3376</v>
      </c>
    </row>
    <row r="341" s="2" customFormat="1">
      <c r="A341" s="39"/>
      <c r="B341" s="40"/>
      <c r="C341" s="41"/>
      <c r="D341" s="257" t="s">
        <v>222</v>
      </c>
      <c r="E341" s="41"/>
      <c r="F341" s="258" t="s">
        <v>3377</v>
      </c>
      <c r="G341" s="41"/>
      <c r="H341" s="41"/>
      <c r="I341" s="155"/>
      <c r="J341" s="41"/>
      <c r="K341" s="41"/>
      <c r="L341" s="45"/>
      <c r="M341" s="259"/>
      <c r="N341" s="260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222</v>
      </c>
      <c r="AU341" s="18" t="s">
        <v>86</v>
      </c>
    </row>
    <row r="342" s="15" customFormat="1">
      <c r="A342" s="15"/>
      <c r="B342" s="300"/>
      <c r="C342" s="301"/>
      <c r="D342" s="257" t="s">
        <v>436</v>
      </c>
      <c r="E342" s="302" t="s">
        <v>1</v>
      </c>
      <c r="F342" s="303" t="s">
        <v>3378</v>
      </c>
      <c r="G342" s="301"/>
      <c r="H342" s="302" t="s">
        <v>1</v>
      </c>
      <c r="I342" s="304"/>
      <c r="J342" s="301"/>
      <c r="K342" s="301"/>
      <c r="L342" s="305"/>
      <c r="M342" s="306"/>
      <c r="N342" s="307"/>
      <c r="O342" s="307"/>
      <c r="P342" s="307"/>
      <c r="Q342" s="307"/>
      <c r="R342" s="307"/>
      <c r="S342" s="307"/>
      <c r="T342" s="308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309" t="s">
        <v>436</v>
      </c>
      <c r="AU342" s="309" t="s">
        <v>86</v>
      </c>
      <c r="AV342" s="15" t="s">
        <v>84</v>
      </c>
      <c r="AW342" s="15" t="s">
        <v>32</v>
      </c>
      <c r="AX342" s="15" t="s">
        <v>76</v>
      </c>
      <c r="AY342" s="309" t="s">
        <v>213</v>
      </c>
    </row>
    <row r="343" s="13" customFormat="1">
      <c r="A343" s="13"/>
      <c r="B343" s="265"/>
      <c r="C343" s="266"/>
      <c r="D343" s="257" t="s">
        <v>436</v>
      </c>
      <c r="E343" s="267" t="s">
        <v>1</v>
      </c>
      <c r="F343" s="268" t="s">
        <v>229</v>
      </c>
      <c r="G343" s="266"/>
      <c r="H343" s="269">
        <v>4</v>
      </c>
      <c r="I343" s="270"/>
      <c r="J343" s="266"/>
      <c r="K343" s="266"/>
      <c r="L343" s="271"/>
      <c r="M343" s="272"/>
      <c r="N343" s="273"/>
      <c r="O343" s="273"/>
      <c r="P343" s="273"/>
      <c r="Q343" s="273"/>
      <c r="R343" s="273"/>
      <c r="S343" s="273"/>
      <c r="T343" s="274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75" t="s">
        <v>436</v>
      </c>
      <c r="AU343" s="275" t="s">
        <v>86</v>
      </c>
      <c r="AV343" s="13" t="s">
        <v>86</v>
      </c>
      <c r="AW343" s="13" t="s">
        <v>32</v>
      </c>
      <c r="AX343" s="13" t="s">
        <v>76</v>
      </c>
      <c r="AY343" s="275" t="s">
        <v>213</v>
      </c>
    </row>
    <row r="344" s="15" customFormat="1">
      <c r="A344" s="15"/>
      <c r="B344" s="300"/>
      <c r="C344" s="301"/>
      <c r="D344" s="257" t="s">
        <v>436</v>
      </c>
      <c r="E344" s="302" t="s">
        <v>1</v>
      </c>
      <c r="F344" s="303" t="s">
        <v>3379</v>
      </c>
      <c r="G344" s="301"/>
      <c r="H344" s="302" t="s">
        <v>1</v>
      </c>
      <c r="I344" s="304"/>
      <c r="J344" s="301"/>
      <c r="K344" s="301"/>
      <c r="L344" s="305"/>
      <c r="M344" s="306"/>
      <c r="N344" s="307"/>
      <c r="O344" s="307"/>
      <c r="P344" s="307"/>
      <c r="Q344" s="307"/>
      <c r="R344" s="307"/>
      <c r="S344" s="307"/>
      <c r="T344" s="30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309" t="s">
        <v>436</v>
      </c>
      <c r="AU344" s="309" t="s">
        <v>86</v>
      </c>
      <c r="AV344" s="15" t="s">
        <v>84</v>
      </c>
      <c r="AW344" s="15" t="s">
        <v>32</v>
      </c>
      <c r="AX344" s="15" t="s">
        <v>76</v>
      </c>
      <c r="AY344" s="309" t="s">
        <v>213</v>
      </c>
    </row>
    <row r="345" s="13" customFormat="1">
      <c r="A345" s="13"/>
      <c r="B345" s="265"/>
      <c r="C345" s="266"/>
      <c r="D345" s="257" t="s">
        <v>436</v>
      </c>
      <c r="E345" s="267" t="s">
        <v>1</v>
      </c>
      <c r="F345" s="268" t="s">
        <v>253</v>
      </c>
      <c r="G345" s="266"/>
      <c r="H345" s="269">
        <v>10</v>
      </c>
      <c r="I345" s="270"/>
      <c r="J345" s="266"/>
      <c r="K345" s="266"/>
      <c r="L345" s="271"/>
      <c r="M345" s="272"/>
      <c r="N345" s="273"/>
      <c r="O345" s="273"/>
      <c r="P345" s="273"/>
      <c r="Q345" s="273"/>
      <c r="R345" s="273"/>
      <c r="S345" s="273"/>
      <c r="T345" s="27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75" t="s">
        <v>436</v>
      </c>
      <c r="AU345" s="275" t="s">
        <v>86</v>
      </c>
      <c r="AV345" s="13" t="s">
        <v>86</v>
      </c>
      <c r="AW345" s="13" t="s">
        <v>32</v>
      </c>
      <c r="AX345" s="13" t="s">
        <v>76</v>
      </c>
      <c r="AY345" s="275" t="s">
        <v>213</v>
      </c>
    </row>
    <row r="346" s="14" customFormat="1">
      <c r="A346" s="14"/>
      <c r="B346" s="276"/>
      <c r="C346" s="277"/>
      <c r="D346" s="257" t="s">
        <v>436</v>
      </c>
      <c r="E346" s="278" t="s">
        <v>1</v>
      </c>
      <c r="F346" s="279" t="s">
        <v>453</v>
      </c>
      <c r="G346" s="277"/>
      <c r="H346" s="280">
        <v>14</v>
      </c>
      <c r="I346" s="281"/>
      <c r="J346" s="277"/>
      <c r="K346" s="277"/>
      <c r="L346" s="282"/>
      <c r="M346" s="283"/>
      <c r="N346" s="284"/>
      <c r="O346" s="284"/>
      <c r="P346" s="284"/>
      <c r="Q346" s="284"/>
      <c r="R346" s="284"/>
      <c r="S346" s="284"/>
      <c r="T346" s="28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6" t="s">
        <v>436</v>
      </c>
      <c r="AU346" s="286" t="s">
        <v>86</v>
      </c>
      <c r="AV346" s="14" t="s">
        <v>229</v>
      </c>
      <c r="AW346" s="14" t="s">
        <v>32</v>
      </c>
      <c r="AX346" s="14" t="s">
        <v>84</v>
      </c>
      <c r="AY346" s="286" t="s">
        <v>213</v>
      </c>
    </row>
    <row r="347" s="2" customFormat="1" ht="21.75" customHeight="1">
      <c r="A347" s="39"/>
      <c r="B347" s="40"/>
      <c r="C347" s="244" t="s">
        <v>708</v>
      </c>
      <c r="D347" s="244" t="s">
        <v>216</v>
      </c>
      <c r="E347" s="245" t="s">
        <v>3380</v>
      </c>
      <c r="F347" s="246" t="s">
        <v>3381</v>
      </c>
      <c r="G347" s="247" t="s">
        <v>471</v>
      </c>
      <c r="H347" s="248">
        <v>62</v>
      </c>
      <c r="I347" s="249"/>
      <c r="J347" s="250">
        <f>ROUND(I347*H347,2)</f>
        <v>0</v>
      </c>
      <c r="K347" s="246" t="s">
        <v>1</v>
      </c>
      <c r="L347" s="45"/>
      <c r="M347" s="251" t="s">
        <v>1</v>
      </c>
      <c r="N347" s="252" t="s">
        <v>41</v>
      </c>
      <c r="O347" s="92"/>
      <c r="P347" s="253">
        <f>O347*H347</f>
        <v>0</v>
      </c>
      <c r="Q347" s="253">
        <v>0</v>
      </c>
      <c r="R347" s="253">
        <f>Q347*H347</f>
        <v>0</v>
      </c>
      <c r="S347" s="253">
        <v>0.063</v>
      </c>
      <c r="T347" s="254">
        <f>S347*H347</f>
        <v>3.9060000000000001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5" t="s">
        <v>229</v>
      </c>
      <c r="AT347" s="255" t="s">
        <v>216</v>
      </c>
      <c r="AU347" s="255" t="s">
        <v>86</v>
      </c>
      <c r="AY347" s="18" t="s">
        <v>213</v>
      </c>
      <c r="BE347" s="256">
        <f>IF(N347="základní",J347,0)</f>
        <v>0</v>
      </c>
      <c r="BF347" s="256">
        <f>IF(N347="snížená",J347,0)</f>
        <v>0</v>
      </c>
      <c r="BG347" s="256">
        <f>IF(N347="zákl. přenesená",J347,0)</f>
        <v>0</v>
      </c>
      <c r="BH347" s="256">
        <f>IF(N347="sníž. přenesená",J347,0)</f>
        <v>0</v>
      </c>
      <c r="BI347" s="256">
        <f>IF(N347="nulová",J347,0)</f>
        <v>0</v>
      </c>
      <c r="BJ347" s="18" t="s">
        <v>84</v>
      </c>
      <c r="BK347" s="256">
        <f>ROUND(I347*H347,2)</f>
        <v>0</v>
      </c>
      <c r="BL347" s="18" t="s">
        <v>229</v>
      </c>
      <c r="BM347" s="255" t="s">
        <v>3382</v>
      </c>
    </row>
    <row r="348" s="15" customFormat="1">
      <c r="A348" s="15"/>
      <c r="B348" s="300"/>
      <c r="C348" s="301"/>
      <c r="D348" s="257" t="s">
        <v>436</v>
      </c>
      <c r="E348" s="302" t="s">
        <v>1</v>
      </c>
      <c r="F348" s="303" t="s">
        <v>3378</v>
      </c>
      <c r="G348" s="301"/>
      <c r="H348" s="302" t="s">
        <v>1</v>
      </c>
      <c r="I348" s="304"/>
      <c r="J348" s="301"/>
      <c r="K348" s="301"/>
      <c r="L348" s="305"/>
      <c r="M348" s="306"/>
      <c r="N348" s="307"/>
      <c r="O348" s="307"/>
      <c r="P348" s="307"/>
      <c r="Q348" s="307"/>
      <c r="R348" s="307"/>
      <c r="S348" s="307"/>
      <c r="T348" s="308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309" t="s">
        <v>436</v>
      </c>
      <c r="AU348" s="309" t="s">
        <v>86</v>
      </c>
      <c r="AV348" s="15" t="s">
        <v>84</v>
      </c>
      <c r="AW348" s="15" t="s">
        <v>32</v>
      </c>
      <c r="AX348" s="15" t="s">
        <v>76</v>
      </c>
      <c r="AY348" s="309" t="s">
        <v>213</v>
      </c>
    </row>
    <row r="349" s="13" customFormat="1">
      <c r="A349" s="13"/>
      <c r="B349" s="265"/>
      <c r="C349" s="266"/>
      <c r="D349" s="257" t="s">
        <v>436</v>
      </c>
      <c r="E349" s="267" t="s">
        <v>1</v>
      </c>
      <c r="F349" s="268" t="s">
        <v>248</v>
      </c>
      <c r="G349" s="266"/>
      <c r="H349" s="269">
        <v>9</v>
      </c>
      <c r="I349" s="270"/>
      <c r="J349" s="266"/>
      <c r="K349" s="266"/>
      <c r="L349" s="271"/>
      <c r="M349" s="272"/>
      <c r="N349" s="273"/>
      <c r="O349" s="273"/>
      <c r="P349" s="273"/>
      <c r="Q349" s="273"/>
      <c r="R349" s="273"/>
      <c r="S349" s="273"/>
      <c r="T349" s="27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75" t="s">
        <v>436</v>
      </c>
      <c r="AU349" s="275" t="s">
        <v>86</v>
      </c>
      <c r="AV349" s="13" t="s">
        <v>86</v>
      </c>
      <c r="AW349" s="13" t="s">
        <v>32</v>
      </c>
      <c r="AX349" s="13" t="s">
        <v>76</v>
      </c>
      <c r="AY349" s="275" t="s">
        <v>213</v>
      </c>
    </row>
    <row r="350" s="15" customFormat="1">
      <c r="A350" s="15"/>
      <c r="B350" s="300"/>
      <c r="C350" s="301"/>
      <c r="D350" s="257" t="s">
        <v>436</v>
      </c>
      <c r="E350" s="302" t="s">
        <v>1</v>
      </c>
      <c r="F350" s="303" t="s">
        <v>3379</v>
      </c>
      <c r="G350" s="301"/>
      <c r="H350" s="302" t="s">
        <v>1</v>
      </c>
      <c r="I350" s="304"/>
      <c r="J350" s="301"/>
      <c r="K350" s="301"/>
      <c r="L350" s="305"/>
      <c r="M350" s="306"/>
      <c r="N350" s="307"/>
      <c r="O350" s="307"/>
      <c r="P350" s="307"/>
      <c r="Q350" s="307"/>
      <c r="R350" s="307"/>
      <c r="S350" s="307"/>
      <c r="T350" s="308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309" t="s">
        <v>436</v>
      </c>
      <c r="AU350" s="309" t="s">
        <v>86</v>
      </c>
      <c r="AV350" s="15" t="s">
        <v>84</v>
      </c>
      <c r="AW350" s="15" t="s">
        <v>32</v>
      </c>
      <c r="AX350" s="15" t="s">
        <v>76</v>
      </c>
      <c r="AY350" s="309" t="s">
        <v>213</v>
      </c>
    </row>
    <row r="351" s="13" customFormat="1">
      <c r="A351" s="13"/>
      <c r="B351" s="265"/>
      <c r="C351" s="266"/>
      <c r="D351" s="257" t="s">
        <v>436</v>
      </c>
      <c r="E351" s="267" t="s">
        <v>1</v>
      </c>
      <c r="F351" s="268" t="s">
        <v>648</v>
      </c>
      <c r="G351" s="266"/>
      <c r="H351" s="269">
        <v>53</v>
      </c>
      <c r="I351" s="270"/>
      <c r="J351" s="266"/>
      <c r="K351" s="266"/>
      <c r="L351" s="271"/>
      <c r="M351" s="272"/>
      <c r="N351" s="273"/>
      <c r="O351" s="273"/>
      <c r="P351" s="273"/>
      <c r="Q351" s="273"/>
      <c r="R351" s="273"/>
      <c r="S351" s="273"/>
      <c r="T351" s="27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75" t="s">
        <v>436</v>
      </c>
      <c r="AU351" s="275" t="s">
        <v>86</v>
      </c>
      <c r="AV351" s="13" t="s">
        <v>86</v>
      </c>
      <c r="AW351" s="13" t="s">
        <v>32</v>
      </c>
      <c r="AX351" s="13" t="s">
        <v>76</v>
      </c>
      <c r="AY351" s="275" t="s">
        <v>213</v>
      </c>
    </row>
    <row r="352" s="14" customFormat="1">
      <c r="A352" s="14"/>
      <c r="B352" s="276"/>
      <c r="C352" s="277"/>
      <c r="D352" s="257" t="s">
        <v>436</v>
      </c>
      <c r="E352" s="278" t="s">
        <v>1</v>
      </c>
      <c r="F352" s="279" t="s">
        <v>453</v>
      </c>
      <c r="G352" s="277"/>
      <c r="H352" s="280">
        <v>62</v>
      </c>
      <c r="I352" s="281"/>
      <c r="J352" s="277"/>
      <c r="K352" s="277"/>
      <c r="L352" s="282"/>
      <c r="M352" s="283"/>
      <c r="N352" s="284"/>
      <c r="O352" s="284"/>
      <c r="P352" s="284"/>
      <c r="Q352" s="284"/>
      <c r="R352" s="284"/>
      <c r="S352" s="284"/>
      <c r="T352" s="285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86" t="s">
        <v>436</v>
      </c>
      <c r="AU352" s="286" t="s">
        <v>86</v>
      </c>
      <c r="AV352" s="14" t="s">
        <v>229</v>
      </c>
      <c r="AW352" s="14" t="s">
        <v>32</v>
      </c>
      <c r="AX352" s="14" t="s">
        <v>84</v>
      </c>
      <c r="AY352" s="286" t="s">
        <v>213</v>
      </c>
    </row>
    <row r="353" s="12" customFormat="1" ht="22.8" customHeight="1">
      <c r="A353" s="12"/>
      <c r="B353" s="228"/>
      <c r="C353" s="229"/>
      <c r="D353" s="230" t="s">
        <v>75</v>
      </c>
      <c r="E353" s="242" t="s">
        <v>1133</v>
      </c>
      <c r="F353" s="242" t="s">
        <v>1134</v>
      </c>
      <c r="G353" s="229"/>
      <c r="H353" s="229"/>
      <c r="I353" s="232"/>
      <c r="J353" s="243">
        <f>BK353</f>
        <v>0</v>
      </c>
      <c r="K353" s="229"/>
      <c r="L353" s="234"/>
      <c r="M353" s="235"/>
      <c r="N353" s="236"/>
      <c r="O353" s="236"/>
      <c r="P353" s="237">
        <f>SUM(P354:P359)</f>
        <v>0</v>
      </c>
      <c r="Q353" s="236"/>
      <c r="R353" s="237">
        <f>SUM(R354:R359)</f>
        <v>0</v>
      </c>
      <c r="S353" s="236"/>
      <c r="T353" s="238">
        <f>SUM(T354:T359)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39" t="s">
        <v>84</v>
      </c>
      <c r="AT353" s="240" t="s">
        <v>75</v>
      </c>
      <c r="AU353" s="240" t="s">
        <v>84</v>
      </c>
      <c r="AY353" s="239" t="s">
        <v>213</v>
      </c>
      <c r="BK353" s="241">
        <f>SUM(BK354:BK359)</f>
        <v>0</v>
      </c>
    </row>
    <row r="354" s="2" customFormat="1" ht="21.75" customHeight="1">
      <c r="A354" s="39"/>
      <c r="B354" s="40"/>
      <c r="C354" s="244" t="s">
        <v>454</v>
      </c>
      <c r="D354" s="244" t="s">
        <v>216</v>
      </c>
      <c r="E354" s="245" t="s">
        <v>3383</v>
      </c>
      <c r="F354" s="246" t="s">
        <v>3384</v>
      </c>
      <c r="G354" s="247" t="s">
        <v>491</v>
      </c>
      <c r="H354" s="248">
        <v>7.4459999999999997</v>
      </c>
      <c r="I354" s="249"/>
      <c r="J354" s="250">
        <f>ROUND(I354*H354,2)</f>
        <v>0</v>
      </c>
      <c r="K354" s="246" t="s">
        <v>394</v>
      </c>
      <c r="L354" s="45"/>
      <c r="M354" s="251" t="s">
        <v>1</v>
      </c>
      <c r="N354" s="252" t="s">
        <v>41</v>
      </c>
      <c r="O354" s="92"/>
      <c r="P354" s="253">
        <f>O354*H354</f>
        <v>0</v>
      </c>
      <c r="Q354" s="253">
        <v>0</v>
      </c>
      <c r="R354" s="253">
        <f>Q354*H354</f>
        <v>0</v>
      </c>
      <c r="S354" s="253">
        <v>0</v>
      </c>
      <c r="T354" s="254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55" t="s">
        <v>293</v>
      </c>
      <c r="AT354" s="255" t="s">
        <v>216</v>
      </c>
      <c r="AU354" s="255" t="s">
        <v>86</v>
      </c>
      <c r="AY354" s="18" t="s">
        <v>213</v>
      </c>
      <c r="BE354" s="256">
        <f>IF(N354="základní",J354,0)</f>
        <v>0</v>
      </c>
      <c r="BF354" s="256">
        <f>IF(N354="snížená",J354,0)</f>
        <v>0</v>
      </c>
      <c r="BG354" s="256">
        <f>IF(N354="zákl. přenesená",J354,0)</f>
        <v>0</v>
      </c>
      <c r="BH354" s="256">
        <f>IF(N354="sníž. přenesená",J354,0)</f>
        <v>0</v>
      </c>
      <c r="BI354" s="256">
        <f>IF(N354="nulová",J354,0)</f>
        <v>0</v>
      </c>
      <c r="BJ354" s="18" t="s">
        <v>84</v>
      </c>
      <c r="BK354" s="256">
        <f>ROUND(I354*H354,2)</f>
        <v>0</v>
      </c>
      <c r="BL354" s="18" t="s">
        <v>293</v>
      </c>
      <c r="BM354" s="255" t="s">
        <v>3385</v>
      </c>
    </row>
    <row r="355" s="15" customFormat="1">
      <c r="A355" s="15"/>
      <c r="B355" s="300"/>
      <c r="C355" s="301"/>
      <c r="D355" s="257" t="s">
        <v>436</v>
      </c>
      <c r="E355" s="302" t="s">
        <v>1</v>
      </c>
      <c r="F355" s="303" t="s">
        <v>3386</v>
      </c>
      <c r="G355" s="301"/>
      <c r="H355" s="302" t="s">
        <v>1</v>
      </c>
      <c r="I355" s="304"/>
      <c r="J355" s="301"/>
      <c r="K355" s="301"/>
      <c r="L355" s="305"/>
      <c r="M355" s="306"/>
      <c r="N355" s="307"/>
      <c r="O355" s="307"/>
      <c r="P355" s="307"/>
      <c r="Q355" s="307"/>
      <c r="R355" s="307"/>
      <c r="S355" s="307"/>
      <c r="T355" s="308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309" t="s">
        <v>436</v>
      </c>
      <c r="AU355" s="309" t="s">
        <v>86</v>
      </c>
      <c r="AV355" s="15" t="s">
        <v>84</v>
      </c>
      <c r="AW355" s="15" t="s">
        <v>32</v>
      </c>
      <c r="AX355" s="15" t="s">
        <v>76</v>
      </c>
      <c r="AY355" s="309" t="s">
        <v>213</v>
      </c>
    </row>
    <row r="356" s="13" customFormat="1">
      <c r="A356" s="13"/>
      <c r="B356" s="265"/>
      <c r="C356" s="266"/>
      <c r="D356" s="257" t="s">
        <v>436</v>
      </c>
      <c r="E356" s="267" t="s">
        <v>1</v>
      </c>
      <c r="F356" s="268" t="s">
        <v>3387</v>
      </c>
      <c r="G356" s="266"/>
      <c r="H356" s="269">
        <v>6.835</v>
      </c>
      <c r="I356" s="270"/>
      <c r="J356" s="266"/>
      <c r="K356" s="266"/>
      <c r="L356" s="271"/>
      <c r="M356" s="272"/>
      <c r="N356" s="273"/>
      <c r="O356" s="273"/>
      <c r="P356" s="273"/>
      <c r="Q356" s="273"/>
      <c r="R356" s="273"/>
      <c r="S356" s="273"/>
      <c r="T356" s="27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75" t="s">
        <v>436</v>
      </c>
      <c r="AU356" s="275" t="s">
        <v>86</v>
      </c>
      <c r="AV356" s="13" t="s">
        <v>86</v>
      </c>
      <c r="AW356" s="13" t="s">
        <v>32</v>
      </c>
      <c r="AX356" s="13" t="s">
        <v>76</v>
      </c>
      <c r="AY356" s="275" t="s">
        <v>213</v>
      </c>
    </row>
    <row r="357" s="15" customFormat="1">
      <c r="A357" s="15"/>
      <c r="B357" s="300"/>
      <c r="C357" s="301"/>
      <c r="D357" s="257" t="s">
        <v>436</v>
      </c>
      <c r="E357" s="302" t="s">
        <v>1</v>
      </c>
      <c r="F357" s="303" t="s">
        <v>3388</v>
      </c>
      <c r="G357" s="301"/>
      <c r="H357" s="302" t="s">
        <v>1</v>
      </c>
      <c r="I357" s="304"/>
      <c r="J357" s="301"/>
      <c r="K357" s="301"/>
      <c r="L357" s="305"/>
      <c r="M357" s="306"/>
      <c r="N357" s="307"/>
      <c r="O357" s="307"/>
      <c r="P357" s="307"/>
      <c r="Q357" s="307"/>
      <c r="R357" s="307"/>
      <c r="S357" s="307"/>
      <c r="T357" s="30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309" t="s">
        <v>436</v>
      </c>
      <c r="AU357" s="309" t="s">
        <v>86</v>
      </c>
      <c r="AV357" s="15" t="s">
        <v>84</v>
      </c>
      <c r="AW357" s="15" t="s">
        <v>32</v>
      </c>
      <c r="AX357" s="15" t="s">
        <v>76</v>
      </c>
      <c r="AY357" s="309" t="s">
        <v>213</v>
      </c>
    </row>
    <row r="358" s="13" customFormat="1">
      <c r="A358" s="13"/>
      <c r="B358" s="265"/>
      <c r="C358" s="266"/>
      <c r="D358" s="257" t="s">
        <v>436</v>
      </c>
      <c r="E358" s="267" t="s">
        <v>1</v>
      </c>
      <c r="F358" s="268" t="s">
        <v>3389</v>
      </c>
      <c r="G358" s="266"/>
      <c r="H358" s="269">
        <v>0.61099999999999999</v>
      </c>
      <c r="I358" s="270"/>
      <c r="J358" s="266"/>
      <c r="K358" s="266"/>
      <c r="L358" s="271"/>
      <c r="M358" s="272"/>
      <c r="N358" s="273"/>
      <c r="O358" s="273"/>
      <c r="P358" s="273"/>
      <c r="Q358" s="273"/>
      <c r="R358" s="273"/>
      <c r="S358" s="273"/>
      <c r="T358" s="27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75" t="s">
        <v>436</v>
      </c>
      <c r="AU358" s="275" t="s">
        <v>86</v>
      </c>
      <c r="AV358" s="13" t="s">
        <v>86</v>
      </c>
      <c r="AW358" s="13" t="s">
        <v>32</v>
      </c>
      <c r="AX358" s="13" t="s">
        <v>76</v>
      </c>
      <c r="AY358" s="275" t="s">
        <v>213</v>
      </c>
    </row>
    <row r="359" s="14" customFormat="1">
      <c r="A359" s="14"/>
      <c r="B359" s="276"/>
      <c r="C359" s="277"/>
      <c r="D359" s="257" t="s">
        <v>436</v>
      </c>
      <c r="E359" s="278" t="s">
        <v>1</v>
      </c>
      <c r="F359" s="279" t="s">
        <v>453</v>
      </c>
      <c r="G359" s="277"/>
      <c r="H359" s="280">
        <v>7.4459999999999997</v>
      </c>
      <c r="I359" s="281"/>
      <c r="J359" s="277"/>
      <c r="K359" s="277"/>
      <c r="L359" s="282"/>
      <c r="M359" s="283"/>
      <c r="N359" s="284"/>
      <c r="O359" s="284"/>
      <c r="P359" s="284"/>
      <c r="Q359" s="284"/>
      <c r="R359" s="284"/>
      <c r="S359" s="284"/>
      <c r="T359" s="285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86" t="s">
        <v>436</v>
      </c>
      <c r="AU359" s="286" t="s">
        <v>86</v>
      </c>
      <c r="AV359" s="14" t="s">
        <v>229</v>
      </c>
      <c r="AW359" s="14" t="s">
        <v>32</v>
      </c>
      <c r="AX359" s="14" t="s">
        <v>84</v>
      </c>
      <c r="AY359" s="286" t="s">
        <v>213</v>
      </c>
    </row>
    <row r="360" s="12" customFormat="1" ht="25.92" customHeight="1">
      <c r="A360" s="12"/>
      <c r="B360" s="228"/>
      <c r="C360" s="229"/>
      <c r="D360" s="230" t="s">
        <v>75</v>
      </c>
      <c r="E360" s="231" t="s">
        <v>488</v>
      </c>
      <c r="F360" s="231" t="s">
        <v>948</v>
      </c>
      <c r="G360" s="229"/>
      <c r="H360" s="229"/>
      <c r="I360" s="232"/>
      <c r="J360" s="233">
        <f>BK360</f>
        <v>0</v>
      </c>
      <c r="K360" s="229"/>
      <c r="L360" s="234"/>
      <c r="M360" s="235"/>
      <c r="N360" s="236"/>
      <c r="O360" s="236"/>
      <c r="P360" s="237">
        <f>P361+P364</f>
        <v>0</v>
      </c>
      <c r="Q360" s="236"/>
      <c r="R360" s="237">
        <f>R361+R364</f>
        <v>0</v>
      </c>
      <c r="S360" s="236"/>
      <c r="T360" s="238">
        <f>T361+T364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39" t="s">
        <v>224</v>
      </c>
      <c r="AT360" s="240" t="s">
        <v>75</v>
      </c>
      <c r="AU360" s="240" t="s">
        <v>76</v>
      </c>
      <c r="AY360" s="239" t="s">
        <v>213</v>
      </c>
      <c r="BK360" s="241">
        <f>BK361+BK364</f>
        <v>0</v>
      </c>
    </row>
    <row r="361" s="12" customFormat="1" ht="22.8" customHeight="1">
      <c r="A361" s="12"/>
      <c r="B361" s="228"/>
      <c r="C361" s="229"/>
      <c r="D361" s="230" t="s">
        <v>75</v>
      </c>
      <c r="E361" s="242" t="s">
        <v>3390</v>
      </c>
      <c r="F361" s="242" t="s">
        <v>3391</v>
      </c>
      <c r="G361" s="229"/>
      <c r="H361" s="229"/>
      <c r="I361" s="232"/>
      <c r="J361" s="243">
        <f>BK361</f>
        <v>0</v>
      </c>
      <c r="K361" s="229"/>
      <c r="L361" s="234"/>
      <c r="M361" s="235"/>
      <c r="N361" s="236"/>
      <c r="O361" s="236"/>
      <c r="P361" s="237">
        <f>SUM(P362:P363)</f>
        <v>0</v>
      </c>
      <c r="Q361" s="236"/>
      <c r="R361" s="237">
        <f>SUM(R362:R363)</f>
        <v>0</v>
      </c>
      <c r="S361" s="236"/>
      <c r="T361" s="238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39" t="s">
        <v>224</v>
      </c>
      <c r="AT361" s="240" t="s">
        <v>75</v>
      </c>
      <c r="AU361" s="240" t="s">
        <v>84</v>
      </c>
      <c r="AY361" s="239" t="s">
        <v>213</v>
      </c>
      <c r="BK361" s="241">
        <f>SUM(BK362:BK363)</f>
        <v>0</v>
      </c>
    </row>
    <row r="362" s="2" customFormat="1" ht="16.5" customHeight="1">
      <c r="A362" s="39"/>
      <c r="B362" s="40"/>
      <c r="C362" s="244" t="s">
        <v>1568</v>
      </c>
      <c r="D362" s="244" t="s">
        <v>216</v>
      </c>
      <c r="E362" s="245" t="s">
        <v>3392</v>
      </c>
      <c r="F362" s="246" t="s">
        <v>3393</v>
      </c>
      <c r="G362" s="247" t="s">
        <v>471</v>
      </c>
      <c r="H362" s="248">
        <v>60.020000000000003</v>
      </c>
      <c r="I362" s="249"/>
      <c r="J362" s="250">
        <f>ROUND(I362*H362,2)</f>
        <v>0</v>
      </c>
      <c r="K362" s="246" t="s">
        <v>394</v>
      </c>
      <c r="L362" s="45"/>
      <c r="M362" s="251" t="s">
        <v>1</v>
      </c>
      <c r="N362" s="252" t="s">
        <v>41</v>
      </c>
      <c r="O362" s="92"/>
      <c r="P362" s="253">
        <f>O362*H362</f>
        <v>0</v>
      </c>
      <c r="Q362" s="253">
        <v>0</v>
      </c>
      <c r="R362" s="253">
        <f>Q362*H362</f>
        <v>0</v>
      </c>
      <c r="S362" s="253">
        <v>0</v>
      </c>
      <c r="T362" s="25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5" t="s">
        <v>953</v>
      </c>
      <c r="AT362" s="255" t="s">
        <v>216</v>
      </c>
      <c r="AU362" s="255" t="s">
        <v>86</v>
      </c>
      <c r="AY362" s="18" t="s">
        <v>213</v>
      </c>
      <c r="BE362" s="256">
        <f>IF(N362="základní",J362,0)</f>
        <v>0</v>
      </c>
      <c r="BF362" s="256">
        <f>IF(N362="snížená",J362,0)</f>
        <v>0</v>
      </c>
      <c r="BG362" s="256">
        <f>IF(N362="zákl. přenesená",J362,0)</f>
        <v>0</v>
      </c>
      <c r="BH362" s="256">
        <f>IF(N362="sníž. přenesená",J362,0)</f>
        <v>0</v>
      </c>
      <c r="BI362" s="256">
        <f>IF(N362="nulová",J362,0)</f>
        <v>0</v>
      </c>
      <c r="BJ362" s="18" t="s">
        <v>84</v>
      </c>
      <c r="BK362" s="256">
        <f>ROUND(I362*H362,2)</f>
        <v>0</v>
      </c>
      <c r="BL362" s="18" t="s">
        <v>953</v>
      </c>
      <c r="BM362" s="255" t="s">
        <v>3394</v>
      </c>
    </row>
    <row r="363" s="13" customFormat="1">
      <c r="A363" s="13"/>
      <c r="B363" s="265"/>
      <c r="C363" s="266"/>
      <c r="D363" s="257" t="s">
        <v>436</v>
      </c>
      <c r="E363" s="267" t="s">
        <v>1</v>
      </c>
      <c r="F363" s="268" t="s">
        <v>3395</v>
      </c>
      <c r="G363" s="266"/>
      <c r="H363" s="269">
        <v>60.020000000000003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75" t="s">
        <v>436</v>
      </c>
      <c r="AU363" s="275" t="s">
        <v>86</v>
      </c>
      <c r="AV363" s="13" t="s">
        <v>86</v>
      </c>
      <c r="AW363" s="13" t="s">
        <v>32</v>
      </c>
      <c r="AX363" s="13" t="s">
        <v>84</v>
      </c>
      <c r="AY363" s="275" t="s">
        <v>213</v>
      </c>
    </row>
    <row r="364" s="12" customFormat="1" ht="22.8" customHeight="1">
      <c r="A364" s="12"/>
      <c r="B364" s="228"/>
      <c r="C364" s="229"/>
      <c r="D364" s="230" t="s">
        <v>75</v>
      </c>
      <c r="E364" s="242" t="s">
        <v>331</v>
      </c>
      <c r="F364" s="242" t="s">
        <v>332</v>
      </c>
      <c r="G364" s="229"/>
      <c r="H364" s="229"/>
      <c r="I364" s="232"/>
      <c r="J364" s="243">
        <f>BK364</f>
        <v>0</v>
      </c>
      <c r="K364" s="229"/>
      <c r="L364" s="234"/>
      <c r="M364" s="235"/>
      <c r="N364" s="236"/>
      <c r="O364" s="236"/>
      <c r="P364" s="237">
        <f>SUM(P365:P368)</f>
        <v>0</v>
      </c>
      <c r="Q364" s="236"/>
      <c r="R364" s="237">
        <f>SUM(R365:R368)</f>
        <v>0</v>
      </c>
      <c r="S364" s="236"/>
      <c r="T364" s="238">
        <f>SUM(T365:T368)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39" t="s">
        <v>212</v>
      </c>
      <c r="AT364" s="240" t="s">
        <v>75</v>
      </c>
      <c r="AU364" s="240" t="s">
        <v>84</v>
      </c>
      <c r="AY364" s="239" t="s">
        <v>213</v>
      </c>
      <c r="BK364" s="241">
        <f>SUM(BK365:BK368)</f>
        <v>0</v>
      </c>
    </row>
    <row r="365" s="2" customFormat="1" ht="16.5" customHeight="1">
      <c r="A365" s="39"/>
      <c r="B365" s="40"/>
      <c r="C365" s="244" t="s">
        <v>1574</v>
      </c>
      <c r="D365" s="244" t="s">
        <v>216</v>
      </c>
      <c r="E365" s="245" t="s">
        <v>3396</v>
      </c>
      <c r="F365" s="246" t="s">
        <v>345</v>
      </c>
      <c r="G365" s="247" t="s">
        <v>3397</v>
      </c>
      <c r="H365" s="248">
        <v>1</v>
      </c>
      <c r="I365" s="249"/>
      <c r="J365" s="250">
        <f>ROUND(I365*H365,2)</f>
        <v>0</v>
      </c>
      <c r="K365" s="246" t="s">
        <v>1</v>
      </c>
      <c r="L365" s="45"/>
      <c r="M365" s="251" t="s">
        <v>1</v>
      </c>
      <c r="N365" s="252" t="s">
        <v>41</v>
      </c>
      <c r="O365" s="92"/>
      <c r="P365" s="253">
        <f>O365*H365</f>
        <v>0</v>
      </c>
      <c r="Q365" s="253">
        <v>0</v>
      </c>
      <c r="R365" s="253">
        <f>Q365*H365</f>
        <v>0</v>
      </c>
      <c r="S365" s="253">
        <v>0</v>
      </c>
      <c r="T365" s="25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5" t="s">
        <v>220</v>
      </c>
      <c r="AT365" s="255" t="s">
        <v>216</v>
      </c>
      <c r="AU365" s="255" t="s">
        <v>86</v>
      </c>
      <c r="AY365" s="18" t="s">
        <v>213</v>
      </c>
      <c r="BE365" s="256">
        <f>IF(N365="základní",J365,0)</f>
        <v>0</v>
      </c>
      <c r="BF365" s="256">
        <f>IF(N365="snížená",J365,0)</f>
        <v>0</v>
      </c>
      <c r="BG365" s="256">
        <f>IF(N365="zákl. přenesená",J365,0)</f>
        <v>0</v>
      </c>
      <c r="BH365" s="256">
        <f>IF(N365="sníž. přenesená",J365,0)</f>
        <v>0</v>
      </c>
      <c r="BI365" s="256">
        <f>IF(N365="nulová",J365,0)</f>
        <v>0</v>
      </c>
      <c r="BJ365" s="18" t="s">
        <v>84</v>
      </c>
      <c r="BK365" s="256">
        <f>ROUND(I365*H365,2)</f>
        <v>0</v>
      </c>
      <c r="BL365" s="18" t="s">
        <v>220</v>
      </c>
      <c r="BM365" s="255" t="s">
        <v>3398</v>
      </c>
    </row>
    <row r="366" s="2" customFormat="1">
      <c r="A366" s="39"/>
      <c r="B366" s="40"/>
      <c r="C366" s="41"/>
      <c r="D366" s="257" t="s">
        <v>222</v>
      </c>
      <c r="E366" s="41"/>
      <c r="F366" s="258" t="s">
        <v>3399</v>
      </c>
      <c r="G366" s="41"/>
      <c r="H366" s="41"/>
      <c r="I366" s="155"/>
      <c r="J366" s="41"/>
      <c r="K366" s="41"/>
      <c r="L366" s="45"/>
      <c r="M366" s="259"/>
      <c r="N366" s="260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222</v>
      </c>
      <c r="AU366" s="18" t="s">
        <v>86</v>
      </c>
    </row>
    <row r="367" s="13" customFormat="1">
      <c r="A367" s="13"/>
      <c r="B367" s="265"/>
      <c r="C367" s="266"/>
      <c r="D367" s="257" t="s">
        <v>436</v>
      </c>
      <c r="E367" s="267" t="s">
        <v>1</v>
      </c>
      <c r="F367" s="268" t="s">
        <v>84</v>
      </c>
      <c r="G367" s="266"/>
      <c r="H367" s="269">
        <v>1</v>
      </c>
      <c r="I367" s="270"/>
      <c r="J367" s="266"/>
      <c r="K367" s="266"/>
      <c r="L367" s="271"/>
      <c r="M367" s="272"/>
      <c r="N367" s="273"/>
      <c r="O367" s="273"/>
      <c r="P367" s="273"/>
      <c r="Q367" s="273"/>
      <c r="R367" s="273"/>
      <c r="S367" s="273"/>
      <c r="T367" s="27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75" t="s">
        <v>436</v>
      </c>
      <c r="AU367" s="275" t="s">
        <v>86</v>
      </c>
      <c r="AV367" s="13" t="s">
        <v>86</v>
      </c>
      <c r="AW367" s="13" t="s">
        <v>32</v>
      </c>
      <c r="AX367" s="13" t="s">
        <v>76</v>
      </c>
      <c r="AY367" s="275" t="s">
        <v>213</v>
      </c>
    </row>
    <row r="368" s="14" customFormat="1">
      <c r="A368" s="14"/>
      <c r="B368" s="276"/>
      <c r="C368" s="277"/>
      <c r="D368" s="257" t="s">
        <v>436</v>
      </c>
      <c r="E368" s="278" t="s">
        <v>1</v>
      </c>
      <c r="F368" s="279" t="s">
        <v>453</v>
      </c>
      <c r="G368" s="277"/>
      <c r="H368" s="280">
        <v>1</v>
      </c>
      <c r="I368" s="281"/>
      <c r="J368" s="277"/>
      <c r="K368" s="277"/>
      <c r="L368" s="282"/>
      <c r="M368" s="311"/>
      <c r="N368" s="312"/>
      <c r="O368" s="312"/>
      <c r="P368" s="312"/>
      <c r="Q368" s="312"/>
      <c r="R368" s="312"/>
      <c r="S368" s="312"/>
      <c r="T368" s="31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86" t="s">
        <v>436</v>
      </c>
      <c r="AU368" s="286" t="s">
        <v>86</v>
      </c>
      <c r="AV368" s="14" t="s">
        <v>229</v>
      </c>
      <c r="AW368" s="14" t="s">
        <v>32</v>
      </c>
      <c r="AX368" s="14" t="s">
        <v>84</v>
      </c>
      <c r="AY368" s="286" t="s">
        <v>213</v>
      </c>
    </row>
    <row r="369" s="2" customFormat="1" ht="6.96" customHeight="1">
      <c r="A369" s="39"/>
      <c r="B369" s="67"/>
      <c r="C369" s="68"/>
      <c r="D369" s="68"/>
      <c r="E369" s="68"/>
      <c r="F369" s="68"/>
      <c r="G369" s="68"/>
      <c r="H369" s="68"/>
      <c r="I369" s="193"/>
      <c r="J369" s="68"/>
      <c r="K369" s="68"/>
      <c r="L369" s="45"/>
      <c r="M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</row>
  </sheetData>
  <sheetProtection sheet="1" autoFilter="0" formatColumns="0" formatRows="0" objects="1" scenarios="1" spinCount="100000" saltValue="KiwSFOwBjLCSBcCIu8PkbesI+zoygjKh6VoMJgqDzTSq3sD/6aOiVOklhXPXgaDKjw95ji5SDRPbFl1W1ikQ/g==" hashValue="8bemTyZ+dv1F/f1yG9i/AzPNDvEwsgZ1YqgosXC5J2bVL72oBrDwzlT14JD3toU3F5nVbB5obwWYgdo8tULcmw==" algorithmName="SHA-512" password="CC35"/>
  <autoFilter ref="C126:K36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3400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ROUND((SUM(BE125:BE265)),  2)</f>
        <v>0</v>
      </c>
      <c r="G33" s="39"/>
      <c r="H33" s="39"/>
      <c r="I33" s="172">
        <v>0.20999999999999999</v>
      </c>
      <c r="J33" s="171">
        <f>ROUND(((SUM(BE125:BE265))*I33),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ROUND((SUM(BF125:BF265)),  2)</f>
        <v>0</v>
      </c>
      <c r="G34" s="39"/>
      <c r="H34" s="39"/>
      <c r="I34" s="172">
        <v>0.14999999999999999</v>
      </c>
      <c r="J34" s="171">
        <f>ROUND(((SUM(BF125:BF265))*I34),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ROUND((SUM(BG125:BG265)),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ROUND((SUM(BH125:BH265)),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ROUND((SUM(BI125:BI265)),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352 - Přípojka vodovodu k fontáně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J126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J127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1256</v>
      </c>
      <c r="E99" s="212"/>
      <c r="F99" s="212"/>
      <c r="G99" s="212"/>
      <c r="H99" s="212"/>
      <c r="I99" s="213"/>
      <c r="J99" s="214">
        <f>J169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866</v>
      </c>
      <c r="E100" s="212"/>
      <c r="F100" s="212"/>
      <c r="G100" s="212"/>
      <c r="H100" s="212"/>
      <c r="I100" s="213"/>
      <c r="J100" s="214">
        <f>J177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959</v>
      </c>
      <c r="E101" s="212"/>
      <c r="F101" s="212"/>
      <c r="G101" s="212"/>
      <c r="H101" s="212"/>
      <c r="I101" s="213"/>
      <c r="J101" s="214">
        <f>J253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3"/>
      <c r="C102" s="204"/>
      <c r="D102" s="205" t="s">
        <v>867</v>
      </c>
      <c r="E102" s="206"/>
      <c r="F102" s="206"/>
      <c r="G102" s="206"/>
      <c r="H102" s="206"/>
      <c r="I102" s="207"/>
      <c r="J102" s="208">
        <f>J255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0"/>
      <c r="C103" s="134"/>
      <c r="D103" s="211" t="s">
        <v>3401</v>
      </c>
      <c r="E103" s="212"/>
      <c r="F103" s="212"/>
      <c r="G103" s="212"/>
      <c r="H103" s="212"/>
      <c r="I103" s="213"/>
      <c r="J103" s="214">
        <f>J256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3"/>
      <c r="C104" s="204"/>
      <c r="D104" s="205" t="s">
        <v>869</v>
      </c>
      <c r="E104" s="206"/>
      <c r="F104" s="206"/>
      <c r="G104" s="206"/>
      <c r="H104" s="206"/>
      <c r="I104" s="207"/>
      <c r="J104" s="208">
        <f>J260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4"/>
      <c r="D105" s="211" t="s">
        <v>196</v>
      </c>
      <c r="E105" s="212"/>
      <c r="F105" s="212"/>
      <c r="G105" s="212"/>
      <c r="H105" s="212"/>
      <c r="I105" s="213"/>
      <c r="J105" s="214">
        <f>J261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198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97" t="str">
        <f>E7</f>
        <v>Revitalizace centra města Kopřivnice - aktualizace 08.2020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185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 352 - Přípojka vodovodu k fontáně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157" t="s">
        <v>22</v>
      </c>
      <c r="J119" s="80" t="str">
        <f>IF(J12="","",J12)</f>
        <v>7. 8. 2020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>Město Kopřivnice</v>
      </c>
      <c r="G121" s="41"/>
      <c r="H121" s="41"/>
      <c r="I121" s="157" t="s">
        <v>30</v>
      </c>
      <c r="J121" s="37" t="str">
        <f>E21</f>
        <v>Dopravoprojekt Ostrava a.s.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157" t="s">
        <v>33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6"/>
      <c r="B124" s="217"/>
      <c r="C124" s="218" t="s">
        <v>199</v>
      </c>
      <c r="D124" s="219" t="s">
        <v>61</v>
      </c>
      <c r="E124" s="219" t="s">
        <v>57</v>
      </c>
      <c r="F124" s="219" t="s">
        <v>58</v>
      </c>
      <c r="G124" s="219" t="s">
        <v>200</v>
      </c>
      <c r="H124" s="219" t="s">
        <v>201</v>
      </c>
      <c r="I124" s="220" t="s">
        <v>202</v>
      </c>
      <c r="J124" s="219" t="s">
        <v>190</v>
      </c>
      <c r="K124" s="221" t="s">
        <v>203</v>
      </c>
      <c r="L124" s="222"/>
      <c r="M124" s="101" t="s">
        <v>1</v>
      </c>
      <c r="N124" s="102" t="s">
        <v>40</v>
      </c>
      <c r="O124" s="102" t="s">
        <v>204</v>
      </c>
      <c r="P124" s="102" t="s">
        <v>205</v>
      </c>
      <c r="Q124" s="102" t="s">
        <v>206</v>
      </c>
      <c r="R124" s="102" t="s">
        <v>207</v>
      </c>
      <c r="S124" s="102" t="s">
        <v>208</v>
      </c>
      <c r="T124" s="103" t="s">
        <v>209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9"/>
      <c r="B125" s="40"/>
      <c r="C125" s="108" t="s">
        <v>210</v>
      </c>
      <c r="D125" s="41"/>
      <c r="E125" s="41"/>
      <c r="F125" s="41"/>
      <c r="G125" s="41"/>
      <c r="H125" s="41"/>
      <c r="I125" s="155"/>
      <c r="J125" s="223">
        <f>BK125</f>
        <v>0</v>
      </c>
      <c r="K125" s="41"/>
      <c r="L125" s="45"/>
      <c r="M125" s="104"/>
      <c r="N125" s="224"/>
      <c r="O125" s="105"/>
      <c r="P125" s="225">
        <f>P126+P255+P260</f>
        <v>0</v>
      </c>
      <c r="Q125" s="105"/>
      <c r="R125" s="225">
        <f>R126+R255+R260</f>
        <v>15.25790853</v>
      </c>
      <c r="S125" s="105"/>
      <c r="T125" s="226">
        <f>T126+T255+T260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192</v>
      </c>
      <c r="BK125" s="227">
        <f>BK126+BK255+BK260</f>
        <v>0</v>
      </c>
    </row>
    <row r="126" s="12" customFormat="1" ht="25.92" customHeight="1">
      <c r="A126" s="12"/>
      <c r="B126" s="228"/>
      <c r="C126" s="229"/>
      <c r="D126" s="230" t="s">
        <v>75</v>
      </c>
      <c r="E126" s="231" t="s">
        <v>388</v>
      </c>
      <c r="F126" s="231" t="s">
        <v>389</v>
      </c>
      <c r="G126" s="229"/>
      <c r="H126" s="229"/>
      <c r="I126" s="232"/>
      <c r="J126" s="233">
        <f>BK126</f>
        <v>0</v>
      </c>
      <c r="K126" s="229"/>
      <c r="L126" s="234"/>
      <c r="M126" s="235"/>
      <c r="N126" s="236"/>
      <c r="O126" s="236"/>
      <c r="P126" s="237">
        <f>P127+P169+P177+P253</f>
        <v>0</v>
      </c>
      <c r="Q126" s="236"/>
      <c r="R126" s="237">
        <f>R127+R169+R177+R253</f>
        <v>15.25790853</v>
      </c>
      <c r="S126" s="236"/>
      <c r="T126" s="238">
        <f>T127+T169+T177+T253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9" t="s">
        <v>84</v>
      </c>
      <c r="AT126" s="240" t="s">
        <v>75</v>
      </c>
      <c r="AU126" s="240" t="s">
        <v>76</v>
      </c>
      <c r="AY126" s="239" t="s">
        <v>213</v>
      </c>
      <c r="BK126" s="241">
        <f>BK127+BK169+BK177+BK253</f>
        <v>0</v>
      </c>
    </row>
    <row r="127" s="12" customFormat="1" ht="22.8" customHeight="1">
      <c r="A127" s="12"/>
      <c r="B127" s="228"/>
      <c r="C127" s="229"/>
      <c r="D127" s="230" t="s">
        <v>75</v>
      </c>
      <c r="E127" s="242" t="s">
        <v>84</v>
      </c>
      <c r="F127" s="242" t="s">
        <v>390</v>
      </c>
      <c r="G127" s="229"/>
      <c r="H127" s="229"/>
      <c r="I127" s="232"/>
      <c r="J127" s="243">
        <f>BK127</f>
        <v>0</v>
      </c>
      <c r="K127" s="229"/>
      <c r="L127" s="234"/>
      <c r="M127" s="235"/>
      <c r="N127" s="236"/>
      <c r="O127" s="236"/>
      <c r="P127" s="237">
        <f>SUM(P128:P168)</f>
        <v>0</v>
      </c>
      <c r="Q127" s="236"/>
      <c r="R127" s="237">
        <f>SUM(R128:R168)</f>
        <v>14.70108815</v>
      </c>
      <c r="S127" s="236"/>
      <c r="T127" s="238">
        <f>SUM(T128:T168)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84</v>
      </c>
      <c r="AT127" s="240" t="s">
        <v>75</v>
      </c>
      <c r="AU127" s="240" t="s">
        <v>84</v>
      </c>
      <c r="AY127" s="239" t="s">
        <v>213</v>
      </c>
      <c r="BK127" s="241">
        <f>SUM(BK128:BK168)</f>
        <v>0</v>
      </c>
    </row>
    <row r="128" s="2" customFormat="1" ht="21.75" customHeight="1">
      <c r="A128" s="39"/>
      <c r="B128" s="40"/>
      <c r="C128" s="244" t="s">
        <v>84</v>
      </c>
      <c r="D128" s="244" t="s">
        <v>216</v>
      </c>
      <c r="E128" s="245" t="s">
        <v>883</v>
      </c>
      <c r="F128" s="246" t="s">
        <v>884</v>
      </c>
      <c r="G128" s="247" t="s">
        <v>885</v>
      </c>
      <c r="H128" s="248">
        <v>5</v>
      </c>
      <c r="I128" s="249"/>
      <c r="J128" s="250">
        <f>ROUND(I128*H128,2)</f>
        <v>0</v>
      </c>
      <c r="K128" s="246" t="s">
        <v>394</v>
      </c>
      <c r="L128" s="45"/>
      <c r="M128" s="251" t="s">
        <v>1</v>
      </c>
      <c r="N128" s="252" t="s">
        <v>41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229</v>
      </c>
      <c r="AT128" s="255" t="s">
        <v>216</v>
      </c>
      <c r="AU128" s="255" t="s">
        <v>86</v>
      </c>
      <c r="AY128" s="18" t="s">
        <v>213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84</v>
      </c>
      <c r="BK128" s="256">
        <f>ROUND(I128*H128,2)</f>
        <v>0</v>
      </c>
      <c r="BL128" s="18" t="s">
        <v>229</v>
      </c>
      <c r="BM128" s="255" t="s">
        <v>3168</v>
      </c>
    </row>
    <row r="129" s="13" customFormat="1">
      <c r="A129" s="13"/>
      <c r="B129" s="265"/>
      <c r="C129" s="266"/>
      <c r="D129" s="257" t="s">
        <v>436</v>
      </c>
      <c r="E129" s="267" t="s">
        <v>1</v>
      </c>
      <c r="F129" s="268" t="s">
        <v>212</v>
      </c>
      <c r="G129" s="266"/>
      <c r="H129" s="269">
        <v>5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5" t="s">
        <v>436</v>
      </c>
      <c r="AU129" s="275" t="s">
        <v>86</v>
      </c>
      <c r="AV129" s="13" t="s">
        <v>86</v>
      </c>
      <c r="AW129" s="13" t="s">
        <v>32</v>
      </c>
      <c r="AX129" s="13" t="s">
        <v>76</v>
      </c>
      <c r="AY129" s="275" t="s">
        <v>213</v>
      </c>
    </row>
    <row r="130" s="2" customFormat="1" ht="21.75" customHeight="1">
      <c r="A130" s="39"/>
      <c r="B130" s="40"/>
      <c r="C130" s="244" t="s">
        <v>86</v>
      </c>
      <c r="D130" s="244" t="s">
        <v>216</v>
      </c>
      <c r="E130" s="245" t="s">
        <v>3169</v>
      </c>
      <c r="F130" s="246" t="s">
        <v>3170</v>
      </c>
      <c r="G130" s="247" t="s">
        <v>399</v>
      </c>
      <c r="H130" s="248">
        <v>28.158000000000001</v>
      </c>
      <c r="I130" s="249"/>
      <c r="J130" s="250">
        <f>ROUND(I130*H130,2)</f>
        <v>0</v>
      </c>
      <c r="K130" s="246" t="s">
        <v>394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86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3171</v>
      </c>
    </row>
    <row r="131" s="14" customFormat="1">
      <c r="A131" s="14"/>
      <c r="B131" s="276"/>
      <c r="C131" s="277"/>
      <c r="D131" s="257" t="s">
        <v>436</v>
      </c>
      <c r="E131" s="278" t="s">
        <v>1</v>
      </c>
      <c r="F131" s="279" t="s">
        <v>453</v>
      </c>
      <c r="G131" s="277"/>
      <c r="H131" s="280">
        <v>28.158000000000001</v>
      </c>
      <c r="I131" s="281"/>
      <c r="J131" s="277"/>
      <c r="K131" s="277"/>
      <c r="L131" s="282"/>
      <c r="M131" s="283"/>
      <c r="N131" s="284"/>
      <c r="O131" s="284"/>
      <c r="P131" s="284"/>
      <c r="Q131" s="284"/>
      <c r="R131" s="284"/>
      <c r="S131" s="284"/>
      <c r="T131" s="28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86" t="s">
        <v>436</v>
      </c>
      <c r="AU131" s="286" t="s">
        <v>86</v>
      </c>
      <c r="AV131" s="14" t="s">
        <v>229</v>
      </c>
      <c r="AW131" s="14" t="s">
        <v>32</v>
      </c>
      <c r="AX131" s="14" t="s">
        <v>76</v>
      </c>
      <c r="AY131" s="286" t="s">
        <v>213</v>
      </c>
    </row>
    <row r="132" s="2" customFormat="1" ht="21.75" customHeight="1">
      <c r="A132" s="39"/>
      <c r="B132" s="40"/>
      <c r="C132" s="244" t="s">
        <v>224</v>
      </c>
      <c r="D132" s="244" t="s">
        <v>216</v>
      </c>
      <c r="E132" s="245" t="s">
        <v>1312</v>
      </c>
      <c r="F132" s="246" t="s">
        <v>1313</v>
      </c>
      <c r="G132" s="247" t="s">
        <v>399</v>
      </c>
      <c r="H132" s="248">
        <v>14.079000000000001</v>
      </c>
      <c r="I132" s="249"/>
      <c r="J132" s="250">
        <f>ROUND(I132*H132,2)</f>
        <v>0</v>
      </c>
      <c r="K132" s="246" t="s">
        <v>394</v>
      </c>
      <c r="L132" s="45"/>
      <c r="M132" s="251" t="s">
        <v>1</v>
      </c>
      <c r="N132" s="252" t="s">
        <v>41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229</v>
      </c>
      <c r="AT132" s="255" t="s">
        <v>216</v>
      </c>
      <c r="AU132" s="255" t="s">
        <v>86</v>
      </c>
      <c r="AY132" s="18" t="s">
        <v>213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84</v>
      </c>
      <c r="BK132" s="256">
        <f>ROUND(I132*H132,2)</f>
        <v>0</v>
      </c>
      <c r="BL132" s="18" t="s">
        <v>229</v>
      </c>
      <c r="BM132" s="255" t="s">
        <v>3172</v>
      </c>
    </row>
    <row r="133" s="13" customFormat="1">
      <c r="A133" s="13"/>
      <c r="B133" s="265"/>
      <c r="C133" s="266"/>
      <c r="D133" s="257" t="s">
        <v>436</v>
      </c>
      <c r="E133" s="267" t="s">
        <v>1</v>
      </c>
      <c r="F133" s="268" t="s">
        <v>3402</v>
      </c>
      <c r="G133" s="266"/>
      <c r="H133" s="269">
        <v>28.158000000000001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5" t="s">
        <v>436</v>
      </c>
      <c r="AU133" s="275" t="s">
        <v>86</v>
      </c>
      <c r="AV133" s="13" t="s">
        <v>86</v>
      </c>
      <c r="AW133" s="13" t="s">
        <v>32</v>
      </c>
      <c r="AX133" s="13" t="s">
        <v>76</v>
      </c>
      <c r="AY133" s="275" t="s">
        <v>213</v>
      </c>
    </row>
    <row r="134" s="13" customFormat="1">
      <c r="A134" s="13"/>
      <c r="B134" s="265"/>
      <c r="C134" s="266"/>
      <c r="D134" s="257" t="s">
        <v>436</v>
      </c>
      <c r="E134" s="266"/>
      <c r="F134" s="268" t="s">
        <v>3403</v>
      </c>
      <c r="G134" s="266"/>
      <c r="H134" s="269">
        <v>14.079000000000001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5" t="s">
        <v>436</v>
      </c>
      <c r="AU134" s="275" t="s">
        <v>86</v>
      </c>
      <c r="AV134" s="13" t="s">
        <v>86</v>
      </c>
      <c r="AW134" s="13" t="s">
        <v>4</v>
      </c>
      <c r="AX134" s="13" t="s">
        <v>84</v>
      </c>
      <c r="AY134" s="275" t="s">
        <v>213</v>
      </c>
    </row>
    <row r="135" s="2" customFormat="1" ht="16.5" customHeight="1">
      <c r="A135" s="39"/>
      <c r="B135" s="40"/>
      <c r="C135" s="244" t="s">
        <v>229</v>
      </c>
      <c r="D135" s="244" t="s">
        <v>216</v>
      </c>
      <c r="E135" s="245" t="s">
        <v>2642</v>
      </c>
      <c r="F135" s="246" t="s">
        <v>2643</v>
      </c>
      <c r="G135" s="247" t="s">
        <v>393</v>
      </c>
      <c r="H135" s="248">
        <v>68.338999999999999</v>
      </c>
      <c r="I135" s="249"/>
      <c r="J135" s="250">
        <f>ROUND(I135*H135,2)</f>
        <v>0</v>
      </c>
      <c r="K135" s="246" t="s">
        <v>394</v>
      </c>
      <c r="L135" s="45"/>
      <c r="M135" s="251" t="s">
        <v>1</v>
      </c>
      <c r="N135" s="252" t="s">
        <v>41</v>
      </c>
      <c r="O135" s="92"/>
      <c r="P135" s="253">
        <f>O135*H135</f>
        <v>0</v>
      </c>
      <c r="Q135" s="253">
        <v>0.00084999999999999995</v>
      </c>
      <c r="R135" s="253">
        <f>Q135*H135</f>
        <v>0.058088149999999998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229</v>
      </c>
      <c r="AT135" s="255" t="s">
        <v>216</v>
      </c>
      <c r="AU135" s="255" t="s">
        <v>86</v>
      </c>
      <c r="AY135" s="18" t="s">
        <v>213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84</v>
      </c>
      <c r="BK135" s="256">
        <f>ROUND(I135*H135,2)</f>
        <v>0</v>
      </c>
      <c r="BL135" s="18" t="s">
        <v>229</v>
      </c>
      <c r="BM135" s="255" t="s">
        <v>3175</v>
      </c>
    </row>
    <row r="136" s="14" customFormat="1">
      <c r="A136" s="14"/>
      <c r="B136" s="276"/>
      <c r="C136" s="277"/>
      <c r="D136" s="257" t="s">
        <v>436</v>
      </c>
      <c r="E136" s="278" t="s">
        <v>1</v>
      </c>
      <c r="F136" s="279" t="s">
        <v>453</v>
      </c>
      <c r="G136" s="277"/>
      <c r="H136" s="280">
        <v>68.338999999999999</v>
      </c>
      <c r="I136" s="281"/>
      <c r="J136" s="277"/>
      <c r="K136" s="277"/>
      <c r="L136" s="282"/>
      <c r="M136" s="283"/>
      <c r="N136" s="284"/>
      <c r="O136" s="284"/>
      <c r="P136" s="284"/>
      <c r="Q136" s="284"/>
      <c r="R136" s="284"/>
      <c r="S136" s="284"/>
      <c r="T136" s="28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6" t="s">
        <v>436</v>
      </c>
      <c r="AU136" s="286" t="s">
        <v>86</v>
      </c>
      <c r="AV136" s="14" t="s">
        <v>229</v>
      </c>
      <c r="AW136" s="14" t="s">
        <v>32</v>
      </c>
      <c r="AX136" s="14" t="s">
        <v>76</v>
      </c>
      <c r="AY136" s="286" t="s">
        <v>213</v>
      </c>
    </row>
    <row r="137" s="2" customFormat="1" ht="21.75" customHeight="1">
      <c r="A137" s="39"/>
      <c r="B137" s="40"/>
      <c r="C137" s="244" t="s">
        <v>212</v>
      </c>
      <c r="D137" s="244" t="s">
        <v>216</v>
      </c>
      <c r="E137" s="245" t="s">
        <v>2645</v>
      </c>
      <c r="F137" s="246" t="s">
        <v>2646</v>
      </c>
      <c r="G137" s="247" t="s">
        <v>393</v>
      </c>
      <c r="H137" s="248">
        <v>68.329999999999998</v>
      </c>
      <c r="I137" s="249"/>
      <c r="J137" s="250">
        <f>ROUND(I137*H137,2)</f>
        <v>0</v>
      </c>
      <c r="K137" s="246" t="s">
        <v>394</v>
      </c>
      <c r="L137" s="45"/>
      <c r="M137" s="251" t="s">
        <v>1</v>
      </c>
      <c r="N137" s="252" t="s">
        <v>41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229</v>
      </c>
      <c r="AT137" s="255" t="s">
        <v>216</v>
      </c>
      <c r="AU137" s="255" t="s">
        <v>86</v>
      </c>
      <c r="AY137" s="18" t="s">
        <v>213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84</v>
      </c>
      <c r="BK137" s="256">
        <f>ROUND(I137*H137,2)</f>
        <v>0</v>
      </c>
      <c r="BL137" s="18" t="s">
        <v>229</v>
      </c>
      <c r="BM137" s="255" t="s">
        <v>3178</v>
      </c>
    </row>
    <row r="138" s="15" customFormat="1">
      <c r="A138" s="15"/>
      <c r="B138" s="300"/>
      <c r="C138" s="301"/>
      <c r="D138" s="257" t="s">
        <v>436</v>
      </c>
      <c r="E138" s="302" t="s">
        <v>1</v>
      </c>
      <c r="F138" s="303" t="s">
        <v>3179</v>
      </c>
      <c r="G138" s="301"/>
      <c r="H138" s="302" t="s">
        <v>1</v>
      </c>
      <c r="I138" s="304"/>
      <c r="J138" s="301"/>
      <c r="K138" s="301"/>
      <c r="L138" s="305"/>
      <c r="M138" s="306"/>
      <c r="N138" s="307"/>
      <c r="O138" s="307"/>
      <c r="P138" s="307"/>
      <c r="Q138" s="307"/>
      <c r="R138" s="307"/>
      <c r="S138" s="307"/>
      <c r="T138" s="30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309" t="s">
        <v>436</v>
      </c>
      <c r="AU138" s="309" t="s">
        <v>86</v>
      </c>
      <c r="AV138" s="15" t="s">
        <v>84</v>
      </c>
      <c r="AW138" s="15" t="s">
        <v>32</v>
      </c>
      <c r="AX138" s="15" t="s">
        <v>76</v>
      </c>
      <c r="AY138" s="309" t="s">
        <v>213</v>
      </c>
    </row>
    <row r="139" s="13" customFormat="1">
      <c r="A139" s="13"/>
      <c r="B139" s="265"/>
      <c r="C139" s="266"/>
      <c r="D139" s="257" t="s">
        <v>436</v>
      </c>
      <c r="E139" s="267" t="s">
        <v>1</v>
      </c>
      <c r="F139" s="268" t="s">
        <v>3404</v>
      </c>
      <c r="G139" s="266"/>
      <c r="H139" s="269">
        <v>68.329999999999998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5" t="s">
        <v>436</v>
      </c>
      <c r="AU139" s="275" t="s">
        <v>86</v>
      </c>
      <c r="AV139" s="13" t="s">
        <v>86</v>
      </c>
      <c r="AW139" s="13" t="s">
        <v>32</v>
      </c>
      <c r="AX139" s="13" t="s">
        <v>76</v>
      </c>
      <c r="AY139" s="275" t="s">
        <v>213</v>
      </c>
    </row>
    <row r="140" s="2" customFormat="1" ht="21.75" customHeight="1">
      <c r="A140" s="39"/>
      <c r="B140" s="40"/>
      <c r="C140" s="244" t="s">
        <v>238</v>
      </c>
      <c r="D140" s="244" t="s">
        <v>216</v>
      </c>
      <c r="E140" s="245" t="s">
        <v>1336</v>
      </c>
      <c r="F140" s="246" t="s">
        <v>1337</v>
      </c>
      <c r="G140" s="247" t="s">
        <v>399</v>
      </c>
      <c r="H140" s="248">
        <v>28.158000000000001</v>
      </c>
      <c r="I140" s="249"/>
      <c r="J140" s="250">
        <f>ROUND(I140*H140,2)</f>
        <v>0</v>
      </c>
      <c r="K140" s="246" t="s">
        <v>394</v>
      </c>
      <c r="L140" s="45"/>
      <c r="M140" s="251" t="s">
        <v>1</v>
      </c>
      <c r="N140" s="252" t="s">
        <v>41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229</v>
      </c>
      <c r="AT140" s="255" t="s">
        <v>216</v>
      </c>
      <c r="AU140" s="255" t="s">
        <v>86</v>
      </c>
      <c r="AY140" s="18" t="s">
        <v>213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84</v>
      </c>
      <c r="BK140" s="256">
        <f>ROUND(I140*H140,2)</f>
        <v>0</v>
      </c>
      <c r="BL140" s="18" t="s">
        <v>229</v>
      </c>
      <c r="BM140" s="255" t="s">
        <v>3181</v>
      </c>
    </row>
    <row r="141" s="13" customFormat="1">
      <c r="A141" s="13"/>
      <c r="B141" s="265"/>
      <c r="C141" s="266"/>
      <c r="D141" s="257" t="s">
        <v>436</v>
      </c>
      <c r="E141" s="267" t="s">
        <v>1</v>
      </c>
      <c r="F141" s="268" t="s">
        <v>3402</v>
      </c>
      <c r="G141" s="266"/>
      <c r="H141" s="269">
        <v>28.158000000000001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5" t="s">
        <v>436</v>
      </c>
      <c r="AU141" s="275" t="s">
        <v>86</v>
      </c>
      <c r="AV141" s="13" t="s">
        <v>86</v>
      </c>
      <c r="AW141" s="13" t="s">
        <v>32</v>
      </c>
      <c r="AX141" s="13" t="s">
        <v>76</v>
      </c>
      <c r="AY141" s="275" t="s">
        <v>213</v>
      </c>
    </row>
    <row r="142" s="2" customFormat="1" ht="21.75" customHeight="1">
      <c r="A142" s="39"/>
      <c r="B142" s="40"/>
      <c r="C142" s="244" t="s">
        <v>630</v>
      </c>
      <c r="D142" s="244" t="s">
        <v>216</v>
      </c>
      <c r="E142" s="245" t="s">
        <v>531</v>
      </c>
      <c r="F142" s="246" t="s">
        <v>532</v>
      </c>
      <c r="G142" s="247" t="s">
        <v>399</v>
      </c>
      <c r="H142" s="248">
        <v>28.158000000000001</v>
      </c>
      <c r="I142" s="249"/>
      <c r="J142" s="250">
        <f>ROUND(I142*H142,2)</f>
        <v>0</v>
      </c>
      <c r="K142" s="246" t="s">
        <v>394</v>
      </c>
      <c r="L142" s="45"/>
      <c r="M142" s="251" t="s">
        <v>1</v>
      </c>
      <c r="N142" s="252" t="s">
        <v>41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229</v>
      </c>
      <c r="AT142" s="255" t="s">
        <v>216</v>
      </c>
      <c r="AU142" s="255" t="s">
        <v>86</v>
      </c>
      <c r="AY142" s="18" t="s">
        <v>213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84</v>
      </c>
      <c r="BK142" s="256">
        <f>ROUND(I142*H142,2)</f>
        <v>0</v>
      </c>
      <c r="BL142" s="18" t="s">
        <v>229</v>
      </c>
      <c r="BM142" s="255" t="s">
        <v>3405</v>
      </c>
    </row>
    <row r="143" s="15" customFormat="1">
      <c r="A143" s="15"/>
      <c r="B143" s="300"/>
      <c r="C143" s="301"/>
      <c r="D143" s="257" t="s">
        <v>436</v>
      </c>
      <c r="E143" s="302" t="s">
        <v>1</v>
      </c>
      <c r="F143" s="303" t="s">
        <v>2675</v>
      </c>
      <c r="G143" s="301"/>
      <c r="H143" s="302" t="s">
        <v>1</v>
      </c>
      <c r="I143" s="304"/>
      <c r="J143" s="301"/>
      <c r="K143" s="301"/>
      <c r="L143" s="305"/>
      <c r="M143" s="306"/>
      <c r="N143" s="307"/>
      <c r="O143" s="307"/>
      <c r="P143" s="307"/>
      <c r="Q143" s="307"/>
      <c r="R143" s="307"/>
      <c r="S143" s="307"/>
      <c r="T143" s="30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309" t="s">
        <v>436</v>
      </c>
      <c r="AU143" s="309" t="s">
        <v>86</v>
      </c>
      <c r="AV143" s="15" t="s">
        <v>84</v>
      </c>
      <c r="AW143" s="15" t="s">
        <v>32</v>
      </c>
      <c r="AX143" s="15" t="s">
        <v>76</v>
      </c>
      <c r="AY143" s="309" t="s">
        <v>213</v>
      </c>
    </row>
    <row r="144" s="13" customFormat="1">
      <c r="A144" s="13"/>
      <c r="B144" s="265"/>
      <c r="C144" s="266"/>
      <c r="D144" s="257" t="s">
        <v>436</v>
      </c>
      <c r="E144" s="267" t="s">
        <v>1</v>
      </c>
      <c r="F144" s="268" t="s">
        <v>3402</v>
      </c>
      <c r="G144" s="266"/>
      <c r="H144" s="269">
        <v>28.158000000000001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5" t="s">
        <v>436</v>
      </c>
      <c r="AU144" s="275" t="s">
        <v>86</v>
      </c>
      <c r="AV144" s="13" t="s">
        <v>86</v>
      </c>
      <c r="AW144" s="13" t="s">
        <v>32</v>
      </c>
      <c r="AX144" s="13" t="s">
        <v>84</v>
      </c>
      <c r="AY144" s="275" t="s">
        <v>213</v>
      </c>
    </row>
    <row r="145" s="2" customFormat="1" ht="16.5" customHeight="1">
      <c r="A145" s="39"/>
      <c r="B145" s="40"/>
      <c r="C145" s="244" t="s">
        <v>248</v>
      </c>
      <c r="D145" s="244" t="s">
        <v>216</v>
      </c>
      <c r="E145" s="245" t="s">
        <v>899</v>
      </c>
      <c r="F145" s="246" t="s">
        <v>900</v>
      </c>
      <c r="G145" s="247" t="s">
        <v>399</v>
      </c>
      <c r="H145" s="248">
        <v>28.158000000000001</v>
      </c>
      <c r="I145" s="249"/>
      <c r="J145" s="250">
        <f>ROUND(I145*H145,2)</f>
        <v>0</v>
      </c>
      <c r="K145" s="246" t="s">
        <v>394</v>
      </c>
      <c r="L145" s="45"/>
      <c r="M145" s="251" t="s">
        <v>1</v>
      </c>
      <c r="N145" s="252" t="s">
        <v>41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229</v>
      </c>
      <c r="AT145" s="255" t="s">
        <v>216</v>
      </c>
      <c r="AU145" s="255" t="s">
        <v>86</v>
      </c>
      <c r="AY145" s="18" t="s">
        <v>213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84</v>
      </c>
      <c r="BK145" s="256">
        <f>ROUND(I145*H145,2)</f>
        <v>0</v>
      </c>
      <c r="BL145" s="18" t="s">
        <v>229</v>
      </c>
      <c r="BM145" s="255" t="s">
        <v>3406</v>
      </c>
    </row>
    <row r="146" s="15" customFormat="1">
      <c r="A146" s="15"/>
      <c r="B146" s="300"/>
      <c r="C146" s="301"/>
      <c r="D146" s="257" t="s">
        <v>436</v>
      </c>
      <c r="E146" s="302" t="s">
        <v>1</v>
      </c>
      <c r="F146" s="303" t="s">
        <v>3407</v>
      </c>
      <c r="G146" s="301"/>
      <c r="H146" s="302" t="s">
        <v>1</v>
      </c>
      <c r="I146" s="304"/>
      <c r="J146" s="301"/>
      <c r="K146" s="301"/>
      <c r="L146" s="305"/>
      <c r="M146" s="306"/>
      <c r="N146" s="307"/>
      <c r="O146" s="307"/>
      <c r="P146" s="307"/>
      <c r="Q146" s="307"/>
      <c r="R146" s="307"/>
      <c r="S146" s="307"/>
      <c r="T146" s="30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309" t="s">
        <v>436</v>
      </c>
      <c r="AU146" s="309" t="s">
        <v>86</v>
      </c>
      <c r="AV146" s="15" t="s">
        <v>84</v>
      </c>
      <c r="AW146" s="15" t="s">
        <v>32</v>
      </c>
      <c r="AX146" s="15" t="s">
        <v>76</v>
      </c>
      <c r="AY146" s="309" t="s">
        <v>213</v>
      </c>
    </row>
    <row r="147" s="13" customFormat="1">
      <c r="A147" s="13"/>
      <c r="B147" s="265"/>
      <c r="C147" s="266"/>
      <c r="D147" s="257" t="s">
        <v>436</v>
      </c>
      <c r="E147" s="267" t="s">
        <v>1</v>
      </c>
      <c r="F147" s="268" t="s">
        <v>3402</v>
      </c>
      <c r="G147" s="266"/>
      <c r="H147" s="269">
        <v>28.158000000000001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5" t="s">
        <v>436</v>
      </c>
      <c r="AU147" s="275" t="s">
        <v>86</v>
      </c>
      <c r="AV147" s="13" t="s">
        <v>86</v>
      </c>
      <c r="AW147" s="13" t="s">
        <v>32</v>
      </c>
      <c r="AX147" s="13" t="s">
        <v>84</v>
      </c>
      <c r="AY147" s="275" t="s">
        <v>213</v>
      </c>
    </row>
    <row r="148" s="2" customFormat="1" ht="16.5" customHeight="1">
      <c r="A148" s="39"/>
      <c r="B148" s="40"/>
      <c r="C148" s="244" t="s">
        <v>253</v>
      </c>
      <c r="D148" s="244" t="s">
        <v>216</v>
      </c>
      <c r="E148" s="245" t="s">
        <v>1004</v>
      </c>
      <c r="F148" s="246" t="s">
        <v>1005</v>
      </c>
      <c r="G148" s="247" t="s">
        <v>399</v>
      </c>
      <c r="H148" s="248">
        <v>14.488</v>
      </c>
      <c r="I148" s="249"/>
      <c r="J148" s="250">
        <f>ROUND(I148*H148,2)</f>
        <v>0</v>
      </c>
      <c r="K148" s="246" t="s">
        <v>394</v>
      </c>
      <c r="L148" s="45"/>
      <c r="M148" s="251" t="s">
        <v>1</v>
      </c>
      <c r="N148" s="252" t="s">
        <v>41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229</v>
      </c>
      <c r="AT148" s="255" t="s">
        <v>216</v>
      </c>
      <c r="AU148" s="255" t="s">
        <v>86</v>
      </c>
      <c r="AY148" s="18" t="s">
        <v>213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84</v>
      </c>
      <c r="BK148" s="256">
        <f>ROUND(I148*H148,2)</f>
        <v>0</v>
      </c>
      <c r="BL148" s="18" t="s">
        <v>229</v>
      </c>
      <c r="BM148" s="255" t="s">
        <v>3185</v>
      </c>
    </row>
    <row r="149" s="13" customFormat="1">
      <c r="A149" s="13"/>
      <c r="B149" s="265"/>
      <c r="C149" s="266"/>
      <c r="D149" s="257" t="s">
        <v>436</v>
      </c>
      <c r="E149" s="267" t="s">
        <v>1</v>
      </c>
      <c r="F149" s="268" t="s">
        <v>3408</v>
      </c>
      <c r="G149" s="266"/>
      <c r="H149" s="269">
        <v>14.488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5" t="s">
        <v>436</v>
      </c>
      <c r="AU149" s="275" t="s">
        <v>86</v>
      </c>
      <c r="AV149" s="13" t="s">
        <v>86</v>
      </c>
      <c r="AW149" s="13" t="s">
        <v>32</v>
      </c>
      <c r="AX149" s="13" t="s">
        <v>76</v>
      </c>
      <c r="AY149" s="275" t="s">
        <v>213</v>
      </c>
    </row>
    <row r="150" s="2" customFormat="1" ht="21.75" customHeight="1">
      <c r="A150" s="39"/>
      <c r="B150" s="40"/>
      <c r="C150" s="244" t="s">
        <v>257</v>
      </c>
      <c r="D150" s="244" t="s">
        <v>216</v>
      </c>
      <c r="E150" s="245" t="s">
        <v>1009</v>
      </c>
      <c r="F150" s="246" t="s">
        <v>1355</v>
      </c>
      <c r="G150" s="247" t="s">
        <v>491</v>
      </c>
      <c r="H150" s="248">
        <v>27.527000000000001</v>
      </c>
      <c r="I150" s="249"/>
      <c r="J150" s="250">
        <f>ROUND(I150*H150,2)</f>
        <v>0</v>
      </c>
      <c r="K150" s="246" t="s">
        <v>394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229</v>
      </c>
      <c r="AT150" s="255" t="s">
        <v>216</v>
      </c>
      <c r="AU150" s="255" t="s">
        <v>86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229</v>
      </c>
      <c r="BM150" s="255" t="s">
        <v>3188</v>
      </c>
    </row>
    <row r="151" s="2" customFormat="1">
      <c r="A151" s="39"/>
      <c r="B151" s="40"/>
      <c r="C151" s="41"/>
      <c r="D151" s="257" t="s">
        <v>222</v>
      </c>
      <c r="E151" s="41"/>
      <c r="F151" s="258" t="s">
        <v>692</v>
      </c>
      <c r="G151" s="41"/>
      <c r="H151" s="41"/>
      <c r="I151" s="155"/>
      <c r="J151" s="41"/>
      <c r="K151" s="41"/>
      <c r="L151" s="45"/>
      <c r="M151" s="259"/>
      <c r="N151" s="26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86</v>
      </c>
    </row>
    <row r="152" s="13" customFormat="1">
      <c r="A152" s="13"/>
      <c r="B152" s="265"/>
      <c r="C152" s="266"/>
      <c r="D152" s="257" t="s">
        <v>436</v>
      </c>
      <c r="E152" s="267" t="s">
        <v>1</v>
      </c>
      <c r="F152" s="268" t="s">
        <v>3409</v>
      </c>
      <c r="G152" s="266"/>
      <c r="H152" s="269">
        <v>27.527000000000001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5" t="s">
        <v>436</v>
      </c>
      <c r="AU152" s="275" t="s">
        <v>86</v>
      </c>
      <c r="AV152" s="13" t="s">
        <v>86</v>
      </c>
      <c r="AW152" s="13" t="s">
        <v>32</v>
      </c>
      <c r="AX152" s="13" t="s">
        <v>76</v>
      </c>
      <c r="AY152" s="275" t="s">
        <v>213</v>
      </c>
    </row>
    <row r="153" s="2" customFormat="1" ht="21.75" customHeight="1">
      <c r="A153" s="39"/>
      <c r="B153" s="40"/>
      <c r="C153" s="244" t="s">
        <v>264</v>
      </c>
      <c r="D153" s="244" t="s">
        <v>216</v>
      </c>
      <c r="E153" s="245" t="s">
        <v>903</v>
      </c>
      <c r="F153" s="246" t="s">
        <v>904</v>
      </c>
      <c r="G153" s="247" t="s">
        <v>399</v>
      </c>
      <c r="H153" s="248">
        <v>16.239999999999998</v>
      </c>
      <c r="I153" s="249"/>
      <c r="J153" s="250">
        <f>ROUND(I153*H153,2)</f>
        <v>0</v>
      </c>
      <c r="K153" s="246" t="s">
        <v>394</v>
      </c>
      <c r="L153" s="45"/>
      <c r="M153" s="251" t="s">
        <v>1</v>
      </c>
      <c r="N153" s="252" t="s">
        <v>41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229</v>
      </c>
      <c r="AT153" s="255" t="s">
        <v>216</v>
      </c>
      <c r="AU153" s="255" t="s">
        <v>86</v>
      </c>
      <c r="AY153" s="18" t="s">
        <v>213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84</v>
      </c>
      <c r="BK153" s="256">
        <f>ROUND(I153*H153,2)</f>
        <v>0</v>
      </c>
      <c r="BL153" s="18" t="s">
        <v>229</v>
      </c>
      <c r="BM153" s="255" t="s">
        <v>3189</v>
      </c>
    </row>
    <row r="154" s="15" customFormat="1">
      <c r="A154" s="15"/>
      <c r="B154" s="300"/>
      <c r="C154" s="301"/>
      <c r="D154" s="257" t="s">
        <v>436</v>
      </c>
      <c r="E154" s="302" t="s">
        <v>1</v>
      </c>
      <c r="F154" s="303" t="s">
        <v>3410</v>
      </c>
      <c r="G154" s="301"/>
      <c r="H154" s="302" t="s">
        <v>1</v>
      </c>
      <c r="I154" s="304"/>
      <c r="J154" s="301"/>
      <c r="K154" s="301"/>
      <c r="L154" s="305"/>
      <c r="M154" s="306"/>
      <c r="N154" s="307"/>
      <c r="O154" s="307"/>
      <c r="P154" s="307"/>
      <c r="Q154" s="307"/>
      <c r="R154" s="307"/>
      <c r="S154" s="307"/>
      <c r="T154" s="30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309" t="s">
        <v>436</v>
      </c>
      <c r="AU154" s="309" t="s">
        <v>86</v>
      </c>
      <c r="AV154" s="15" t="s">
        <v>84</v>
      </c>
      <c r="AW154" s="15" t="s">
        <v>32</v>
      </c>
      <c r="AX154" s="15" t="s">
        <v>76</v>
      </c>
      <c r="AY154" s="309" t="s">
        <v>213</v>
      </c>
    </row>
    <row r="155" s="15" customFormat="1">
      <c r="A155" s="15"/>
      <c r="B155" s="300"/>
      <c r="C155" s="301"/>
      <c r="D155" s="257" t="s">
        <v>436</v>
      </c>
      <c r="E155" s="302" t="s">
        <v>1</v>
      </c>
      <c r="F155" s="303" t="s">
        <v>3411</v>
      </c>
      <c r="G155" s="301"/>
      <c r="H155" s="302" t="s">
        <v>1</v>
      </c>
      <c r="I155" s="304"/>
      <c r="J155" s="301"/>
      <c r="K155" s="301"/>
      <c r="L155" s="305"/>
      <c r="M155" s="306"/>
      <c r="N155" s="307"/>
      <c r="O155" s="307"/>
      <c r="P155" s="307"/>
      <c r="Q155" s="307"/>
      <c r="R155" s="307"/>
      <c r="S155" s="307"/>
      <c r="T155" s="30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309" t="s">
        <v>436</v>
      </c>
      <c r="AU155" s="309" t="s">
        <v>86</v>
      </c>
      <c r="AV155" s="15" t="s">
        <v>84</v>
      </c>
      <c r="AW155" s="15" t="s">
        <v>32</v>
      </c>
      <c r="AX155" s="15" t="s">
        <v>76</v>
      </c>
      <c r="AY155" s="309" t="s">
        <v>213</v>
      </c>
    </row>
    <row r="156" s="13" customFormat="1">
      <c r="A156" s="13"/>
      <c r="B156" s="265"/>
      <c r="C156" s="266"/>
      <c r="D156" s="257" t="s">
        <v>436</v>
      </c>
      <c r="E156" s="267" t="s">
        <v>1</v>
      </c>
      <c r="F156" s="268" t="s">
        <v>3412</v>
      </c>
      <c r="G156" s="266"/>
      <c r="H156" s="269">
        <v>10.93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5" t="s">
        <v>436</v>
      </c>
      <c r="AU156" s="275" t="s">
        <v>86</v>
      </c>
      <c r="AV156" s="13" t="s">
        <v>86</v>
      </c>
      <c r="AW156" s="13" t="s">
        <v>32</v>
      </c>
      <c r="AX156" s="13" t="s">
        <v>76</v>
      </c>
      <c r="AY156" s="275" t="s">
        <v>213</v>
      </c>
    </row>
    <row r="157" s="15" customFormat="1">
      <c r="A157" s="15"/>
      <c r="B157" s="300"/>
      <c r="C157" s="301"/>
      <c r="D157" s="257" t="s">
        <v>436</v>
      </c>
      <c r="E157" s="302" t="s">
        <v>1</v>
      </c>
      <c r="F157" s="303" t="s">
        <v>3413</v>
      </c>
      <c r="G157" s="301"/>
      <c r="H157" s="302" t="s">
        <v>1</v>
      </c>
      <c r="I157" s="304"/>
      <c r="J157" s="301"/>
      <c r="K157" s="301"/>
      <c r="L157" s="305"/>
      <c r="M157" s="306"/>
      <c r="N157" s="307"/>
      <c r="O157" s="307"/>
      <c r="P157" s="307"/>
      <c r="Q157" s="307"/>
      <c r="R157" s="307"/>
      <c r="S157" s="307"/>
      <c r="T157" s="30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309" t="s">
        <v>436</v>
      </c>
      <c r="AU157" s="309" t="s">
        <v>86</v>
      </c>
      <c r="AV157" s="15" t="s">
        <v>84</v>
      </c>
      <c r="AW157" s="15" t="s">
        <v>32</v>
      </c>
      <c r="AX157" s="15" t="s">
        <v>76</v>
      </c>
      <c r="AY157" s="309" t="s">
        <v>213</v>
      </c>
    </row>
    <row r="158" s="13" customFormat="1">
      <c r="A158" s="13"/>
      <c r="B158" s="265"/>
      <c r="C158" s="266"/>
      <c r="D158" s="257" t="s">
        <v>436</v>
      </c>
      <c r="E158" s="267" t="s">
        <v>1</v>
      </c>
      <c r="F158" s="268" t="s">
        <v>3414</v>
      </c>
      <c r="G158" s="266"/>
      <c r="H158" s="269">
        <v>2.7400000000000002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5" t="s">
        <v>436</v>
      </c>
      <c r="AU158" s="275" t="s">
        <v>86</v>
      </c>
      <c r="AV158" s="13" t="s">
        <v>86</v>
      </c>
      <c r="AW158" s="13" t="s">
        <v>32</v>
      </c>
      <c r="AX158" s="13" t="s">
        <v>76</v>
      </c>
      <c r="AY158" s="275" t="s">
        <v>213</v>
      </c>
    </row>
    <row r="159" s="15" customFormat="1">
      <c r="A159" s="15"/>
      <c r="B159" s="300"/>
      <c r="C159" s="301"/>
      <c r="D159" s="257" t="s">
        <v>436</v>
      </c>
      <c r="E159" s="302" t="s">
        <v>1</v>
      </c>
      <c r="F159" s="303" t="s">
        <v>3415</v>
      </c>
      <c r="G159" s="301"/>
      <c r="H159" s="302" t="s">
        <v>1</v>
      </c>
      <c r="I159" s="304"/>
      <c r="J159" s="301"/>
      <c r="K159" s="301"/>
      <c r="L159" s="305"/>
      <c r="M159" s="306"/>
      <c r="N159" s="307"/>
      <c r="O159" s="307"/>
      <c r="P159" s="307"/>
      <c r="Q159" s="307"/>
      <c r="R159" s="307"/>
      <c r="S159" s="307"/>
      <c r="T159" s="30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309" t="s">
        <v>436</v>
      </c>
      <c r="AU159" s="309" t="s">
        <v>86</v>
      </c>
      <c r="AV159" s="15" t="s">
        <v>84</v>
      </c>
      <c r="AW159" s="15" t="s">
        <v>32</v>
      </c>
      <c r="AX159" s="15" t="s">
        <v>76</v>
      </c>
      <c r="AY159" s="309" t="s">
        <v>213</v>
      </c>
    </row>
    <row r="160" s="13" customFormat="1">
      <c r="A160" s="13"/>
      <c r="B160" s="265"/>
      <c r="C160" s="266"/>
      <c r="D160" s="257" t="s">
        <v>436</v>
      </c>
      <c r="E160" s="267" t="s">
        <v>1</v>
      </c>
      <c r="F160" s="268" t="s">
        <v>3416</v>
      </c>
      <c r="G160" s="266"/>
      <c r="H160" s="269">
        <v>2.5699999999999998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5" t="s">
        <v>436</v>
      </c>
      <c r="AU160" s="275" t="s">
        <v>86</v>
      </c>
      <c r="AV160" s="13" t="s">
        <v>86</v>
      </c>
      <c r="AW160" s="13" t="s">
        <v>32</v>
      </c>
      <c r="AX160" s="13" t="s">
        <v>76</v>
      </c>
      <c r="AY160" s="275" t="s">
        <v>213</v>
      </c>
    </row>
    <row r="161" s="2" customFormat="1" ht="21.75" customHeight="1">
      <c r="A161" s="39"/>
      <c r="B161" s="40"/>
      <c r="C161" s="244" t="s">
        <v>269</v>
      </c>
      <c r="D161" s="244" t="s">
        <v>216</v>
      </c>
      <c r="E161" s="245" t="s">
        <v>2879</v>
      </c>
      <c r="F161" s="246" t="s">
        <v>2880</v>
      </c>
      <c r="G161" s="247" t="s">
        <v>399</v>
      </c>
      <c r="H161" s="248">
        <v>5.7549999999999999</v>
      </c>
      <c r="I161" s="249"/>
      <c r="J161" s="250">
        <f>ROUND(I161*H161,2)</f>
        <v>0</v>
      </c>
      <c r="K161" s="246" t="s">
        <v>394</v>
      </c>
      <c r="L161" s="45"/>
      <c r="M161" s="251" t="s">
        <v>1</v>
      </c>
      <c r="N161" s="252" t="s">
        <v>41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229</v>
      </c>
      <c r="AT161" s="255" t="s">
        <v>216</v>
      </c>
      <c r="AU161" s="255" t="s">
        <v>86</v>
      </c>
      <c r="AY161" s="18" t="s">
        <v>213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84</v>
      </c>
      <c r="BK161" s="256">
        <f>ROUND(I161*H161,2)</f>
        <v>0</v>
      </c>
      <c r="BL161" s="18" t="s">
        <v>229</v>
      </c>
      <c r="BM161" s="255" t="s">
        <v>3190</v>
      </c>
    </row>
    <row r="162" s="15" customFormat="1">
      <c r="A162" s="15"/>
      <c r="B162" s="300"/>
      <c r="C162" s="301"/>
      <c r="D162" s="257" t="s">
        <v>436</v>
      </c>
      <c r="E162" s="302" t="s">
        <v>1</v>
      </c>
      <c r="F162" s="303" t="s">
        <v>3417</v>
      </c>
      <c r="G162" s="301"/>
      <c r="H162" s="302" t="s">
        <v>1</v>
      </c>
      <c r="I162" s="304"/>
      <c r="J162" s="301"/>
      <c r="K162" s="301"/>
      <c r="L162" s="305"/>
      <c r="M162" s="306"/>
      <c r="N162" s="307"/>
      <c r="O162" s="307"/>
      <c r="P162" s="307"/>
      <c r="Q162" s="307"/>
      <c r="R162" s="307"/>
      <c r="S162" s="307"/>
      <c r="T162" s="30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309" t="s">
        <v>436</v>
      </c>
      <c r="AU162" s="309" t="s">
        <v>86</v>
      </c>
      <c r="AV162" s="15" t="s">
        <v>84</v>
      </c>
      <c r="AW162" s="15" t="s">
        <v>32</v>
      </c>
      <c r="AX162" s="15" t="s">
        <v>76</v>
      </c>
      <c r="AY162" s="309" t="s">
        <v>213</v>
      </c>
    </row>
    <row r="163" s="13" customFormat="1">
      <c r="A163" s="13"/>
      <c r="B163" s="265"/>
      <c r="C163" s="266"/>
      <c r="D163" s="257" t="s">
        <v>436</v>
      </c>
      <c r="E163" s="267" t="s">
        <v>1</v>
      </c>
      <c r="F163" s="268" t="s">
        <v>3418</v>
      </c>
      <c r="G163" s="266"/>
      <c r="H163" s="269">
        <v>5.7549999999999999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5" t="s">
        <v>436</v>
      </c>
      <c r="AU163" s="275" t="s">
        <v>86</v>
      </c>
      <c r="AV163" s="13" t="s">
        <v>86</v>
      </c>
      <c r="AW163" s="13" t="s">
        <v>32</v>
      </c>
      <c r="AX163" s="13" t="s">
        <v>76</v>
      </c>
      <c r="AY163" s="275" t="s">
        <v>213</v>
      </c>
    </row>
    <row r="164" s="14" customFormat="1">
      <c r="A164" s="14"/>
      <c r="B164" s="276"/>
      <c r="C164" s="277"/>
      <c r="D164" s="257" t="s">
        <v>436</v>
      </c>
      <c r="E164" s="278" t="s">
        <v>1</v>
      </c>
      <c r="F164" s="279" t="s">
        <v>453</v>
      </c>
      <c r="G164" s="277"/>
      <c r="H164" s="280">
        <v>5.7549999999999999</v>
      </c>
      <c r="I164" s="281"/>
      <c r="J164" s="277"/>
      <c r="K164" s="277"/>
      <c r="L164" s="282"/>
      <c r="M164" s="283"/>
      <c r="N164" s="284"/>
      <c r="O164" s="284"/>
      <c r="P164" s="284"/>
      <c r="Q164" s="284"/>
      <c r="R164" s="284"/>
      <c r="S164" s="284"/>
      <c r="T164" s="28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6" t="s">
        <v>436</v>
      </c>
      <c r="AU164" s="286" t="s">
        <v>86</v>
      </c>
      <c r="AV164" s="14" t="s">
        <v>229</v>
      </c>
      <c r="AW164" s="14" t="s">
        <v>32</v>
      </c>
      <c r="AX164" s="14" t="s">
        <v>84</v>
      </c>
      <c r="AY164" s="286" t="s">
        <v>213</v>
      </c>
    </row>
    <row r="165" s="2" customFormat="1" ht="16.5" customHeight="1">
      <c r="A165" s="39"/>
      <c r="B165" s="40"/>
      <c r="C165" s="287" t="s">
        <v>279</v>
      </c>
      <c r="D165" s="287" t="s">
        <v>488</v>
      </c>
      <c r="E165" s="288" t="s">
        <v>3194</v>
      </c>
      <c r="F165" s="289" t="s">
        <v>3195</v>
      </c>
      <c r="G165" s="290" t="s">
        <v>491</v>
      </c>
      <c r="H165" s="291">
        <v>14.643000000000001</v>
      </c>
      <c r="I165" s="292"/>
      <c r="J165" s="293">
        <f>ROUND(I165*H165,2)</f>
        <v>0</v>
      </c>
      <c r="K165" s="289" t="s">
        <v>394</v>
      </c>
      <c r="L165" s="294"/>
      <c r="M165" s="295" t="s">
        <v>1</v>
      </c>
      <c r="N165" s="296" t="s">
        <v>41</v>
      </c>
      <c r="O165" s="92"/>
      <c r="P165" s="253">
        <f>O165*H165</f>
        <v>0</v>
      </c>
      <c r="Q165" s="253">
        <v>1</v>
      </c>
      <c r="R165" s="253">
        <f>Q165*H165</f>
        <v>14.643000000000001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420</v>
      </c>
      <c r="AT165" s="255" t="s">
        <v>488</v>
      </c>
      <c r="AU165" s="255" t="s">
        <v>86</v>
      </c>
      <c r="AY165" s="18" t="s">
        <v>213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84</v>
      </c>
      <c r="BK165" s="256">
        <f>ROUND(I165*H165,2)</f>
        <v>0</v>
      </c>
      <c r="BL165" s="18" t="s">
        <v>229</v>
      </c>
      <c r="BM165" s="255" t="s">
        <v>3196</v>
      </c>
    </row>
    <row r="166" s="13" customFormat="1">
      <c r="A166" s="13"/>
      <c r="B166" s="265"/>
      <c r="C166" s="266"/>
      <c r="D166" s="257" t="s">
        <v>436</v>
      </c>
      <c r="E166" s="267" t="s">
        <v>1</v>
      </c>
      <c r="F166" s="268" t="s">
        <v>3419</v>
      </c>
      <c r="G166" s="266"/>
      <c r="H166" s="269">
        <v>10.119999999999999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5" t="s">
        <v>436</v>
      </c>
      <c r="AU166" s="275" t="s">
        <v>86</v>
      </c>
      <c r="AV166" s="13" t="s">
        <v>86</v>
      </c>
      <c r="AW166" s="13" t="s">
        <v>32</v>
      </c>
      <c r="AX166" s="13" t="s">
        <v>76</v>
      </c>
      <c r="AY166" s="275" t="s">
        <v>213</v>
      </c>
    </row>
    <row r="167" s="15" customFormat="1">
      <c r="A167" s="15"/>
      <c r="B167" s="300"/>
      <c r="C167" s="301"/>
      <c r="D167" s="257" t="s">
        <v>436</v>
      </c>
      <c r="E167" s="302" t="s">
        <v>1</v>
      </c>
      <c r="F167" s="303" t="s">
        <v>3420</v>
      </c>
      <c r="G167" s="301"/>
      <c r="H167" s="302" t="s">
        <v>1</v>
      </c>
      <c r="I167" s="304"/>
      <c r="J167" s="301"/>
      <c r="K167" s="301"/>
      <c r="L167" s="305"/>
      <c r="M167" s="306"/>
      <c r="N167" s="307"/>
      <c r="O167" s="307"/>
      <c r="P167" s="307"/>
      <c r="Q167" s="307"/>
      <c r="R167" s="307"/>
      <c r="S167" s="307"/>
      <c r="T167" s="30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309" t="s">
        <v>436</v>
      </c>
      <c r="AU167" s="309" t="s">
        <v>86</v>
      </c>
      <c r="AV167" s="15" t="s">
        <v>84</v>
      </c>
      <c r="AW167" s="15" t="s">
        <v>32</v>
      </c>
      <c r="AX167" s="15" t="s">
        <v>76</v>
      </c>
      <c r="AY167" s="309" t="s">
        <v>213</v>
      </c>
    </row>
    <row r="168" s="13" customFormat="1">
      <c r="A168" s="13"/>
      <c r="B168" s="265"/>
      <c r="C168" s="266"/>
      <c r="D168" s="257" t="s">
        <v>436</v>
      </c>
      <c r="E168" s="267" t="s">
        <v>1</v>
      </c>
      <c r="F168" s="268" t="s">
        <v>3421</v>
      </c>
      <c r="G168" s="266"/>
      <c r="H168" s="269">
        <v>4.5229999999999997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5" t="s">
        <v>436</v>
      </c>
      <c r="AU168" s="275" t="s">
        <v>86</v>
      </c>
      <c r="AV168" s="13" t="s">
        <v>86</v>
      </c>
      <c r="AW168" s="13" t="s">
        <v>32</v>
      </c>
      <c r="AX168" s="13" t="s">
        <v>76</v>
      </c>
      <c r="AY168" s="275" t="s">
        <v>213</v>
      </c>
    </row>
    <row r="169" s="12" customFormat="1" ht="22.8" customHeight="1">
      <c r="A169" s="12"/>
      <c r="B169" s="228"/>
      <c r="C169" s="229"/>
      <c r="D169" s="230" t="s">
        <v>75</v>
      </c>
      <c r="E169" s="242" t="s">
        <v>229</v>
      </c>
      <c r="F169" s="242" t="s">
        <v>1607</v>
      </c>
      <c r="G169" s="229"/>
      <c r="H169" s="229"/>
      <c r="I169" s="232"/>
      <c r="J169" s="243">
        <f>BK169</f>
        <v>0</v>
      </c>
      <c r="K169" s="229"/>
      <c r="L169" s="234"/>
      <c r="M169" s="235"/>
      <c r="N169" s="236"/>
      <c r="O169" s="236"/>
      <c r="P169" s="237">
        <f>SUM(P170:P176)</f>
        <v>0</v>
      </c>
      <c r="Q169" s="236"/>
      <c r="R169" s="237">
        <f>SUM(R170:R176)</f>
        <v>0.0091777000000000004</v>
      </c>
      <c r="S169" s="236"/>
      <c r="T169" s="238">
        <f>SUM(T170:T176)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9" t="s">
        <v>84</v>
      </c>
      <c r="AT169" s="240" t="s">
        <v>75</v>
      </c>
      <c r="AU169" s="240" t="s">
        <v>84</v>
      </c>
      <c r="AY169" s="239" t="s">
        <v>213</v>
      </c>
      <c r="BK169" s="241">
        <f>SUM(BK170:BK176)</f>
        <v>0</v>
      </c>
    </row>
    <row r="170" s="2" customFormat="1" ht="21.75" customHeight="1">
      <c r="A170" s="39"/>
      <c r="B170" s="40"/>
      <c r="C170" s="244" t="s">
        <v>293</v>
      </c>
      <c r="D170" s="244" t="s">
        <v>216</v>
      </c>
      <c r="E170" s="245" t="s">
        <v>2793</v>
      </c>
      <c r="F170" s="246" t="s">
        <v>2794</v>
      </c>
      <c r="G170" s="247" t="s">
        <v>393</v>
      </c>
      <c r="H170" s="248">
        <v>0.049000000000000002</v>
      </c>
      <c r="I170" s="249"/>
      <c r="J170" s="250">
        <f>ROUND(I170*H170,2)</f>
        <v>0</v>
      </c>
      <c r="K170" s="246" t="s">
        <v>394</v>
      </c>
      <c r="L170" s="45"/>
      <c r="M170" s="251" t="s">
        <v>1</v>
      </c>
      <c r="N170" s="252" t="s">
        <v>41</v>
      </c>
      <c r="O170" s="92"/>
      <c r="P170" s="253">
        <f>O170*H170</f>
        <v>0</v>
      </c>
      <c r="Q170" s="253">
        <v>0.18729999999999999</v>
      </c>
      <c r="R170" s="253">
        <f>Q170*H170</f>
        <v>0.0091777000000000004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229</v>
      </c>
      <c r="AT170" s="255" t="s">
        <v>216</v>
      </c>
      <c r="AU170" s="255" t="s">
        <v>86</v>
      </c>
      <c r="AY170" s="18" t="s">
        <v>213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84</v>
      </c>
      <c r="BK170" s="256">
        <f>ROUND(I170*H170,2)</f>
        <v>0</v>
      </c>
      <c r="BL170" s="18" t="s">
        <v>229</v>
      </c>
      <c r="BM170" s="255" t="s">
        <v>3422</v>
      </c>
    </row>
    <row r="171" s="2" customFormat="1">
      <c r="A171" s="39"/>
      <c r="B171" s="40"/>
      <c r="C171" s="41"/>
      <c r="D171" s="257" t="s">
        <v>222</v>
      </c>
      <c r="E171" s="41"/>
      <c r="F171" s="258" t="s">
        <v>2796</v>
      </c>
      <c r="G171" s="41"/>
      <c r="H171" s="41"/>
      <c r="I171" s="155"/>
      <c r="J171" s="41"/>
      <c r="K171" s="41"/>
      <c r="L171" s="45"/>
      <c r="M171" s="259"/>
      <c r="N171" s="260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222</v>
      </c>
      <c r="AU171" s="18" t="s">
        <v>86</v>
      </c>
    </row>
    <row r="172" s="13" customFormat="1">
      <c r="A172" s="13"/>
      <c r="B172" s="265"/>
      <c r="C172" s="266"/>
      <c r="D172" s="257" t="s">
        <v>436</v>
      </c>
      <c r="E172" s="267" t="s">
        <v>1</v>
      </c>
      <c r="F172" s="268" t="s">
        <v>3423</v>
      </c>
      <c r="G172" s="266"/>
      <c r="H172" s="269">
        <v>0.049000000000000002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5" t="s">
        <v>436</v>
      </c>
      <c r="AU172" s="275" t="s">
        <v>86</v>
      </c>
      <c r="AV172" s="13" t="s">
        <v>86</v>
      </c>
      <c r="AW172" s="13" t="s">
        <v>32</v>
      </c>
      <c r="AX172" s="13" t="s">
        <v>76</v>
      </c>
      <c r="AY172" s="275" t="s">
        <v>213</v>
      </c>
    </row>
    <row r="173" s="2" customFormat="1" ht="16.5" customHeight="1">
      <c r="A173" s="39"/>
      <c r="B173" s="40"/>
      <c r="C173" s="244" t="s">
        <v>302</v>
      </c>
      <c r="D173" s="244" t="s">
        <v>216</v>
      </c>
      <c r="E173" s="245" t="s">
        <v>2799</v>
      </c>
      <c r="F173" s="246" t="s">
        <v>2800</v>
      </c>
      <c r="G173" s="247" t="s">
        <v>399</v>
      </c>
      <c r="H173" s="248">
        <v>2.698</v>
      </c>
      <c r="I173" s="249"/>
      <c r="J173" s="250">
        <f>ROUND(I173*H173,2)</f>
        <v>0</v>
      </c>
      <c r="K173" s="246" t="s">
        <v>394</v>
      </c>
      <c r="L173" s="45"/>
      <c r="M173" s="251" t="s">
        <v>1</v>
      </c>
      <c r="N173" s="252" t="s">
        <v>41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229</v>
      </c>
      <c r="AT173" s="255" t="s">
        <v>216</v>
      </c>
      <c r="AU173" s="255" t="s">
        <v>86</v>
      </c>
      <c r="AY173" s="18" t="s">
        <v>213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84</v>
      </c>
      <c r="BK173" s="256">
        <f>ROUND(I173*H173,2)</f>
        <v>0</v>
      </c>
      <c r="BL173" s="18" t="s">
        <v>229</v>
      </c>
      <c r="BM173" s="255" t="s">
        <v>3211</v>
      </c>
    </row>
    <row r="174" s="2" customFormat="1">
      <c r="A174" s="39"/>
      <c r="B174" s="40"/>
      <c r="C174" s="41"/>
      <c r="D174" s="257" t="s">
        <v>222</v>
      </c>
      <c r="E174" s="41"/>
      <c r="F174" s="258" t="s">
        <v>2802</v>
      </c>
      <c r="G174" s="41"/>
      <c r="H174" s="41"/>
      <c r="I174" s="155"/>
      <c r="J174" s="41"/>
      <c r="K174" s="41"/>
      <c r="L174" s="45"/>
      <c r="M174" s="259"/>
      <c r="N174" s="260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222</v>
      </c>
      <c r="AU174" s="18" t="s">
        <v>86</v>
      </c>
    </row>
    <row r="175" s="15" customFormat="1">
      <c r="A175" s="15"/>
      <c r="B175" s="300"/>
      <c r="C175" s="301"/>
      <c r="D175" s="257" t="s">
        <v>436</v>
      </c>
      <c r="E175" s="302" t="s">
        <v>1</v>
      </c>
      <c r="F175" s="303" t="s">
        <v>3212</v>
      </c>
      <c r="G175" s="301"/>
      <c r="H175" s="302" t="s">
        <v>1</v>
      </c>
      <c r="I175" s="304"/>
      <c r="J175" s="301"/>
      <c r="K175" s="301"/>
      <c r="L175" s="305"/>
      <c r="M175" s="306"/>
      <c r="N175" s="307"/>
      <c r="O175" s="307"/>
      <c r="P175" s="307"/>
      <c r="Q175" s="307"/>
      <c r="R175" s="307"/>
      <c r="S175" s="307"/>
      <c r="T175" s="30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309" t="s">
        <v>436</v>
      </c>
      <c r="AU175" s="309" t="s">
        <v>86</v>
      </c>
      <c r="AV175" s="15" t="s">
        <v>84</v>
      </c>
      <c r="AW175" s="15" t="s">
        <v>32</v>
      </c>
      <c r="AX175" s="15" t="s">
        <v>76</v>
      </c>
      <c r="AY175" s="309" t="s">
        <v>213</v>
      </c>
    </row>
    <row r="176" s="13" customFormat="1">
      <c r="A176" s="13"/>
      <c r="B176" s="265"/>
      <c r="C176" s="266"/>
      <c r="D176" s="257" t="s">
        <v>436</v>
      </c>
      <c r="E176" s="267" t="s">
        <v>1</v>
      </c>
      <c r="F176" s="268" t="s">
        <v>3424</v>
      </c>
      <c r="G176" s="266"/>
      <c r="H176" s="269">
        <v>2.698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5" t="s">
        <v>436</v>
      </c>
      <c r="AU176" s="275" t="s">
        <v>86</v>
      </c>
      <c r="AV176" s="13" t="s">
        <v>86</v>
      </c>
      <c r="AW176" s="13" t="s">
        <v>32</v>
      </c>
      <c r="AX176" s="13" t="s">
        <v>76</v>
      </c>
      <c r="AY176" s="275" t="s">
        <v>213</v>
      </c>
    </row>
    <row r="177" s="12" customFormat="1" ht="22.8" customHeight="1">
      <c r="A177" s="12"/>
      <c r="B177" s="228"/>
      <c r="C177" s="229"/>
      <c r="D177" s="230" t="s">
        <v>75</v>
      </c>
      <c r="E177" s="242" t="s">
        <v>420</v>
      </c>
      <c r="F177" s="242" t="s">
        <v>907</v>
      </c>
      <c r="G177" s="229"/>
      <c r="H177" s="229"/>
      <c r="I177" s="232"/>
      <c r="J177" s="243">
        <f>BK177</f>
        <v>0</v>
      </c>
      <c r="K177" s="229"/>
      <c r="L177" s="234"/>
      <c r="M177" s="235"/>
      <c r="N177" s="236"/>
      <c r="O177" s="236"/>
      <c r="P177" s="237">
        <f>SUM(P178:P252)</f>
        <v>0</v>
      </c>
      <c r="Q177" s="236"/>
      <c r="R177" s="237">
        <f>SUM(R178:R252)</f>
        <v>0.54764267999999994</v>
      </c>
      <c r="S177" s="236"/>
      <c r="T177" s="238">
        <f>SUM(T178:T252)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9" t="s">
        <v>84</v>
      </c>
      <c r="AT177" s="240" t="s">
        <v>75</v>
      </c>
      <c r="AU177" s="240" t="s">
        <v>84</v>
      </c>
      <c r="AY177" s="239" t="s">
        <v>213</v>
      </c>
      <c r="BK177" s="241">
        <f>SUM(BK178:BK252)</f>
        <v>0</v>
      </c>
    </row>
    <row r="178" s="2" customFormat="1" ht="21.75" customHeight="1">
      <c r="A178" s="39"/>
      <c r="B178" s="40"/>
      <c r="C178" s="287" t="s">
        <v>307</v>
      </c>
      <c r="D178" s="287" t="s">
        <v>488</v>
      </c>
      <c r="E178" s="288" t="s">
        <v>3425</v>
      </c>
      <c r="F178" s="289" t="s">
        <v>3426</v>
      </c>
      <c r="G178" s="290" t="s">
        <v>471</v>
      </c>
      <c r="H178" s="291">
        <v>22.817</v>
      </c>
      <c r="I178" s="292"/>
      <c r="J178" s="293">
        <f>ROUND(I178*H178,2)</f>
        <v>0</v>
      </c>
      <c r="K178" s="289" t="s">
        <v>1</v>
      </c>
      <c r="L178" s="294"/>
      <c r="M178" s="295" t="s">
        <v>1</v>
      </c>
      <c r="N178" s="296" t="s">
        <v>41</v>
      </c>
      <c r="O178" s="92"/>
      <c r="P178" s="253">
        <f>O178*H178</f>
        <v>0</v>
      </c>
      <c r="Q178" s="253">
        <v>0.00027999999999999998</v>
      </c>
      <c r="R178" s="253">
        <f>Q178*H178</f>
        <v>0.0063887599999999994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420</v>
      </c>
      <c r="AT178" s="255" t="s">
        <v>488</v>
      </c>
      <c r="AU178" s="255" t="s">
        <v>86</v>
      </c>
      <c r="AY178" s="18" t="s">
        <v>213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84</v>
      </c>
      <c r="BK178" s="256">
        <f>ROUND(I178*H178,2)</f>
        <v>0</v>
      </c>
      <c r="BL178" s="18" t="s">
        <v>229</v>
      </c>
      <c r="BM178" s="255" t="s">
        <v>3427</v>
      </c>
    </row>
    <row r="179" s="13" customFormat="1">
      <c r="A179" s="13"/>
      <c r="B179" s="265"/>
      <c r="C179" s="266"/>
      <c r="D179" s="257" t="s">
        <v>436</v>
      </c>
      <c r="E179" s="267" t="s">
        <v>1</v>
      </c>
      <c r="F179" s="268" t="s">
        <v>3428</v>
      </c>
      <c r="G179" s="266"/>
      <c r="H179" s="269">
        <v>22.48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5" t="s">
        <v>436</v>
      </c>
      <c r="AU179" s="275" t="s">
        <v>86</v>
      </c>
      <c r="AV179" s="13" t="s">
        <v>86</v>
      </c>
      <c r="AW179" s="13" t="s">
        <v>32</v>
      </c>
      <c r="AX179" s="13" t="s">
        <v>84</v>
      </c>
      <c r="AY179" s="275" t="s">
        <v>213</v>
      </c>
    </row>
    <row r="180" s="13" customFormat="1">
      <c r="A180" s="13"/>
      <c r="B180" s="265"/>
      <c r="C180" s="266"/>
      <c r="D180" s="257" t="s">
        <v>436</v>
      </c>
      <c r="E180" s="266"/>
      <c r="F180" s="268" t="s">
        <v>3429</v>
      </c>
      <c r="G180" s="266"/>
      <c r="H180" s="269">
        <v>22.817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5" t="s">
        <v>436</v>
      </c>
      <c r="AU180" s="275" t="s">
        <v>86</v>
      </c>
      <c r="AV180" s="13" t="s">
        <v>86</v>
      </c>
      <c r="AW180" s="13" t="s">
        <v>4</v>
      </c>
      <c r="AX180" s="13" t="s">
        <v>84</v>
      </c>
      <c r="AY180" s="275" t="s">
        <v>213</v>
      </c>
    </row>
    <row r="181" s="2" customFormat="1" ht="16.5" customHeight="1">
      <c r="A181" s="39"/>
      <c r="B181" s="40"/>
      <c r="C181" s="244" t="s">
        <v>312</v>
      </c>
      <c r="D181" s="244" t="s">
        <v>216</v>
      </c>
      <c r="E181" s="245" t="s">
        <v>3430</v>
      </c>
      <c r="F181" s="246" t="s">
        <v>3431</v>
      </c>
      <c r="G181" s="247" t="s">
        <v>471</v>
      </c>
      <c r="H181" s="248">
        <v>1</v>
      </c>
      <c r="I181" s="249"/>
      <c r="J181" s="250">
        <f>ROUND(I181*H181,2)</f>
        <v>0</v>
      </c>
      <c r="K181" s="246" t="s">
        <v>1</v>
      </c>
      <c r="L181" s="45"/>
      <c r="M181" s="251" t="s">
        <v>1</v>
      </c>
      <c r="N181" s="252" t="s">
        <v>41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229</v>
      </c>
      <c r="AT181" s="255" t="s">
        <v>216</v>
      </c>
      <c r="AU181" s="255" t="s">
        <v>86</v>
      </c>
      <c r="AY181" s="18" t="s">
        <v>213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84</v>
      </c>
      <c r="BK181" s="256">
        <f>ROUND(I181*H181,2)</f>
        <v>0</v>
      </c>
      <c r="BL181" s="18" t="s">
        <v>229</v>
      </c>
      <c r="BM181" s="255" t="s">
        <v>3432</v>
      </c>
    </row>
    <row r="182" s="13" customFormat="1">
      <c r="A182" s="13"/>
      <c r="B182" s="265"/>
      <c r="C182" s="266"/>
      <c r="D182" s="257" t="s">
        <v>436</v>
      </c>
      <c r="E182" s="267" t="s">
        <v>1</v>
      </c>
      <c r="F182" s="268" t="s">
        <v>84</v>
      </c>
      <c r="G182" s="266"/>
      <c r="H182" s="269">
        <v>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5" t="s">
        <v>436</v>
      </c>
      <c r="AU182" s="275" t="s">
        <v>86</v>
      </c>
      <c r="AV182" s="13" t="s">
        <v>86</v>
      </c>
      <c r="AW182" s="13" t="s">
        <v>32</v>
      </c>
      <c r="AX182" s="13" t="s">
        <v>84</v>
      </c>
      <c r="AY182" s="275" t="s">
        <v>213</v>
      </c>
    </row>
    <row r="183" s="2" customFormat="1" ht="21.75" customHeight="1">
      <c r="A183" s="39"/>
      <c r="B183" s="40"/>
      <c r="C183" s="244" t="s">
        <v>322</v>
      </c>
      <c r="D183" s="244" t="s">
        <v>216</v>
      </c>
      <c r="E183" s="245" t="s">
        <v>3433</v>
      </c>
      <c r="F183" s="246" t="s">
        <v>3434</v>
      </c>
      <c r="G183" s="247" t="s">
        <v>471</v>
      </c>
      <c r="H183" s="248">
        <v>22.817</v>
      </c>
      <c r="I183" s="249"/>
      <c r="J183" s="250">
        <f>ROUND(I183*H183,2)</f>
        <v>0</v>
      </c>
      <c r="K183" s="246" t="s">
        <v>394</v>
      </c>
      <c r="L183" s="45"/>
      <c r="M183" s="251" t="s">
        <v>1</v>
      </c>
      <c r="N183" s="252" t="s">
        <v>41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229</v>
      </c>
      <c r="AT183" s="255" t="s">
        <v>216</v>
      </c>
      <c r="AU183" s="255" t="s">
        <v>86</v>
      </c>
      <c r="AY183" s="18" t="s">
        <v>213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84</v>
      </c>
      <c r="BK183" s="256">
        <f>ROUND(I183*H183,2)</f>
        <v>0</v>
      </c>
      <c r="BL183" s="18" t="s">
        <v>229</v>
      </c>
      <c r="BM183" s="255" t="s">
        <v>3435</v>
      </c>
    </row>
    <row r="184" s="13" customFormat="1">
      <c r="A184" s="13"/>
      <c r="B184" s="265"/>
      <c r="C184" s="266"/>
      <c r="D184" s="257" t="s">
        <v>436</v>
      </c>
      <c r="E184" s="267" t="s">
        <v>1</v>
      </c>
      <c r="F184" s="268" t="s">
        <v>3428</v>
      </c>
      <c r="G184" s="266"/>
      <c r="H184" s="269">
        <v>22.48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5" t="s">
        <v>436</v>
      </c>
      <c r="AU184" s="275" t="s">
        <v>86</v>
      </c>
      <c r="AV184" s="13" t="s">
        <v>86</v>
      </c>
      <c r="AW184" s="13" t="s">
        <v>32</v>
      </c>
      <c r="AX184" s="13" t="s">
        <v>84</v>
      </c>
      <c r="AY184" s="275" t="s">
        <v>213</v>
      </c>
    </row>
    <row r="185" s="13" customFormat="1">
      <c r="A185" s="13"/>
      <c r="B185" s="265"/>
      <c r="C185" s="266"/>
      <c r="D185" s="257" t="s">
        <v>436</v>
      </c>
      <c r="E185" s="266"/>
      <c r="F185" s="268" t="s">
        <v>3429</v>
      </c>
      <c r="G185" s="266"/>
      <c r="H185" s="269">
        <v>22.817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5" t="s">
        <v>436</v>
      </c>
      <c r="AU185" s="275" t="s">
        <v>86</v>
      </c>
      <c r="AV185" s="13" t="s">
        <v>86</v>
      </c>
      <c r="AW185" s="13" t="s">
        <v>4</v>
      </c>
      <c r="AX185" s="13" t="s">
        <v>84</v>
      </c>
      <c r="AY185" s="275" t="s">
        <v>213</v>
      </c>
    </row>
    <row r="186" s="2" customFormat="1" ht="21.75" customHeight="1">
      <c r="A186" s="39"/>
      <c r="B186" s="40"/>
      <c r="C186" s="244" t="s">
        <v>7</v>
      </c>
      <c r="D186" s="244" t="s">
        <v>216</v>
      </c>
      <c r="E186" s="245" t="s">
        <v>2824</v>
      </c>
      <c r="F186" s="246" t="s">
        <v>2825</v>
      </c>
      <c r="G186" s="247" t="s">
        <v>471</v>
      </c>
      <c r="H186" s="248">
        <v>23.154</v>
      </c>
      <c r="I186" s="249"/>
      <c r="J186" s="250">
        <f>ROUND(I186*H186,2)</f>
        <v>0</v>
      </c>
      <c r="K186" s="246" t="s">
        <v>394</v>
      </c>
      <c r="L186" s="45"/>
      <c r="M186" s="251" t="s">
        <v>1</v>
      </c>
      <c r="N186" s="252" t="s">
        <v>41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229</v>
      </c>
      <c r="AT186" s="255" t="s">
        <v>216</v>
      </c>
      <c r="AU186" s="255" t="s">
        <v>86</v>
      </c>
      <c r="AY186" s="18" t="s">
        <v>213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84</v>
      </c>
      <c r="BK186" s="256">
        <f>ROUND(I186*H186,2)</f>
        <v>0</v>
      </c>
      <c r="BL186" s="18" t="s">
        <v>229</v>
      </c>
      <c r="BM186" s="255" t="s">
        <v>3275</v>
      </c>
    </row>
    <row r="187" s="2" customFormat="1">
      <c r="A187" s="39"/>
      <c r="B187" s="40"/>
      <c r="C187" s="41"/>
      <c r="D187" s="257" t="s">
        <v>222</v>
      </c>
      <c r="E187" s="41"/>
      <c r="F187" s="258" t="s">
        <v>2827</v>
      </c>
      <c r="G187" s="41"/>
      <c r="H187" s="41"/>
      <c r="I187" s="155"/>
      <c r="J187" s="41"/>
      <c r="K187" s="41"/>
      <c r="L187" s="45"/>
      <c r="M187" s="259"/>
      <c r="N187" s="260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222</v>
      </c>
      <c r="AU187" s="18" t="s">
        <v>86</v>
      </c>
    </row>
    <row r="188" s="13" customFormat="1">
      <c r="A188" s="13"/>
      <c r="B188" s="265"/>
      <c r="C188" s="266"/>
      <c r="D188" s="257" t="s">
        <v>436</v>
      </c>
      <c r="E188" s="267" t="s">
        <v>1</v>
      </c>
      <c r="F188" s="268" t="s">
        <v>3428</v>
      </c>
      <c r="G188" s="266"/>
      <c r="H188" s="269">
        <v>22.48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5" t="s">
        <v>436</v>
      </c>
      <c r="AU188" s="275" t="s">
        <v>86</v>
      </c>
      <c r="AV188" s="13" t="s">
        <v>86</v>
      </c>
      <c r="AW188" s="13" t="s">
        <v>32</v>
      </c>
      <c r="AX188" s="13" t="s">
        <v>76</v>
      </c>
      <c r="AY188" s="275" t="s">
        <v>213</v>
      </c>
    </row>
    <row r="189" s="13" customFormat="1">
      <c r="A189" s="13"/>
      <c r="B189" s="265"/>
      <c r="C189" s="266"/>
      <c r="D189" s="257" t="s">
        <v>436</v>
      </c>
      <c r="E189" s="266"/>
      <c r="F189" s="268" t="s">
        <v>3436</v>
      </c>
      <c r="G189" s="266"/>
      <c r="H189" s="269">
        <v>23.154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5" t="s">
        <v>436</v>
      </c>
      <c r="AU189" s="275" t="s">
        <v>86</v>
      </c>
      <c r="AV189" s="13" t="s">
        <v>86</v>
      </c>
      <c r="AW189" s="13" t="s">
        <v>4</v>
      </c>
      <c r="AX189" s="13" t="s">
        <v>84</v>
      </c>
      <c r="AY189" s="275" t="s">
        <v>213</v>
      </c>
    </row>
    <row r="190" s="2" customFormat="1" ht="16.5" customHeight="1">
      <c r="A190" s="39"/>
      <c r="B190" s="40"/>
      <c r="C190" s="287" t="s">
        <v>333</v>
      </c>
      <c r="D190" s="287" t="s">
        <v>488</v>
      </c>
      <c r="E190" s="288" t="s">
        <v>2831</v>
      </c>
      <c r="F190" s="289" t="s">
        <v>2832</v>
      </c>
      <c r="G190" s="290" t="s">
        <v>471</v>
      </c>
      <c r="H190" s="291">
        <v>23.154</v>
      </c>
      <c r="I190" s="292"/>
      <c r="J190" s="293">
        <f>ROUND(I190*H190,2)</f>
        <v>0</v>
      </c>
      <c r="K190" s="289" t="s">
        <v>394</v>
      </c>
      <c r="L190" s="294"/>
      <c r="M190" s="295" t="s">
        <v>1</v>
      </c>
      <c r="N190" s="296" t="s">
        <v>41</v>
      </c>
      <c r="O190" s="92"/>
      <c r="P190" s="253">
        <f>O190*H190</f>
        <v>0</v>
      </c>
      <c r="Q190" s="253">
        <v>0.00048000000000000001</v>
      </c>
      <c r="R190" s="253">
        <f>Q190*H190</f>
        <v>0.011113920000000001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420</v>
      </c>
      <c r="AT190" s="255" t="s">
        <v>488</v>
      </c>
      <c r="AU190" s="255" t="s">
        <v>86</v>
      </c>
      <c r="AY190" s="18" t="s">
        <v>213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84</v>
      </c>
      <c r="BK190" s="256">
        <f>ROUND(I190*H190,2)</f>
        <v>0</v>
      </c>
      <c r="BL190" s="18" t="s">
        <v>229</v>
      </c>
      <c r="BM190" s="255" t="s">
        <v>3282</v>
      </c>
    </row>
    <row r="191" s="13" customFormat="1">
      <c r="A191" s="13"/>
      <c r="B191" s="265"/>
      <c r="C191" s="266"/>
      <c r="D191" s="257" t="s">
        <v>436</v>
      </c>
      <c r="E191" s="267" t="s">
        <v>1</v>
      </c>
      <c r="F191" s="268" t="s">
        <v>3428</v>
      </c>
      <c r="G191" s="266"/>
      <c r="H191" s="269">
        <v>22.48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5" t="s">
        <v>436</v>
      </c>
      <c r="AU191" s="275" t="s">
        <v>86</v>
      </c>
      <c r="AV191" s="13" t="s">
        <v>86</v>
      </c>
      <c r="AW191" s="13" t="s">
        <v>32</v>
      </c>
      <c r="AX191" s="13" t="s">
        <v>76</v>
      </c>
      <c r="AY191" s="275" t="s">
        <v>213</v>
      </c>
    </row>
    <row r="192" s="13" customFormat="1">
      <c r="A192" s="13"/>
      <c r="B192" s="265"/>
      <c r="C192" s="266"/>
      <c r="D192" s="257" t="s">
        <v>436</v>
      </c>
      <c r="E192" s="266"/>
      <c r="F192" s="268" t="s">
        <v>3436</v>
      </c>
      <c r="G192" s="266"/>
      <c r="H192" s="269">
        <v>23.154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5" t="s">
        <v>436</v>
      </c>
      <c r="AU192" s="275" t="s">
        <v>86</v>
      </c>
      <c r="AV192" s="13" t="s">
        <v>86</v>
      </c>
      <c r="AW192" s="13" t="s">
        <v>4</v>
      </c>
      <c r="AX192" s="13" t="s">
        <v>84</v>
      </c>
      <c r="AY192" s="275" t="s">
        <v>213</v>
      </c>
    </row>
    <row r="193" s="2" customFormat="1" ht="16.5" customHeight="1">
      <c r="A193" s="39"/>
      <c r="B193" s="40"/>
      <c r="C193" s="287" t="s">
        <v>338</v>
      </c>
      <c r="D193" s="287" t="s">
        <v>488</v>
      </c>
      <c r="E193" s="288" t="s">
        <v>3437</v>
      </c>
      <c r="F193" s="289" t="s">
        <v>3438</v>
      </c>
      <c r="G193" s="290" t="s">
        <v>310</v>
      </c>
      <c r="H193" s="291">
        <v>3</v>
      </c>
      <c r="I193" s="292"/>
      <c r="J193" s="293">
        <f>ROUND(I193*H193,2)</f>
        <v>0</v>
      </c>
      <c r="K193" s="289" t="s">
        <v>394</v>
      </c>
      <c r="L193" s="294"/>
      <c r="M193" s="295" t="s">
        <v>1</v>
      </c>
      <c r="N193" s="296" t="s">
        <v>41</v>
      </c>
      <c r="O193" s="92"/>
      <c r="P193" s="253">
        <f>O193*H193</f>
        <v>0</v>
      </c>
      <c r="Q193" s="253">
        <v>5.0000000000000002E-05</v>
      </c>
      <c r="R193" s="253">
        <f>Q193*H193</f>
        <v>0.00015000000000000001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420</v>
      </c>
      <c r="AT193" s="255" t="s">
        <v>488</v>
      </c>
      <c r="AU193" s="255" t="s">
        <v>86</v>
      </c>
      <c r="AY193" s="18" t="s">
        <v>213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84</v>
      </c>
      <c r="BK193" s="256">
        <f>ROUND(I193*H193,2)</f>
        <v>0</v>
      </c>
      <c r="BL193" s="18" t="s">
        <v>229</v>
      </c>
      <c r="BM193" s="255" t="s">
        <v>3439</v>
      </c>
    </row>
    <row r="194" s="13" customFormat="1">
      <c r="A194" s="13"/>
      <c r="B194" s="265"/>
      <c r="C194" s="266"/>
      <c r="D194" s="257" t="s">
        <v>436</v>
      </c>
      <c r="E194" s="267" t="s">
        <v>1</v>
      </c>
      <c r="F194" s="268" t="s">
        <v>224</v>
      </c>
      <c r="G194" s="266"/>
      <c r="H194" s="269">
        <v>3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5" t="s">
        <v>436</v>
      </c>
      <c r="AU194" s="275" t="s">
        <v>86</v>
      </c>
      <c r="AV194" s="13" t="s">
        <v>86</v>
      </c>
      <c r="AW194" s="13" t="s">
        <v>32</v>
      </c>
      <c r="AX194" s="13" t="s">
        <v>84</v>
      </c>
      <c r="AY194" s="275" t="s">
        <v>213</v>
      </c>
    </row>
    <row r="195" s="2" customFormat="1" ht="21.75" customHeight="1">
      <c r="A195" s="39"/>
      <c r="B195" s="40"/>
      <c r="C195" s="244" t="s">
        <v>343</v>
      </c>
      <c r="D195" s="244" t="s">
        <v>216</v>
      </c>
      <c r="E195" s="245" t="s">
        <v>3440</v>
      </c>
      <c r="F195" s="246" t="s">
        <v>3441</v>
      </c>
      <c r="G195" s="247" t="s">
        <v>310</v>
      </c>
      <c r="H195" s="248">
        <v>3</v>
      </c>
      <c r="I195" s="249"/>
      <c r="J195" s="250">
        <f>ROUND(I195*H195,2)</f>
        <v>0</v>
      </c>
      <c r="K195" s="246" t="s">
        <v>394</v>
      </c>
      <c r="L195" s="45"/>
      <c r="M195" s="251" t="s">
        <v>1</v>
      </c>
      <c r="N195" s="252" t="s">
        <v>41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229</v>
      </c>
      <c r="AT195" s="255" t="s">
        <v>216</v>
      </c>
      <c r="AU195" s="255" t="s">
        <v>86</v>
      </c>
      <c r="AY195" s="18" t="s">
        <v>213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84</v>
      </c>
      <c r="BK195" s="256">
        <f>ROUND(I195*H195,2)</f>
        <v>0</v>
      </c>
      <c r="BL195" s="18" t="s">
        <v>229</v>
      </c>
      <c r="BM195" s="255" t="s">
        <v>3442</v>
      </c>
    </row>
    <row r="196" s="15" customFormat="1">
      <c r="A196" s="15"/>
      <c r="B196" s="300"/>
      <c r="C196" s="301"/>
      <c r="D196" s="257" t="s">
        <v>436</v>
      </c>
      <c r="E196" s="302" t="s">
        <v>1</v>
      </c>
      <c r="F196" s="303" t="s">
        <v>3443</v>
      </c>
      <c r="G196" s="301"/>
      <c r="H196" s="302" t="s">
        <v>1</v>
      </c>
      <c r="I196" s="304"/>
      <c r="J196" s="301"/>
      <c r="K196" s="301"/>
      <c r="L196" s="305"/>
      <c r="M196" s="306"/>
      <c r="N196" s="307"/>
      <c r="O196" s="307"/>
      <c r="P196" s="307"/>
      <c r="Q196" s="307"/>
      <c r="R196" s="307"/>
      <c r="S196" s="307"/>
      <c r="T196" s="308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309" t="s">
        <v>436</v>
      </c>
      <c r="AU196" s="309" t="s">
        <v>86</v>
      </c>
      <c r="AV196" s="15" t="s">
        <v>84</v>
      </c>
      <c r="AW196" s="15" t="s">
        <v>32</v>
      </c>
      <c r="AX196" s="15" t="s">
        <v>76</v>
      </c>
      <c r="AY196" s="309" t="s">
        <v>213</v>
      </c>
    </row>
    <row r="197" s="13" customFormat="1">
      <c r="A197" s="13"/>
      <c r="B197" s="265"/>
      <c r="C197" s="266"/>
      <c r="D197" s="257" t="s">
        <v>436</v>
      </c>
      <c r="E197" s="267" t="s">
        <v>1</v>
      </c>
      <c r="F197" s="268" t="s">
        <v>224</v>
      </c>
      <c r="G197" s="266"/>
      <c r="H197" s="269">
        <v>3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5" t="s">
        <v>436</v>
      </c>
      <c r="AU197" s="275" t="s">
        <v>86</v>
      </c>
      <c r="AV197" s="13" t="s">
        <v>86</v>
      </c>
      <c r="AW197" s="13" t="s">
        <v>32</v>
      </c>
      <c r="AX197" s="13" t="s">
        <v>84</v>
      </c>
      <c r="AY197" s="275" t="s">
        <v>213</v>
      </c>
    </row>
    <row r="198" s="2" customFormat="1" ht="21.75" customHeight="1">
      <c r="A198" s="39"/>
      <c r="B198" s="40"/>
      <c r="C198" s="287" t="s">
        <v>348</v>
      </c>
      <c r="D198" s="287" t="s">
        <v>488</v>
      </c>
      <c r="E198" s="288" t="s">
        <v>3444</v>
      </c>
      <c r="F198" s="289" t="s">
        <v>3445</v>
      </c>
      <c r="G198" s="290" t="s">
        <v>310</v>
      </c>
      <c r="H198" s="291">
        <v>1</v>
      </c>
      <c r="I198" s="292"/>
      <c r="J198" s="293">
        <f>ROUND(I198*H198,2)</f>
        <v>0</v>
      </c>
      <c r="K198" s="289" t="s">
        <v>1</v>
      </c>
      <c r="L198" s="294"/>
      <c r="M198" s="295" t="s">
        <v>1</v>
      </c>
      <c r="N198" s="296" t="s">
        <v>41</v>
      </c>
      <c r="O198" s="92"/>
      <c r="P198" s="253">
        <f>O198*H198</f>
        <v>0</v>
      </c>
      <c r="Q198" s="253">
        <v>0.0048999999999999998</v>
      </c>
      <c r="R198" s="253">
        <f>Q198*H198</f>
        <v>0.0048999999999999998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420</v>
      </c>
      <c r="AT198" s="255" t="s">
        <v>488</v>
      </c>
      <c r="AU198" s="255" t="s">
        <v>86</v>
      </c>
      <c r="AY198" s="18" t="s">
        <v>213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84</v>
      </c>
      <c r="BK198" s="256">
        <f>ROUND(I198*H198,2)</f>
        <v>0</v>
      </c>
      <c r="BL198" s="18" t="s">
        <v>229</v>
      </c>
      <c r="BM198" s="255" t="s">
        <v>3446</v>
      </c>
    </row>
    <row r="199" s="2" customFormat="1">
      <c r="A199" s="39"/>
      <c r="B199" s="40"/>
      <c r="C199" s="41"/>
      <c r="D199" s="257" t="s">
        <v>222</v>
      </c>
      <c r="E199" s="41"/>
      <c r="F199" s="258" t="s">
        <v>3447</v>
      </c>
      <c r="G199" s="41"/>
      <c r="H199" s="41"/>
      <c r="I199" s="155"/>
      <c r="J199" s="41"/>
      <c r="K199" s="41"/>
      <c r="L199" s="45"/>
      <c r="M199" s="259"/>
      <c r="N199" s="260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222</v>
      </c>
      <c r="AU199" s="18" t="s">
        <v>86</v>
      </c>
    </row>
    <row r="200" s="13" customFormat="1">
      <c r="A200" s="13"/>
      <c r="B200" s="265"/>
      <c r="C200" s="266"/>
      <c r="D200" s="257" t="s">
        <v>436</v>
      </c>
      <c r="E200" s="267" t="s">
        <v>1</v>
      </c>
      <c r="F200" s="268" t="s">
        <v>84</v>
      </c>
      <c r="G200" s="266"/>
      <c r="H200" s="269">
        <v>1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5" t="s">
        <v>436</v>
      </c>
      <c r="AU200" s="275" t="s">
        <v>86</v>
      </c>
      <c r="AV200" s="13" t="s">
        <v>86</v>
      </c>
      <c r="AW200" s="13" t="s">
        <v>32</v>
      </c>
      <c r="AX200" s="13" t="s">
        <v>84</v>
      </c>
      <c r="AY200" s="275" t="s">
        <v>213</v>
      </c>
    </row>
    <row r="201" s="2" customFormat="1" ht="16.5" customHeight="1">
      <c r="A201" s="39"/>
      <c r="B201" s="40"/>
      <c r="C201" s="287" t="s">
        <v>512</v>
      </c>
      <c r="D201" s="287" t="s">
        <v>488</v>
      </c>
      <c r="E201" s="288" t="s">
        <v>3448</v>
      </c>
      <c r="F201" s="289" t="s">
        <v>3077</v>
      </c>
      <c r="G201" s="290" t="s">
        <v>3078</v>
      </c>
      <c r="H201" s="291">
        <v>1</v>
      </c>
      <c r="I201" s="292"/>
      <c r="J201" s="293">
        <f>ROUND(I201*H201,2)</f>
        <v>0</v>
      </c>
      <c r="K201" s="289" t="s">
        <v>1</v>
      </c>
      <c r="L201" s="294"/>
      <c r="M201" s="295" t="s">
        <v>1</v>
      </c>
      <c r="N201" s="296" t="s">
        <v>41</v>
      </c>
      <c r="O201" s="92"/>
      <c r="P201" s="253">
        <f>O201*H201</f>
        <v>0</v>
      </c>
      <c r="Q201" s="253">
        <v>0.00122</v>
      </c>
      <c r="R201" s="253">
        <f>Q201*H201</f>
        <v>0.00122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420</v>
      </c>
      <c r="AT201" s="255" t="s">
        <v>488</v>
      </c>
      <c r="AU201" s="255" t="s">
        <v>86</v>
      </c>
      <c r="AY201" s="18" t="s">
        <v>213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84</v>
      </c>
      <c r="BK201" s="256">
        <f>ROUND(I201*H201,2)</f>
        <v>0</v>
      </c>
      <c r="BL201" s="18" t="s">
        <v>229</v>
      </c>
      <c r="BM201" s="255" t="s">
        <v>3449</v>
      </c>
    </row>
    <row r="202" s="2" customFormat="1">
      <c r="A202" s="39"/>
      <c r="B202" s="40"/>
      <c r="C202" s="41"/>
      <c r="D202" s="257" t="s">
        <v>222</v>
      </c>
      <c r="E202" s="41"/>
      <c r="F202" s="258" t="s">
        <v>3450</v>
      </c>
      <c r="G202" s="41"/>
      <c r="H202" s="41"/>
      <c r="I202" s="155"/>
      <c r="J202" s="41"/>
      <c r="K202" s="41"/>
      <c r="L202" s="45"/>
      <c r="M202" s="259"/>
      <c r="N202" s="260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222</v>
      </c>
      <c r="AU202" s="18" t="s">
        <v>86</v>
      </c>
    </row>
    <row r="203" s="13" customFormat="1">
      <c r="A203" s="13"/>
      <c r="B203" s="265"/>
      <c r="C203" s="266"/>
      <c r="D203" s="257" t="s">
        <v>436</v>
      </c>
      <c r="E203" s="267" t="s">
        <v>1</v>
      </c>
      <c r="F203" s="268" t="s">
        <v>84</v>
      </c>
      <c r="G203" s="266"/>
      <c r="H203" s="269">
        <v>1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5" t="s">
        <v>436</v>
      </c>
      <c r="AU203" s="275" t="s">
        <v>86</v>
      </c>
      <c r="AV203" s="13" t="s">
        <v>86</v>
      </c>
      <c r="AW203" s="13" t="s">
        <v>32</v>
      </c>
      <c r="AX203" s="13" t="s">
        <v>84</v>
      </c>
      <c r="AY203" s="275" t="s">
        <v>213</v>
      </c>
    </row>
    <row r="204" s="2" customFormat="1" ht="16.5" customHeight="1">
      <c r="A204" s="39"/>
      <c r="B204" s="40"/>
      <c r="C204" s="244" t="s">
        <v>516</v>
      </c>
      <c r="D204" s="244" t="s">
        <v>216</v>
      </c>
      <c r="E204" s="245" t="s">
        <v>3451</v>
      </c>
      <c r="F204" s="246" t="s">
        <v>3071</v>
      </c>
      <c r="G204" s="247" t="s">
        <v>310</v>
      </c>
      <c r="H204" s="248">
        <v>1</v>
      </c>
      <c r="I204" s="249"/>
      <c r="J204" s="250">
        <f>ROUND(I204*H204,2)</f>
        <v>0</v>
      </c>
      <c r="K204" s="246" t="s">
        <v>1</v>
      </c>
      <c r="L204" s="45"/>
      <c r="M204" s="251" t="s">
        <v>1</v>
      </c>
      <c r="N204" s="252" t="s">
        <v>41</v>
      </c>
      <c r="O204" s="92"/>
      <c r="P204" s="253">
        <f>O204*H204</f>
        <v>0</v>
      </c>
      <c r="Q204" s="253">
        <v>0.00017000000000000001</v>
      </c>
      <c r="R204" s="253">
        <f>Q204*H204</f>
        <v>0.00017000000000000001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229</v>
      </c>
      <c r="AT204" s="255" t="s">
        <v>216</v>
      </c>
      <c r="AU204" s="255" t="s">
        <v>86</v>
      </c>
      <c r="AY204" s="18" t="s">
        <v>213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84</v>
      </c>
      <c r="BK204" s="256">
        <f>ROUND(I204*H204,2)</f>
        <v>0</v>
      </c>
      <c r="BL204" s="18" t="s">
        <v>229</v>
      </c>
      <c r="BM204" s="255" t="s">
        <v>3452</v>
      </c>
    </row>
    <row r="205" s="2" customFormat="1">
      <c r="A205" s="39"/>
      <c r="B205" s="40"/>
      <c r="C205" s="41"/>
      <c r="D205" s="257" t="s">
        <v>222</v>
      </c>
      <c r="E205" s="41"/>
      <c r="F205" s="258" t="s">
        <v>3453</v>
      </c>
      <c r="G205" s="41"/>
      <c r="H205" s="41"/>
      <c r="I205" s="155"/>
      <c r="J205" s="41"/>
      <c r="K205" s="41"/>
      <c r="L205" s="45"/>
      <c r="M205" s="259"/>
      <c r="N205" s="260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222</v>
      </c>
      <c r="AU205" s="18" t="s">
        <v>86</v>
      </c>
    </row>
    <row r="206" s="13" customFormat="1">
      <c r="A206" s="13"/>
      <c r="B206" s="265"/>
      <c r="C206" s="266"/>
      <c r="D206" s="257" t="s">
        <v>436</v>
      </c>
      <c r="E206" s="267" t="s">
        <v>1</v>
      </c>
      <c r="F206" s="268" t="s">
        <v>84</v>
      </c>
      <c r="G206" s="266"/>
      <c r="H206" s="269">
        <v>1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5" t="s">
        <v>436</v>
      </c>
      <c r="AU206" s="275" t="s">
        <v>86</v>
      </c>
      <c r="AV206" s="13" t="s">
        <v>86</v>
      </c>
      <c r="AW206" s="13" t="s">
        <v>32</v>
      </c>
      <c r="AX206" s="13" t="s">
        <v>84</v>
      </c>
      <c r="AY206" s="275" t="s">
        <v>213</v>
      </c>
    </row>
    <row r="207" s="2" customFormat="1" ht="16.5" customHeight="1">
      <c r="A207" s="39"/>
      <c r="B207" s="40"/>
      <c r="C207" s="287" t="s">
        <v>355</v>
      </c>
      <c r="D207" s="287" t="s">
        <v>488</v>
      </c>
      <c r="E207" s="288" t="s">
        <v>3454</v>
      </c>
      <c r="F207" s="289" t="s">
        <v>3455</v>
      </c>
      <c r="G207" s="290" t="s">
        <v>471</v>
      </c>
      <c r="H207" s="291">
        <v>1</v>
      </c>
      <c r="I207" s="292"/>
      <c r="J207" s="293">
        <f>ROUND(I207*H207,2)</f>
        <v>0</v>
      </c>
      <c r="K207" s="289" t="s">
        <v>1</v>
      </c>
      <c r="L207" s="294"/>
      <c r="M207" s="295" t="s">
        <v>1</v>
      </c>
      <c r="N207" s="296" t="s">
        <v>41</v>
      </c>
      <c r="O207" s="92"/>
      <c r="P207" s="253">
        <f>O207*H207</f>
        <v>0</v>
      </c>
      <c r="Q207" s="253">
        <v>0.00174</v>
      </c>
      <c r="R207" s="253">
        <f>Q207*H207</f>
        <v>0.00174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420</v>
      </c>
      <c r="AT207" s="255" t="s">
        <v>488</v>
      </c>
      <c r="AU207" s="255" t="s">
        <v>86</v>
      </c>
      <c r="AY207" s="18" t="s">
        <v>213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84</v>
      </c>
      <c r="BK207" s="256">
        <f>ROUND(I207*H207,2)</f>
        <v>0</v>
      </c>
      <c r="BL207" s="18" t="s">
        <v>229</v>
      </c>
      <c r="BM207" s="255" t="s">
        <v>3456</v>
      </c>
    </row>
    <row r="208" s="2" customFormat="1">
      <c r="A208" s="39"/>
      <c r="B208" s="40"/>
      <c r="C208" s="41"/>
      <c r="D208" s="257" t="s">
        <v>222</v>
      </c>
      <c r="E208" s="41"/>
      <c r="F208" s="258" t="s">
        <v>3457</v>
      </c>
      <c r="G208" s="41"/>
      <c r="H208" s="41"/>
      <c r="I208" s="155"/>
      <c r="J208" s="41"/>
      <c r="K208" s="41"/>
      <c r="L208" s="45"/>
      <c r="M208" s="259"/>
      <c r="N208" s="260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222</v>
      </c>
      <c r="AU208" s="18" t="s">
        <v>86</v>
      </c>
    </row>
    <row r="209" s="13" customFormat="1">
      <c r="A209" s="13"/>
      <c r="B209" s="265"/>
      <c r="C209" s="266"/>
      <c r="D209" s="257" t="s">
        <v>436</v>
      </c>
      <c r="E209" s="267" t="s">
        <v>1</v>
      </c>
      <c r="F209" s="268" t="s">
        <v>84</v>
      </c>
      <c r="G209" s="266"/>
      <c r="H209" s="269">
        <v>1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5" t="s">
        <v>436</v>
      </c>
      <c r="AU209" s="275" t="s">
        <v>86</v>
      </c>
      <c r="AV209" s="13" t="s">
        <v>86</v>
      </c>
      <c r="AW209" s="13" t="s">
        <v>32</v>
      </c>
      <c r="AX209" s="13" t="s">
        <v>84</v>
      </c>
      <c r="AY209" s="275" t="s">
        <v>213</v>
      </c>
    </row>
    <row r="210" s="2" customFormat="1" ht="16.5" customHeight="1">
      <c r="A210" s="39"/>
      <c r="B210" s="40"/>
      <c r="C210" s="244" t="s">
        <v>360</v>
      </c>
      <c r="D210" s="244" t="s">
        <v>216</v>
      </c>
      <c r="E210" s="245" t="s">
        <v>3458</v>
      </c>
      <c r="F210" s="246" t="s">
        <v>3459</v>
      </c>
      <c r="G210" s="247" t="s">
        <v>310</v>
      </c>
      <c r="H210" s="248">
        <v>1</v>
      </c>
      <c r="I210" s="249"/>
      <c r="J210" s="250">
        <f>ROUND(I210*H210,2)</f>
        <v>0</v>
      </c>
      <c r="K210" s="246" t="s">
        <v>1</v>
      </c>
      <c r="L210" s="45"/>
      <c r="M210" s="251" t="s">
        <v>1</v>
      </c>
      <c r="N210" s="252" t="s">
        <v>41</v>
      </c>
      <c r="O210" s="92"/>
      <c r="P210" s="253">
        <f>O210*H210</f>
        <v>0</v>
      </c>
      <c r="Q210" s="253">
        <v>0.00072000000000000005</v>
      </c>
      <c r="R210" s="253">
        <f>Q210*H210</f>
        <v>0.00072000000000000005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229</v>
      </c>
      <c r="AT210" s="255" t="s">
        <v>216</v>
      </c>
      <c r="AU210" s="255" t="s">
        <v>86</v>
      </c>
      <c r="AY210" s="18" t="s">
        <v>213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84</v>
      </c>
      <c r="BK210" s="256">
        <f>ROUND(I210*H210,2)</f>
        <v>0</v>
      </c>
      <c r="BL210" s="18" t="s">
        <v>229</v>
      </c>
      <c r="BM210" s="255" t="s">
        <v>3460</v>
      </c>
    </row>
    <row r="211" s="13" customFormat="1">
      <c r="A211" s="13"/>
      <c r="B211" s="265"/>
      <c r="C211" s="266"/>
      <c r="D211" s="257" t="s">
        <v>436</v>
      </c>
      <c r="E211" s="267" t="s">
        <v>1</v>
      </c>
      <c r="F211" s="268" t="s">
        <v>84</v>
      </c>
      <c r="G211" s="266"/>
      <c r="H211" s="269">
        <v>1</v>
      </c>
      <c r="I211" s="270"/>
      <c r="J211" s="266"/>
      <c r="K211" s="266"/>
      <c r="L211" s="271"/>
      <c r="M211" s="272"/>
      <c r="N211" s="273"/>
      <c r="O211" s="273"/>
      <c r="P211" s="273"/>
      <c r="Q211" s="273"/>
      <c r="R211" s="273"/>
      <c r="S211" s="273"/>
      <c r="T211" s="27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5" t="s">
        <v>436</v>
      </c>
      <c r="AU211" s="275" t="s">
        <v>86</v>
      </c>
      <c r="AV211" s="13" t="s">
        <v>86</v>
      </c>
      <c r="AW211" s="13" t="s">
        <v>32</v>
      </c>
      <c r="AX211" s="13" t="s">
        <v>76</v>
      </c>
      <c r="AY211" s="275" t="s">
        <v>213</v>
      </c>
    </row>
    <row r="212" s="14" customFormat="1">
      <c r="A212" s="14"/>
      <c r="B212" s="276"/>
      <c r="C212" s="277"/>
      <c r="D212" s="257" t="s">
        <v>436</v>
      </c>
      <c r="E212" s="278" t="s">
        <v>1</v>
      </c>
      <c r="F212" s="279" t="s">
        <v>453</v>
      </c>
      <c r="G212" s="277"/>
      <c r="H212" s="280">
        <v>1</v>
      </c>
      <c r="I212" s="281"/>
      <c r="J212" s="277"/>
      <c r="K212" s="277"/>
      <c r="L212" s="282"/>
      <c r="M212" s="283"/>
      <c r="N212" s="284"/>
      <c r="O212" s="284"/>
      <c r="P212" s="284"/>
      <c r="Q212" s="284"/>
      <c r="R212" s="284"/>
      <c r="S212" s="284"/>
      <c r="T212" s="28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6" t="s">
        <v>436</v>
      </c>
      <c r="AU212" s="286" t="s">
        <v>86</v>
      </c>
      <c r="AV212" s="14" t="s">
        <v>229</v>
      </c>
      <c r="AW212" s="14" t="s">
        <v>32</v>
      </c>
      <c r="AX212" s="14" t="s">
        <v>84</v>
      </c>
      <c r="AY212" s="286" t="s">
        <v>213</v>
      </c>
    </row>
    <row r="213" s="2" customFormat="1" ht="16.5" customHeight="1">
      <c r="A213" s="39"/>
      <c r="B213" s="40"/>
      <c r="C213" s="244" t="s">
        <v>365</v>
      </c>
      <c r="D213" s="244" t="s">
        <v>216</v>
      </c>
      <c r="E213" s="245" t="s">
        <v>3461</v>
      </c>
      <c r="F213" s="246" t="s">
        <v>3462</v>
      </c>
      <c r="G213" s="247" t="s">
        <v>310</v>
      </c>
      <c r="H213" s="248">
        <v>1</v>
      </c>
      <c r="I213" s="249"/>
      <c r="J213" s="250">
        <f>ROUND(I213*H213,2)</f>
        <v>0</v>
      </c>
      <c r="K213" s="246" t="s">
        <v>1</v>
      </c>
      <c r="L213" s="45"/>
      <c r="M213" s="251" t="s">
        <v>1</v>
      </c>
      <c r="N213" s="252" t="s">
        <v>41</v>
      </c>
      <c r="O213" s="92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229</v>
      </c>
      <c r="AT213" s="255" t="s">
        <v>216</v>
      </c>
      <c r="AU213" s="255" t="s">
        <v>86</v>
      </c>
      <c r="AY213" s="18" t="s">
        <v>213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84</v>
      </c>
      <c r="BK213" s="256">
        <f>ROUND(I213*H213,2)</f>
        <v>0</v>
      </c>
      <c r="BL213" s="18" t="s">
        <v>229</v>
      </c>
      <c r="BM213" s="255" t="s">
        <v>3463</v>
      </c>
    </row>
    <row r="214" s="13" customFormat="1">
      <c r="A214" s="13"/>
      <c r="B214" s="265"/>
      <c r="C214" s="266"/>
      <c r="D214" s="257" t="s">
        <v>436</v>
      </c>
      <c r="E214" s="267" t="s">
        <v>1</v>
      </c>
      <c r="F214" s="268" t="s">
        <v>84</v>
      </c>
      <c r="G214" s="266"/>
      <c r="H214" s="269">
        <v>1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5" t="s">
        <v>436</v>
      </c>
      <c r="AU214" s="275" t="s">
        <v>86</v>
      </c>
      <c r="AV214" s="13" t="s">
        <v>86</v>
      </c>
      <c r="AW214" s="13" t="s">
        <v>32</v>
      </c>
      <c r="AX214" s="13" t="s">
        <v>76</v>
      </c>
      <c r="AY214" s="275" t="s">
        <v>213</v>
      </c>
    </row>
    <row r="215" s="2" customFormat="1" ht="16.5" customHeight="1">
      <c r="A215" s="39"/>
      <c r="B215" s="40"/>
      <c r="C215" s="287" t="s">
        <v>370</v>
      </c>
      <c r="D215" s="287" t="s">
        <v>488</v>
      </c>
      <c r="E215" s="288" t="s">
        <v>3464</v>
      </c>
      <c r="F215" s="289" t="s">
        <v>3465</v>
      </c>
      <c r="G215" s="290" t="s">
        <v>310</v>
      </c>
      <c r="H215" s="291">
        <v>1</v>
      </c>
      <c r="I215" s="292"/>
      <c r="J215" s="293">
        <f>ROUND(I215*H215,2)</f>
        <v>0</v>
      </c>
      <c r="K215" s="289" t="s">
        <v>1</v>
      </c>
      <c r="L215" s="294"/>
      <c r="M215" s="295" t="s">
        <v>1</v>
      </c>
      <c r="N215" s="296" t="s">
        <v>41</v>
      </c>
      <c r="O215" s="92"/>
      <c r="P215" s="253">
        <f>O215*H215</f>
        <v>0</v>
      </c>
      <c r="Q215" s="253">
        <v>0.0016000000000000001</v>
      </c>
      <c r="R215" s="253">
        <f>Q215*H215</f>
        <v>0.0016000000000000001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420</v>
      </c>
      <c r="AT215" s="255" t="s">
        <v>488</v>
      </c>
      <c r="AU215" s="255" t="s">
        <v>86</v>
      </c>
      <c r="AY215" s="18" t="s">
        <v>213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84</v>
      </c>
      <c r="BK215" s="256">
        <f>ROUND(I215*H215,2)</f>
        <v>0</v>
      </c>
      <c r="BL215" s="18" t="s">
        <v>229</v>
      </c>
      <c r="BM215" s="255" t="s">
        <v>3466</v>
      </c>
    </row>
    <row r="216" s="15" customFormat="1">
      <c r="A216" s="15"/>
      <c r="B216" s="300"/>
      <c r="C216" s="301"/>
      <c r="D216" s="257" t="s">
        <v>436</v>
      </c>
      <c r="E216" s="302" t="s">
        <v>1</v>
      </c>
      <c r="F216" s="303" t="s">
        <v>3467</v>
      </c>
      <c r="G216" s="301"/>
      <c r="H216" s="302" t="s">
        <v>1</v>
      </c>
      <c r="I216" s="304"/>
      <c r="J216" s="301"/>
      <c r="K216" s="301"/>
      <c r="L216" s="305"/>
      <c r="M216" s="306"/>
      <c r="N216" s="307"/>
      <c r="O216" s="307"/>
      <c r="P216" s="307"/>
      <c r="Q216" s="307"/>
      <c r="R216" s="307"/>
      <c r="S216" s="307"/>
      <c r="T216" s="308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309" t="s">
        <v>436</v>
      </c>
      <c r="AU216" s="309" t="s">
        <v>86</v>
      </c>
      <c r="AV216" s="15" t="s">
        <v>84</v>
      </c>
      <c r="AW216" s="15" t="s">
        <v>32</v>
      </c>
      <c r="AX216" s="15" t="s">
        <v>76</v>
      </c>
      <c r="AY216" s="309" t="s">
        <v>213</v>
      </c>
    </row>
    <row r="217" s="13" customFormat="1">
      <c r="A217" s="13"/>
      <c r="B217" s="265"/>
      <c r="C217" s="266"/>
      <c r="D217" s="257" t="s">
        <v>436</v>
      </c>
      <c r="E217" s="267" t="s">
        <v>1</v>
      </c>
      <c r="F217" s="268" t="s">
        <v>84</v>
      </c>
      <c r="G217" s="266"/>
      <c r="H217" s="269">
        <v>1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5" t="s">
        <v>436</v>
      </c>
      <c r="AU217" s="275" t="s">
        <v>86</v>
      </c>
      <c r="AV217" s="13" t="s">
        <v>86</v>
      </c>
      <c r="AW217" s="13" t="s">
        <v>32</v>
      </c>
      <c r="AX217" s="13" t="s">
        <v>84</v>
      </c>
      <c r="AY217" s="275" t="s">
        <v>213</v>
      </c>
    </row>
    <row r="218" s="2" customFormat="1" ht="16.5" customHeight="1">
      <c r="A218" s="39"/>
      <c r="B218" s="40"/>
      <c r="C218" s="287" t="s">
        <v>375</v>
      </c>
      <c r="D218" s="287" t="s">
        <v>488</v>
      </c>
      <c r="E218" s="288" t="s">
        <v>3468</v>
      </c>
      <c r="F218" s="289" t="s">
        <v>3469</v>
      </c>
      <c r="G218" s="290" t="s">
        <v>310</v>
      </c>
      <c r="H218" s="291">
        <v>1</v>
      </c>
      <c r="I218" s="292"/>
      <c r="J218" s="293">
        <f>ROUND(I218*H218,2)</f>
        <v>0</v>
      </c>
      <c r="K218" s="289" t="s">
        <v>1</v>
      </c>
      <c r="L218" s="294"/>
      <c r="M218" s="295" t="s">
        <v>1</v>
      </c>
      <c r="N218" s="296" t="s">
        <v>41</v>
      </c>
      <c r="O218" s="92"/>
      <c r="P218" s="253">
        <f>O218*H218</f>
        <v>0</v>
      </c>
      <c r="Q218" s="253">
        <v>8.0000000000000007E-05</v>
      </c>
      <c r="R218" s="253">
        <f>Q218*H218</f>
        <v>8.0000000000000007E-05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420</v>
      </c>
      <c r="AT218" s="255" t="s">
        <v>488</v>
      </c>
      <c r="AU218" s="255" t="s">
        <v>86</v>
      </c>
      <c r="AY218" s="18" t="s">
        <v>213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84</v>
      </c>
      <c r="BK218" s="256">
        <f>ROUND(I218*H218,2)</f>
        <v>0</v>
      </c>
      <c r="BL218" s="18" t="s">
        <v>229</v>
      </c>
      <c r="BM218" s="255" t="s">
        <v>3470</v>
      </c>
    </row>
    <row r="219" s="2" customFormat="1">
      <c r="A219" s="39"/>
      <c r="B219" s="40"/>
      <c r="C219" s="41"/>
      <c r="D219" s="257" t="s">
        <v>222</v>
      </c>
      <c r="E219" s="41"/>
      <c r="F219" s="258" t="s">
        <v>2775</v>
      </c>
      <c r="G219" s="41"/>
      <c r="H219" s="41"/>
      <c r="I219" s="155"/>
      <c r="J219" s="41"/>
      <c r="K219" s="41"/>
      <c r="L219" s="45"/>
      <c r="M219" s="259"/>
      <c r="N219" s="260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222</v>
      </c>
      <c r="AU219" s="18" t="s">
        <v>86</v>
      </c>
    </row>
    <row r="220" s="13" customFormat="1">
      <c r="A220" s="13"/>
      <c r="B220" s="265"/>
      <c r="C220" s="266"/>
      <c r="D220" s="257" t="s">
        <v>436</v>
      </c>
      <c r="E220" s="267" t="s">
        <v>1</v>
      </c>
      <c r="F220" s="268" t="s">
        <v>84</v>
      </c>
      <c r="G220" s="266"/>
      <c r="H220" s="269">
        <v>1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5" t="s">
        <v>436</v>
      </c>
      <c r="AU220" s="275" t="s">
        <v>86</v>
      </c>
      <c r="AV220" s="13" t="s">
        <v>86</v>
      </c>
      <c r="AW220" s="13" t="s">
        <v>32</v>
      </c>
      <c r="AX220" s="13" t="s">
        <v>84</v>
      </c>
      <c r="AY220" s="275" t="s">
        <v>213</v>
      </c>
    </row>
    <row r="221" s="2" customFormat="1" ht="16.5" customHeight="1">
      <c r="A221" s="39"/>
      <c r="B221" s="40"/>
      <c r="C221" s="287" t="s">
        <v>288</v>
      </c>
      <c r="D221" s="287" t="s">
        <v>488</v>
      </c>
      <c r="E221" s="288" t="s">
        <v>3471</v>
      </c>
      <c r="F221" s="289" t="s">
        <v>3472</v>
      </c>
      <c r="G221" s="290" t="s">
        <v>310</v>
      </c>
      <c r="H221" s="291">
        <v>1</v>
      </c>
      <c r="I221" s="292"/>
      <c r="J221" s="293">
        <f>ROUND(I221*H221,2)</f>
        <v>0</v>
      </c>
      <c r="K221" s="289" t="s">
        <v>1</v>
      </c>
      <c r="L221" s="294"/>
      <c r="M221" s="295" t="s">
        <v>1</v>
      </c>
      <c r="N221" s="296" t="s">
        <v>41</v>
      </c>
      <c r="O221" s="92"/>
      <c r="P221" s="253">
        <f>O221*H221</f>
        <v>0</v>
      </c>
      <c r="Q221" s="253">
        <v>0.0016000000000000001</v>
      </c>
      <c r="R221" s="253">
        <f>Q221*H221</f>
        <v>0.0016000000000000001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420</v>
      </c>
      <c r="AT221" s="255" t="s">
        <v>488</v>
      </c>
      <c r="AU221" s="255" t="s">
        <v>86</v>
      </c>
      <c r="AY221" s="18" t="s">
        <v>213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84</v>
      </c>
      <c r="BK221" s="256">
        <f>ROUND(I221*H221,2)</f>
        <v>0</v>
      </c>
      <c r="BL221" s="18" t="s">
        <v>229</v>
      </c>
      <c r="BM221" s="255" t="s">
        <v>3473</v>
      </c>
    </row>
    <row r="222" s="2" customFormat="1">
      <c r="A222" s="39"/>
      <c r="B222" s="40"/>
      <c r="C222" s="41"/>
      <c r="D222" s="257" t="s">
        <v>222</v>
      </c>
      <c r="E222" s="41"/>
      <c r="F222" s="258" t="s">
        <v>3474</v>
      </c>
      <c r="G222" s="41"/>
      <c r="H222" s="41"/>
      <c r="I222" s="155"/>
      <c r="J222" s="41"/>
      <c r="K222" s="41"/>
      <c r="L222" s="45"/>
      <c r="M222" s="259"/>
      <c r="N222" s="260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222</v>
      </c>
      <c r="AU222" s="18" t="s">
        <v>86</v>
      </c>
    </row>
    <row r="223" s="13" customFormat="1">
      <c r="A223" s="13"/>
      <c r="B223" s="265"/>
      <c r="C223" s="266"/>
      <c r="D223" s="257" t="s">
        <v>436</v>
      </c>
      <c r="E223" s="267" t="s">
        <v>1</v>
      </c>
      <c r="F223" s="268" t="s">
        <v>84</v>
      </c>
      <c r="G223" s="266"/>
      <c r="H223" s="269">
        <v>1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5" t="s">
        <v>436</v>
      </c>
      <c r="AU223" s="275" t="s">
        <v>86</v>
      </c>
      <c r="AV223" s="13" t="s">
        <v>86</v>
      </c>
      <c r="AW223" s="13" t="s">
        <v>32</v>
      </c>
      <c r="AX223" s="13" t="s">
        <v>84</v>
      </c>
      <c r="AY223" s="275" t="s">
        <v>213</v>
      </c>
    </row>
    <row r="224" s="2" customFormat="1" ht="16.5" customHeight="1">
      <c r="A224" s="39"/>
      <c r="B224" s="40"/>
      <c r="C224" s="287" t="s">
        <v>297</v>
      </c>
      <c r="D224" s="287" t="s">
        <v>488</v>
      </c>
      <c r="E224" s="288" t="s">
        <v>3475</v>
      </c>
      <c r="F224" s="289" t="s">
        <v>3476</v>
      </c>
      <c r="G224" s="290" t="s">
        <v>310</v>
      </c>
      <c r="H224" s="291">
        <v>1</v>
      </c>
      <c r="I224" s="292"/>
      <c r="J224" s="293">
        <f>ROUND(I224*H224,2)</f>
        <v>0</v>
      </c>
      <c r="K224" s="289" t="s">
        <v>394</v>
      </c>
      <c r="L224" s="294"/>
      <c r="M224" s="295" t="s">
        <v>1</v>
      </c>
      <c r="N224" s="296" t="s">
        <v>41</v>
      </c>
      <c r="O224" s="92"/>
      <c r="P224" s="253">
        <f>O224*H224</f>
        <v>0</v>
      </c>
      <c r="Q224" s="253">
        <v>0.12</v>
      </c>
      <c r="R224" s="253">
        <f>Q224*H224</f>
        <v>0.12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420</v>
      </c>
      <c r="AT224" s="255" t="s">
        <v>488</v>
      </c>
      <c r="AU224" s="255" t="s">
        <v>86</v>
      </c>
      <c r="AY224" s="18" t="s">
        <v>213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84</v>
      </c>
      <c r="BK224" s="256">
        <f>ROUND(I224*H224,2)</f>
        <v>0</v>
      </c>
      <c r="BL224" s="18" t="s">
        <v>229</v>
      </c>
      <c r="BM224" s="255" t="s">
        <v>3477</v>
      </c>
    </row>
    <row r="225" s="2" customFormat="1">
      <c r="A225" s="39"/>
      <c r="B225" s="40"/>
      <c r="C225" s="41"/>
      <c r="D225" s="257" t="s">
        <v>222</v>
      </c>
      <c r="E225" s="41"/>
      <c r="F225" s="258" t="s">
        <v>3478</v>
      </c>
      <c r="G225" s="41"/>
      <c r="H225" s="41"/>
      <c r="I225" s="155"/>
      <c r="J225" s="41"/>
      <c r="K225" s="41"/>
      <c r="L225" s="45"/>
      <c r="M225" s="259"/>
      <c r="N225" s="260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222</v>
      </c>
      <c r="AU225" s="18" t="s">
        <v>86</v>
      </c>
    </row>
    <row r="226" s="13" customFormat="1">
      <c r="A226" s="13"/>
      <c r="B226" s="265"/>
      <c r="C226" s="266"/>
      <c r="D226" s="257" t="s">
        <v>436</v>
      </c>
      <c r="E226" s="267" t="s">
        <v>1</v>
      </c>
      <c r="F226" s="268" t="s">
        <v>84</v>
      </c>
      <c r="G226" s="266"/>
      <c r="H226" s="269">
        <v>1</v>
      </c>
      <c r="I226" s="270"/>
      <c r="J226" s="266"/>
      <c r="K226" s="266"/>
      <c r="L226" s="271"/>
      <c r="M226" s="272"/>
      <c r="N226" s="273"/>
      <c r="O226" s="273"/>
      <c r="P226" s="273"/>
      <c r="Q226" s="273"/>
      <c r="R226" s="273"/>
      <c r="S226" s="273"/>
      <c r="T226" s="27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5" t="s">
        <v>436</v>
      </c>
      <c r="AU226" s="275" t="s">
        <v>86</v>
      </c>
      <c r="AV226" s="13" t="s">
        <v>86</v>
      </c>
      <c r="AW226" s="13" t="s">
        <v>32</v>
      </c>
      <c r="AX226" s="13" t="s">
        <v>84</v>
      </c>
      <c r="AY226" s="275" t="s">
        <v>213</v>
      </c>
    </row>
    <row r="227" s="2" customFormat="1" ht="21.75" customHeight="1">
      <c r="A227" s="39"/>
      <c r="B227" s="40"/>
      <c r="C227" s="244" t="s">
        <v>274</v>
      </c>
      <c r="D227" s="244" t="s">
        <v>216</v>
      </c>
      <c r="E227" s="245" t="s">
        <v>3479</v>
      </c>
      <c r="F227" s="246" t="s">
        <v>3480</v>
      </c>
      <c r="G227" s="247" t="s">
        <v>310</v>
      </c>
      <c r="H227" s="248">
        <v>1</v>
      </c>
      <c r="I227" s="249"/>
      <c r="J227" s="250">
        <f>ROUND(I227*H227,2)</f>
        <v>0</v>
      </c>
      <c r="K227" s="246" t="s">
        <v>394</v>
      </c>
      <c r="L227" s="45"/>
      <c r="M227" s="251" t="s">
        <v>1</v>
      </c>
      <c r="N227" s="252" t="s">
        <v>41</v>
      </c>
      <c r="O227" s="92"/>
      <c r="P227" s="253">
        <f>O227*H227</f>
        <v>0</v>
      </c>
      <c r="Q227" s="253">
        <v>0</v>
      </c>
      <c r="R227" s="253">
        <f>Q227*H227</f>
        <v>0</v>
      </c>
      <c r="S227" s="253">
        <v>0</v>
      </c>
      <c r="T227" s="25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5" t="s">
        <v>229</v>
      </c>
      <c r="AT227" s="255" t="s">
        <v>216</v>
      </c>
      <c r="AU227" s="255" t="s">
        <v>86</v>
      </c>
      <c r="AY227" s="18" t="s">
        <v>213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8" t="s">
        <v>84</v>
      </c>
      <c r="BK227" s="256">
        <f>ROUND(I227*H227,2)</f>
        <v>0</v>
      </c>
      <c r="BL227" s="18" t="s">
        <v>229</v>
      </c>
      <c r="BM227" s="255" t="s">
        <v>3481</v>
      </c>
    </row>
    <row r="228" s="2" customFormat="1">
      <c r="A228" s="39"/>
      <c r="B228" s="40"/>
      <c r="C228" s="41"/>
      <c r="D228" s="257" t="s">
        <v>222</v>
      </c>
      <c r="E228" s="41"/>
      <c r="F228" s="258" t="s">
        <v>3482</v>
      </c>
      <c r="G228" s="41"/>
      <c r="H228" s="41"/>
      <c r="I228" s="155"/>
      <c r="J228" s="41"/>
      <c r="K228" s="41"/>
      <c r="L228" s="45"/>
      <c r="M228" s="259"/>
      <c r="N228" s="260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222</v>
      </c>
      <c r="AU228" s="18" t="s">
        <v>86</v>
      </c>
    </row>
    <row r="229" s="13" customFormat="1">
      <c r="A229" s="13"/>
      <c r="B229" s="265"/>
      <c r="C229" s="266"/>
      <c r="D229" s="257" t="s">
        <v>436</v>
      </c>
      <c r="E229" s="267" t="s">
        <v>1</v>
      </c>
      <c r="F229" s="268" t="s">
        <v>84</v>
      </c>
      <c r="G229" s="266"/>
      <c r="H229" s="269">
        <v>1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5" t="s">
        <v>436</v>
      </c>
      <c r="AU229" s="275" t="s">
        <v>86</v>
      </c>
      <c r="AV229" s="13" t="s">
        <v>86</v>
      </c>
      <c r="AW229" s="13" t="s">
        <v>32</v>
      </c>
      <c r="AX229" s="13" t="s">
        <v>84</v>
      </c>
      <c r="AY229" s="275" t="s">
        <v>213</v>
      </c>
    </row>
    <row r="230" s="2" customFormat="1" ht="21.75" customHeight="1">
      <c r="A230" s="39"/>
      <c r="B230" s="40"/>
      <c r="C230" s="244" t="s">
        <v>317</v>
      </c>
      <c r="D230" s="244" t="s">
        <v>216</v>
      </c>
      <c r="E230" s="245" t="s">
        <v>3483</v>
      </c>
      <c r="F230" s="246" t="s">
        <v>3484</v>
      </c>
      <c r="G230" s="247" t="s">
        <v>471</v>
      </c>
      <c r="H230" s="248">
        <v>23</v>
      </c>
      <c r="I230" s="249"/>
      <c r="J230" s="250">
        <f>ROUND(I230*H230,2)</f>
        <v>0</v>
      </c>
      <c r="K230" s="246" t="s">
        <v>394</v>
      </c>
      <c r="L230" s="45"/>
      <c r="M230" s="251" t="s">
        <v>1</v>
      </c>
      <c r="N230" s="252" t="s">
        <v>41</v>
      </c>
      <c r="O230" s="92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229</v>
      </c>
      <c r="AT230" s="255" t="s">
        <v>216</v>
      </c>
      <c r="AU230" s="255" t="s">
        <v>86</v>
      </c>
      <c r="AY230" s="18" t="s">
        <v>213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84</v>
      </c>
      <c r="BK230" s="256">
        <f>ROUND(I230*H230,2)</f>
        <v>0</v>
      </c>
      <c r="BL230" s="18" t="s">
        <v>229</v>
      </c>
      <c r="BM230" s="255" t="s">
        <v>3485</v>
      </c>
    </row>
    <row r="231" s="13" customFormat="1">
      <c r="A231" s="13"/>
      <c r="B231" s="265"/>
      <c r="C231" s="266"/>
      <c r="D231" s="257" t="s">
        <v>436</v>
      </c>
      <c r="E231" s="267" t="s">
        <v>1</v>
      </c>
      <c r="F231" s="268" t="s">
        <v>338</v>
      </c>
      <c r="G231" s="266"/>
      <c r="H231" s="269">
        <v>23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5" t="s">
        <v>436</v>
      </c>
      <c r="AU231" s="275" t="s">
        <v>86</v>
      </c>
      <c r="AV231" s="13" t="s">
        <v>86</v>
      </c>
      <c r="AW231" s="13" t="s">
        <v>32</v>
      </c>
      <c r="AX231" s="13" t="s">
        <v>84</v>
      </c>
      <c r="AY231" s="275" t="s">
        <v>213</v>
      </c>
    </row>
    <row r="232" s="2" customFormat="1" ht="16.5" customHeight="1">
      <c r="A232" s="39"/>
      <c r="B232" s="40"/>
      <c r="C232" s="244" t="s">
        <v>559</v>
      </c>
      <c r="D232" s="244" t="s">
        <v>216</v>
      </c>
      <c r="E232" s="245" t="s">
        <v>3486</v>
      </c>
      <c r="F232" s="246" t="s">
        <v>3487</v>
      </c>
      <c r="G232" s="247" t="s">
        <v>471</v>
      </c>
      <c r="H232" s="248">
        <v>23</v>
      </c>
      <c r="I232" s="249"/>
      <c r="J232" s="250">
        <f>ROUND(I232*H232,2)</f>
        <v>0</v>
      </c>
      <c r="K232" s="246" t="s">
        <v>394</v>
      </c>
      <c r="L232" s="45"/>
      <c r="M232" s="251" t="s">
        <v>1</v>
      </c>
      <c r="N232" s="252" t="s">
        <v>41</v>
      </c>
      <c r="O232" s="92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229</v>
      </c>
      <c r="AT232" s="255" t="s">
        <v>216</v>
      </c>
      <c r="AU232" s="255" t="s">
        <v>86</v>
      </c>
      <c r="AY232" s="18" t="s">
        <v>213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84</v>
      </c>
      <c r="BK232" s="256">
        <f>ROUND(I232*H232,2)</f>
        <v>0</v>
      </c>
      <c r="BL232" s="18" t="s">
        <v>229</v>
      </c>
      <c r="BM232" s="255" t="s">
        <v>3488</v>
      </c>
    </row>
    <row r="233" s="13" customFormat="1">
      <c r="A233" s="13"/>
      <c r="B233" s="265"/>
      <c r="C233" s="266"/>
      <c r="D233" s="257" t="s">
        <v>436</v>
      </c>
      <c r="E233" s="267" t="s">
        <v>1</v>
      </c>
      <c r="F233" s="268" t="s">
        <v>338</v>
      </c>
      <c r="G233" s="266"/>
      <c r="H233" s="269">
        <v>23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5" t="s">
        <v>436</v>
      </c>
      <c r="AU233" s="275" t="s">
        <v>86</v>
      </c>
      <c r="AV233" s="13" t="s">
        <v>86</v>
      </c>
      <c r="AW233" s="13" t="s">
        <v>32</v>
      </c>
      <c r="AX233" s="13" t="s">
        <v>76</v>
      </c>
      <c r="AY233" s="275" t="s">
        <v>213</v>
      </c>
    </row>
    <row r="234" s="2" customFormat="1" ht="21.75" customHeight="1">
      <c r="A234" s="39"/>
      <c r="B234" s="40"/>
      <c r="C234" s="287" t="s">
        <v>565</v>
      </c>
      <c r="D234" s="287" t="s">
        <v>488</v>
      </c>
      <c r="E234" s="288" t="s">
        <v>3489</v>
      </c>
      <c r="F234" s="289" t="s">
        <v>3490</v>
      </c>
      <c r="G234" s="290" t="s">
        <v>310</v>
      </c>
      <c r="H234" s="291">
        <v>1</v>
      </c>
      <c r="I234" s="292"/>
      <c r="J234" s="293">
        <f>ROUND(I234*H234,2)</f>
        <v>0</v>
      </c>
      <c r="K234" s="289" t="s">
        <v>394</v>
      </c>
      <c r="L234" s="294"/>
      <c r="M234" s="295" t="s">
        <v>1</v>
      </c>
      <c r="N234" s="296" t="s">
        <v>41</v>
      </c>
      <c r="O234" s="92"/>
      <c r="P234" s="253">
        <f>O234*H234</f>
        <v>0</v>
      </c>
      <c r="Q234" s="253">
        <v>0.0038</v>
      </c>
      <c r="R234" s="253">
        <f>Q234*H234</f>
        <v>0.0038</v>
      </c>
      <c r="S234" s="253">
        <v>0</v>
      </c>
      <c r="T234" s="25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5" t="s">
        <v>420</v>
      </c>
      <c r="AT234" s="255" t="s">
        <v>488</v>
      </c>
      <c r="AU234" s="255" t="s">
        <v>86</v>
      </c>
      <c r="AY234" s="18" t="s">
        <v>213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8" t="s">
        <v>84</v>
      </c>
      <c r="BK234" s="256">
        <f>ROUND(I234*H234,2)</f>
        <v>0</v>
      </c>
      <c r="BL234" s="18" t="s">
        <v>229</v>
      </c>
      <c r="BM234" s="255" t="s">
        <v>3491</v>
      </c>
    </row>
    <row r="235" s="13" customFormat="1">
      <c r="A235" s="13"/>
      <c r="B235" s="265"/>
      <c r="C235" s="266"/>
      <c r="D235" s="257" t="s">
        <v>436</v>
      </c>
      <c r="E235" s="267" t="s">
        <v>1</v>
      </c>
      <c r="F235" s="268" t="s">
        <v>84</v>
      </c>
      <c r="G235" s="266"/>
      <c r="H235" s="269">
        <v>1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5" t="s">
        <v>436</v>
      </c>
      <c r="AU235" s="275" t="s">
        <v>86</v>
      </c>
      <c r="AV235" s="13" t="s">
        <v>86</v>
      </c>
      <c r="AW235" s="13" t="s">
        <v>32</v>
      </c>
      <c r="AX235" s="13" t="s">
        <v>84</v>
      </c>
      <c r="AY235" s="275" t="s">
        <v>213</v>
      </c>
    </row>
    <row r="236" s="2" customFormat="1" ht="21.75" customHeight="1">
      <c r="A236" s="39"/>
      <c r="B236" s="40"/>
      <c r="C236" s="287" t="s">
        <v>570</v>
      </c>
      <c r="D236" s="287" t="s">
        <v>488</v>
      </c>
      <c r="E236" s="288" t="s">
        <v>3492</v>
      </c>
      <c r="F236" s="289" t="s">
        <v>3493</v>
      </c>
      <c r="G236" s="290" t="s">
        <v>310</v>
      </c>
      <c r="H236" s="291">
        <v>1</v>
      </c>
      <c r="I236" s="292"/>
      <c r="J236" s="293">
        <f>ROUND(I236*H236,2)</f>
        <v>0</v>
      </c>
      <c r="K236" s="289" t="s">
        <v>394</v>
      </c>
      <c r="L236" s="294"/>
      <c r="M236" s="295" t="s">
        <v>1</v>
      </c>
      <c r="N236" s="296" t="s">
        <v>41</v>
      </c>
      <c r="O236" s="92"/>
      <c r="P236" s="253">
        <f>O236*H236</f>
        <v>0</v>
      </c>
      <c r="Q236" s="253">
        <v>0.0035000000000000001</v>
      </c>
      <c r="R236" s="253">
        <f>Q236*H236</f>
        <v>0.0035000000000000001</v>
      </c>
      <c r="S236" s="253">
        <v>0</v>
      </c>
      <c r="T236" s="25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5" t="s">
        <v>420</v>
      </c>
      <c r="AT236" s="255" t="s">
        <v>488</v>
      </c>
      <c r="AU236" s="255" t="s">
        <v>86</v>
      </c>
      <c r="AY236" s="18" t="s">
        <v>213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8" t="s">
        <v>84</v>
      </c>
      <c r="BK236" s="256">
        <f>ROUND(I236*H236,2)</f>
        <v>0</v>
      </c>
      <c r="BL236" s="18" t="s">
        <v>229</v>
      </c>
      <c r="BM236" s="255" t="s">
        <v>3494</v>
      </c>
    </row>
    <row r="237" s="2" customFormat="1">
      <c r="A237" s="39"/>
      <c r="B237" s="40"/>
      <c r="C237" s="41"/>
      <c r="D237" s="257" t="s">
        <v>222</v>
      </c>
      <c r="E237" s="41"/>
      <c r="F237" s="258" t="s">
        <v>3495</v>
      </c>
      <c r="G237" s="41"/>
      <c r="H237" s="41"/>
      <c r="I237" s="155"/>
      <c r="J237" s="41"/>
      <c r="K237" s="41"/>
      <c r="L237" s="45"/>
      <c r="M237" s="259"/>
      <c r="N237" s="260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222</v>
      </c>
      <c r="AU237" s="18" t="s">
        <v>86</v>
      </c>
    </row>
    <row r="238" s="13" customFormat="1">
      <c r="A238" s="13"/>
      <c r="B238" s="265"/>
      <c r="C238" s="266"/>
      <c r="D238" s="257" t="s">
        <v>436</v>
      </c>
      <c r="E238" s="267" t="s">
        <v>1</v>
      </c>
      <c r="F238" s="268" t="s">
        <v>84</v>
      </c>
      <c r="G238" s="266"/>
      <c r="H238" s="269">
        <v>1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5" t="s">
        <v>436</v>
      </c>
      <c r="AU238" s="275" t="s">
        <v>86</v>
      </c>
      <c r="AV238" s="13" t="s">
        <v>86</v>
      </c>
      <c r="AW238" s="13" t="s">
        <v>32</v>
      </c>
      <c r="AX238" s="13" t="s">
        <v>84</v>
      </c>
      <c r="AY238" s="275" t="s">
        <v>213</v>
      </c>
    </row>
    <row r="239" s="2" customFormat="1" ht="21.75" customHeight="1">
      <c r="A239" s="39"/>
      <c r="B239" s="40"/>
      <c r="C239" s="244" t="s">
        <v>574</v>
      </c>
      <c r="D239" s="244" t="s">
        <v>216</v>
      </c>
      <c r="E239" s="245" t="s">
        <v>3496</v>
      </c>
      <c r="F239" s="246" t="s">
        <v>3497</v>
      </c>
      <c r="G239" s="247" t="s">
        <v>310</v>
      </c>
      <c r="H239" s="248">
        <v>1</v>
      </c>
      <c r="I239" s="249"/>
      <c r="J239" s="250">
        <f>ROUND(I239*H239,2)</f>
        <v>0</v>
      </c>
      <c r="K239" s="246" t="s">
        <v>394</v>
      </c>
      <c r="L239" s="45"/>
      <c r="M239" s="251" t="s">
        <v>1</v>
      </c>
      <c r="N239" s="252" t="s">
        <v>41</v>
      </c>
      <c r="O239" s="92"/>
      <c r="P239" s="253">
        <f>O239*H239</f>
        <v>0</v>
      </c>
      <c r="Q239" s="253">
        <v>0.36191000000000001</v>
      </c>
      <c r="R239" s="253">
        <f>Q239*H239</f>
        <v>0.36191000000000001</v>
      </c>
      <c r="S239" s="253">
        <v>0</v>
      </c>
      <c r="T239" s="25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5" t="s">
        <v>229</v>
      </c>
      <c r="AT239" s="255" t="s">
        <v>216</v>
      </c>
      <c r="AU239" s="255" t="s">
        <v>86</v>
      </c>
      <c r="AY239" s="18" t="s">
        <v>213</v>
      </c>
      <c r="BE239" s="256">
        <f>IF(N239="základní",J239,0)</f>
        <v>0</v>
      </c>
      <c r="BF239" s="256">
        <f>IF(N239="snížená",J239,0)</f>
        <v>0</v>
      </c>
      <c r="BG239" s="256">
        <f>IF(N239="zákl. přenesená",J239,0)</f>
        <v>0</v>
      </c>
      <c r="BH239" s="256">
        <f>IF(N239="sníž. přenesená",J239,0)</f>
        <v>0</v>
      </c>
      <c r="BI239" s="256">
        <f>IF(N239="nulová",J239,0)</f>
        <v>0</v>
      </c>
      <c r="BJ239" s="18" t="s">
        <v>84</v>
      </c>
      <c r="BK239" s="256">
        <f>ROUND(I239*H239,2)</f>
        <v>0</v>
      </c>
      <c r="BL239" s="18" t="s">
        <v>229</v>
      </c>
      <c r="BM239" s="255" t="s">
        <v>3498</v>
      </c>
    </row>
    <row r="240" s="13" customFormat="1">
      <c r="A240" s="13"/>
      <c r="B240" s="265"/>
      <c r="C240" s="266"/>
      <c r="D240" s="257" t="s">
        <v>436</v>
      </c>
      <c r="E240" s="267" t="s">
        <v>1</v>
      </c>
      <c r="F240" s="268" t="s">
        <v>84</v>
      </c>
      <c r="G240" s="266"/>
      <c r="H240" s="269">
        <v>1</v>
      </c>
      <c r="I240" s="270"/>
      <c r="J240" s="266"/>
      <c r="K240" s="266"/>
      <c r="L240" s="271"/>
      <c r="M240" s="272"/>
      <c r="N240" s="273"/>
      <c r="O240" s="273"/>
      <c r="P240" s="273"/>
      <c r="Q240" s="273"/>
      <c r="R240" s="273"/>
      <c r="S240" s="273"/>
      <c r="T240" s="27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5" t="s">
        <v>436</v>
      </c>
      <c r="AU240" s="275" t="s">
        <v>86</v>
      </c>
      <c r="AV240" s="13" t="s">
        <v>86</v>
      </c>
      <c r="AW240" s="13" t="s">
        <v>32</v>
      </c>
      <c r="AX240" s="13" t="s">
        <v>84</v>
      </c>
      <c r="AY240" s="275" t="s">
        <v>213</v>
      </c>
    </row>
    <row r="241" s="2" customFormat="1" ht="16.5" customHeight="1">
      <c r="A241" s="39"/>
      <c r="B241" s="40"/>
      <c r="C241" s="244" t="s">
        <v>580</v>
      </c>
      <c r="D241" s="244" t="s">
        <v>216</v>
      </c>
      <c r="E241" s="245" t="s">
        <v>3499</v>
      </c>
      <c r="F241" s="246" t="s">
        <v>3500</v>
      </c>
      <c r="G241" s="247" t="s">
        <v>310</v>
      </c>
      <c r="H241" s="248">
        <v>1</v>
      </c>
      <c r="I241" s="249"/>
      <c r="J241" s="250">
        <f>ROUND(I241*H241,2)</f>
        <v>0</v>
      </c>
      <c r="K241" s="246" t="s">
        <v>394</v>
      </c>
      <c r="L241" s="45"/>
      <c r="M241" s="251" t="s">
        <v>1</v>
      </c>
      <c r="N241" s="252" t="s">
        <v>41</v>
      </c>
      <c r="O241" s="92"/>
      <c r="P241" s="253">
        <f>O241*H241</f>
        <v>0</v>
      </c>
      <c r="Q241" s="253">
        <v>0</v>
      </c>
      <c r="R241" s="253">
        <f>Q241*H241</f>
        <v>0</v>
      </c>
      <c r="S241" s="253">
        <v>0</v>
      </c>
      <c r="T241" s="25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5" t="s">
        <v>229</v>
      </c>
      <c r="AT241" s="255" t="s">
        <v>216</v>
      </c>
      <c r="AU241" s="255" t="s">
        <v>86</v>
      </c>
      <c r="AY241" s="18" t="s">
        <v>213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8" t="s">
        <v>84</v>
      </c>
      <c r="BK241" s="256">
        <f>ROUND(I241*H241,2)</f>
        <v>0</v>
      </c>
      <c r="BL241" s="18" t="s">
        <v>229</v>
      </c>
      <c r="BM241" s="255" t="s">
        <v>3501</v>
      </c>
    </row>
    <row r="242" s="13" customFormat="1">
      <c r="A242" s="13"/>
      <c r="B242" s="265"/>
      <c r="C242" s="266"/>
      <c r="D242" s="257" t="s">
        <v>436</v>
      </c>
      <c r="E242" s="267" t="s">
        <v>1</v>
      </c>
      <c r="F242" s="268" t="s">
        <v>84</v>
      </c>
      <c r="G242" s="266"/>
      <c r="H242" s="269">
        <v>1</v>
      </c>
      <c r="I242" s="270"/>
      <c r="J242" s="266"/>
      <c r="K242" s="266"/>
      <c r="L242" s="271"/>
      <c r="M242" s="272"/>
      <c r="N242" s="273"/>
      <c r="O242" s="273"/>
      <c r="P242" s="273"/>
      <c r="Q242" s="273"/>
      <c r="R242" s="273"/>
      <c r="S242" s="273"/>
      <c r="T242" s="27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75" t="s">
        <v>436</v>
      </c>
      <c r="AU242" s="275" t="s">
        <v>86</v>
      </c>
      <c r="AV242" s="13" t="s">
        <v>86</v>
      </c>
      <c r="AW242" s="13" t="s">
        <v>32</v>
      </c>
      <c r="AX242" s="13" t="s">
        <v>84</v>
      </c>
      <c r="AY242" s="275" t="s">
        <v>213</v>
      </c>
    </row>
    <row r="243" s="2" customFormat="1" ht="21.75" customHeight="1">
      <c r="A243" s="39"/>
      <c r="B243" s="40"/>
      <c r="C243" s="287" t="s">
        <v>585</v>
      </c>
      <c r="D243" s="287" t="s">
        <v>488</v>
      </c>
      <c r="E243" s="288" t="s">
        <v>3502</v>
      </c>
      <c r="F243" s="289" t="s">
        <v>3503</v>
      </c>
      <c r="G243" s="290" t="s">
        <v>310</v>
      </c>
      <c r="H243" s="291">
        <v>1</v>
      </c>
      <c r="I243" s="292"/>
      <c r="J243" s="293">
        <f>ROUND(I243*H243,2)</f>
        <v>0</v>
      </c>
      <c r="K243" s="289" t="s">
        <v>394</v>
      </c>
      <c r="L243" s="294"/>
      <c r="M243" s="295" t="s">
        <v>1</v>
      </c>
      <c r="N243" s="296" t="s">
        <v>41</v>
      </c>
      <c r="O243" s="92"/>
      <c r="P243" s="253">
        <f>O243*H243</f>
        <v>0</v>
      </c>
      <c r="Q243" s="253">
        <v>0.0068999999999999999</v>
      </c>
      <c r="R243" s="253">
        <f>Q243*H243</f>
        <v>0.0068999999999999999</v>
      </c>
      <c r="S243" s="253">
        <v>0</v>
      </c>
      <c r="T243" s="25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5" t="s">
        <v>420</v>
      </c>
      <c r="AT243" s="255" t="s">
        <v>488</v>
      </c>
      <c r="AU243" s="255" t="s">
        <v>86</v>
      </c>
      <c r="AY243" s="18" t="s">
        <v>213</v>
      </c>
      <c r="BE243" s="256">
        <f>IF(N243="základní",J243,0)</f>
        <v>0</v>
      </c>
      <c r="BF243" s="256">
        <f>IF(N243="snížená",J243,0)</f>
        <v>0</v>
      </c>
      <c r="BG243" s="256">
        <f>IF(N243="zákl. přenesená",J243,0)</f>
        <v>0</v>
      </c>
      <c r="BH243" s="256">
        <f>IF(N243="sníž. přenesená",J243,0)</f>
        <v>0</v>
      </c>
      <c r="BI243" s="256">
        <f>IF(N243="nulová",J243,0)</f>
        <v>0</v>
      </c>
      <c r="BJ243" s="18" t="s">
        <v>84</v>
      </c>
      <c r="BK243" s="256">
        <f>ROUND(I243*H243,2)</f>
        <v>0</v>
      </c>
      <c r="BL243" s="18" t="s">
        <v>229</v>
      </c>
      <c r="BM243" s="255" t="s">
        <v>3335</v>
      </c>
    </row>
    <row r="244" s="2" customFormat="1">
      <c r="A244" s="39"/>
      <c r="B244" s="40"/>
      <c r="C244" s="41"/>
      <c r="D244" s="257" t="s">
        <v>222</v>
      </c>
      <c r="E244" s="41"/>
      <c r="F244" s="258" t="s">
        <v>3336</v>
      </c>
      <c r="G244" s="41"/>
      <c r="H244" s="41"/>
      <c r="I244" s="155"/>
      <c r="J244" s="41"/>
      <c r="K244" s="41"/>
      <c r="L244" s="45"/>
      <c r="M244" s="259"/>
      <c r="N244" s="260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222</v>
      </c>
      <c r="AU244" s="18" t="s">
        <v>86</v>
      </c>
    </row>
    <row r="245" s="13" customFormat="1">
      <c r="A245" s="13"/>
      <c r="B245" s="265"/>
      <c r="C245" s="266"/>
      <c r="D245" s="257" t="s">
        <v>436</v>
      </c>
      <c r="E245" s="267" t="s">
        <v>1</v>
      </c>
      <c r="F245" s="268" t="s">
        <v>84</v>
      </c>
      <c r="G245" s="266"/>
      <c r="H245" s="269">
        <v>1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5" t="s">
        <v>436</v>
      </c>
      <c r="AU245" s="275" t="s">
        <v>86</v>
      </c>
      <c r="AV245" s="13" t="s">
        <v>86</v>
      </c>
      <c r="AW245" s="13" t="s">
        <v>32</v>
      </c>
      <c r="AX245" s="13" t="s">
        <v>84</v>
      </c>
      <c r="AY245" s="275" t="s">
        <v>213</v>
      </c>
    </row>
    <row r="246" s="2" customFormat="1" ht="16.5" customHeight="1">
      <c r="A246" s="39"/>
      <c r="B246" s="40"/>
      <c r="C246" s="244" t="s">
        <v>591</v>
      </c>
      <c r="D246" s="244" t="s">
        <v>216</v>
      </c>
      <c r="E246" s="245" t="s">
        <v>3504</v>
      </c>
      <c r="F246" s="246" t="s">
        <v>3505</v>
      </c>
      <c r="G246" s="247" t="s">
        <v>471</v>
      </c>
      <c r="H246" s="248">
        <v>46</v>
      </c>
      <c r="I246" s="249"/>
      <c r="J246" s="250">
        <f>ROUND(I246*H246,2)</f>
        <v>0</v>
      </c>
      <c r="K246" s="246" t="s">
        <v>394</v>
      </c>
      <c r="L246" s="45"/>
      <c r="M246" s="251" t="s">
        <v>1</v>
      </c>
      <c r="N246" s="252" t="s">
        <v>41</v>
      </c>
      <c r="O246" s="92"/>
      <c r="P246" s="253">
        <f>O246*H246</f>
        <v>0</v>
      </c>
      <c r="Q246" s="253">
        <v>0.00019000000000000001</v>
      </c>
      <c r="R246" s="253">
        <f>Q246*H246</f>
        <v>0.0087400000000000012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229</v>
      </c>
      <c r="AT246" s="255" t="s">
        <v>216</v>
      </c>
      <c r="AU246" s="255" t="s">
        <v>86</v>
      </c>
      <c r="AY246" s="18" t="s">
        <v>213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84</v>
      </c>
      <c r="BK246" s="256">
        <f>ROUND(I246*H246,2)</f>
        <v>0</v>
      </c>
      <c r="BL246" s="18" t="s">
        <v>229</v>
      </c>
      <c r="BM246" s="255" t="s">
        <v>3506</v>
      </c>
    </row>
    <row r="247" s="2" customFormat="1">
      <c r="A247" s="39"/>
      <c r="B247" s="40"/>
      <c r="C247" s="41"/>
      <c r="D247" s="257" t="s">
        <v>222</v>
      </c>
      <c r="E247" s="41"/>
      <c r="F247" s="258" t="s">
        <v>3507</v>
      </c>
      <c r="G247" s="41"/>
      <c r="H247" s="41"/>
      <c r="I247" s="155"/>
      <c r="J247" s="41"/>
      <c r="K247" s="41"/>
      <c r="L247" s="45"/>
      <c r="M247" s="259"/>
      <c r="N247" s="260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222</v>
      </c>
      <c r="AU247" s="18" t="s">
        <v>86</v>
      </c>
    </row>
    <row r="248" s="13" customFormat="1">
      <c r="A248" s="13"/>
      <c r="B248" s="265"/>
      <c r="C248" s="266"/>
      <c r="D248" s="257" t="s">
        <v>436</v>
      </c>
      <c r="E248" s="267" t="s">
        <v>1</v>
      </c>
      <c r="F248" s="268" t="s">
        <v>3508</v>
      </c>
      <c r="G248" s="266"/>
      <c r="H248" s="269">
        <v>46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5" t="s">
        <v>436</v>
      </c>
      <c r="AU248" s="275" t="s">
        <v>86</v>
      </c>
      <c r="AV248" s="13" t="s">
        <v>86</v>
      </c>
      <c r="AW248" s="13" t="s">
        <v>32</v>
      </c>
      <c r="AX248" s="13" t="s">
        <v>84</v>
      </c>
      <c r="AY248" s="275" t="s">
        <v>213</v>
      </c>
    </row>
    <row r="249" s="2" customFormat="1" ht="16.5" customHeight="1">
      <c r="A249" s="39"/>
      <c r="B249" s="40"/>
      <c r="C249" s="244" t="s">
        <v>601</v>
      </c>
      <c r="D249" s="244" t="s">
        <v>216</v>
      </c>
      <c r="E249" s="245" t="s">
        <v>3509</v>
      </c>
      <c r="F249" s="246" t="s">
        <v>3510</v>
      </c>
      <c r="G249" s="247" t="s">
        <v>471</v>
      </c>
      <c r="H249" s="248">
        <v>23</v>
      </c>
      <c r="I249" s="249"/>
      <c r="J249" s="250">
        <f>ROUND(I249*H249,2)</f>
        <v>0</v>
      </c>
      <c r="K249" s="246" t="s">
        <v>394</v>
      </c>
      <c r="L249" s="45"/>
      <c r="M249" s="251" t="s">
        <v>1</v>
      </c>
      <c r="N249" s="252" t="s">
        <v>41</v>
      </c>
      <c r="O249" s="92"/>
      <c r="P249" s="253">
        <f>O249*H249</f>
        <v>0</v>
      </c>
      <c r="Q249" s="253">
        <v>6.9999999999999994E-05</v>
      </c>
      <c r="R249" s="253">
        <f>Q249*H249</f>
        <v>0.0016099999999999999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229</v>
      </c>
      <c r="AT249" s="255" t="s">
        <v>216</v>
      </c>
      <c r="AU249" s="255" t="s">
        <v>86</v>
      </c>
      <c r="AY249" s="18" t="s">
        <v>213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84</v>
      </c>
      <c r="BK249" s="256">
        <f>ROUND(I249*H249,2)</f>
        <v>0</v>
      </c>
      <c r="BL249" s="18" t="s">
        <v>229</v>
      </c>
      <c r="BM249" s="255" t="s">
        <v>3365</v>
      </c>
    </row>
    <row r="250" s="13" customFormat="1">
      <c r="A250" s="13"/>
      <c r="B250" s="265"/>
      <c r="C250" s="266"/>
      <c r="D250" s="257" t="s">
        <v>436</v>
      </c>
      <c r="E250" s="267" t="s">
        <v>1</v>
      </c>
      <c r="F250" s="268" t="s">
        <v>338</v>
      </c>
      <c r="G250" s="266"/>
      <c r="H250" s="269">
        <v>23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5" t="s">
        <v>436</v>
      </c>
      <c r="AU250" s="275" t="s">
        <v>86</v>
      </c>
      <c r="AV250" s="13" t="s">
        <v>86</v>
      </c>
      <c r="AW250" s="13" t="s">
        <v>32</v>
      </c>
      <c r="AX250" s="13" t="s">
        <v>76</v>
      </c>
      <c r="AY250" s="275" t="s">
        <v>213</v>
      </c>
    </row>
    <row r="251" s="2" customFormat="1" ht="16.5" customHeight="1">
      <c r="A251" s="39"/>
      <c r="B251" s="40"/>
      <c r="C251" s="287" t="s">
        <v>606</v>
      </c>
      <c r="D251" s="287" t="s">
        <v>488</v>
      </c>
      <c r="E251" s="288" t="s">
        <v>3367</v>
      </c>
      <c r="F251" s="289" t="s">
        <v>3368</v>
      </c>
      <c r="G251" s="290" t="s">
        <v>471</v>
      </c>
      <c r="H251" s="291">
        <v>23</v>
      </c>
      <c r="I251" s="292"/>
      <c r="J251" s="293">
        <f>ROUND(I251*H251,2)</f>
        <v>0</v>
      </c>
      <c r="K251" s="289" t="s">
        <v>1</v>
      </c>
      <c r="L251" s="294"/>
      <c r="M251" s="295" t="s">
        <v>1</v>
      </c>
      <c r="N251" s="296" t="s">
        <v>41</v>
      </c>
      <c r="O251" s="92"/>
      <c r="P251" s="253">
        <f>O251*H251</f>
        <v>0</v>
      </c>
      <c r="Q251" s="253">
        <v>0.00050000000000000001</v>
      </c>
      <c r="R251" s="253">
        <f>Q251*H251</f>
        <v>0.0115</v>
      </c>
      <c r="S251" s="253">
        <v>0</v>
      </c>
      <c r="T251" s="25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5" t="s">
        <v>420</v>
      </c>
      <c r="AT251" s="255" t="s">
        <v>488</v>
      </c>
      <c r="AU251" s="255" t="s">
        <v>86</v>
      </c>
      <c r="AY251" s="18" t="s">
        <v>213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8" t="s">
        <v>84</v>
      </c>
      <c r="BK251" s="256">
        <f>ROUND(I251*H251,2)</f>
        <v>0</v>
      </c>
      <c r="BL251" s="18" t="s">
        <v>229</v>
      </c>
      <c r="BM251" s="255" t="s">
        <v>3369</v>
      </c>
    </row>
    <row r="252" s="13" customFormat="1">
      <c r="A252" s="13"/>
      <c r="B252" s="265"/>
      <c r="C252" s="266"/>
      <c r="D252" s="257" t="s">
        <v>436</v>
      </c>
      <c r="E252" s="267" t="s">
        <v>1</v>
      </c>
      <c r="F252" s="268" t="s">
        <v>338</v>
      </c>
      <c r="G252" s="266"/>
      <c r="H252" s="269">
        <v>23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5" t="s">
        <v>436</v>
      </c>
      <c r="AU252" s="275" t="s">
        <v>86</v>
      </c>
      <c r="AV252" s="13" t="s">
        <v>86</v>
      </c>
      <c r="AW252" s="13" t="s">
        <v>32</v>
      </c>
      <c r="AX252" s="13" t="s">
        <v>84</v>
      </c>
      <c r="AY252" s="275" t="s">
        <v>213</v>
      </c>
    </row>
    <row r="253" s="12" customFormat="1" ht="22.8" customHeight="1">
      <c r="A253" s="12"/>
      <c r="B253" s="228"/>
      <c r="C253" s="229"/>
      <c r="D253" s="230" t="s">
        <v>75</v>
      </c>
      <c r="E253" s="242" t="s">
        <v>1133</v>
      </c>
      <c r="F253" s="242" t="s">
        <v>1134</v>
      </c>
      <c r="G253" s="229"/>
      <c r="H253" s="229"/>
      <c r="I253" s="232"/>
      <c r="J253" s="243">
        <f>BK253</f>
        <v>0</v>
      </c>
      <c r="K253" s="229"/>
      <c r="L253" s="234"/>
      <c r="M253" s="235"/>
      <c r="N253" s="236"/>
      <c r="O253" s="236"/>
      <c r="P253" s="237">
        <f>P254</f>
        <v>0</v>
      </c>
      <c r="Q253" s="236"/>
      <c r="R253" s="237">
        <f>R254</f>
        <v>0</v>
      </c>
      <c r="S253" s="236"/>
      <c r="T253" s="238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9" t="s">
        <v>84</v>
      </c>
      <c r="AT253" s="240" t="s">
        <v>75</v>
      </c>
      <c r="AU253" s="240" t="s">
        <v>84</v>
      </c>
      <c r="AY253" s="239" t="s">
        <v>213</v>
      </c>
      <c r="BK253" s="241">
        <f>BK254</f>
        <v>0</v>
      </c>
    </row>
    <row r="254" s="2" customFormat="1" ht="21.75" customHeight="1">
      <c r="A254" s="39"/>
      <c r="B254" s="40"/>
      <c r="C254" s="244" t="s">
        <v>611</v>
      </c>
      <c r="D254" s="244" t="s">
        <v>216</v>
      </c>
      <c r="E254" s="245" t="s">
        <v>2936</v>
      </c>
      <c r="F254" s="246" t="s">
        <v>2937</v>
      </c>
      <c r="G254" s="247" t="s">
        <v>491</v>
      </c>
      <c r="H254" s="248">
        <v>0.54800000000000004</v>
      </c>
      <c r="I254" s="249"/>
      <c r="J254" s="250">
        <f>ROUND(I254*H254,2)</f>
        <v>0</v>
      </c>
      <c r="K254" s="246" t="s">
        <v>394</v>
      </c>
      <c r="L254" s="45"/>
      <c r="M254" s="251" t="s">
        <v>1</v>
      </c>
      <c r="N254" s="252" t="s">
        <v>41</v>
      </c>
      <c r="O254" s="92"/>
      <c r="P254" s="253">
        <f>O254*H254</f>
        <v>0</v>
      </c>
      <c r="Q254" s="253">
        <v>0</v>
      </c>
      <c r="R254" s="253">
        <f>Q254*H254</f>
        <v>0</v>
      </c>
      <c r="S254" s="253">
        <v>0</v>
      </c>
      <c r="T254" s="25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5" t="s">
        <v>229</v>
      </c>
      <c r="AT254" s="255" t="s">
        <v>216</v>
      </c>
      <c r="AU254" s="255" t="s">
        <v>86</v>
      </c>
      <c r="AY254" s="18" t="s">
        <v>213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8" t="s">
        <v>84</v>
      </c>
      <c r="BK254" s="256">
        <f>ROUND(I254*H254,2)</f>
        <v>0</v>
      </c>
      <c r="BL254" s="18" t="s">
        <v>229</v>
      </c>
      <c r="BM254" s="255" t="s">
        <v>3511</v>
      </c>
    </row>
    <row r="255" s="12" customFormat="1" ht="25.92" customHeight="1">
      <c r="A255" s="12"/>
      <c r="B255" s="228"/>
      <c r="C255" s="229"/>
      <c r="D255" s="230" t="s">
        <v>75</v>
      </c>
      <c r="E255" s="231" t="s">
        <v>700</v>
      </c>
      <c r="F255" s="231" t="s">
        <v>941</v>
      </c>
      <c r="G255" s="229"/>
      <c r="H255" s="229"/>
      <c r="I255" s="232"/>
      <c r="J255" s="233">
        <f>BK255</f>
        <v>0</v>
      </c>
      <c r="K255" s="229"/>
      <c r="L255" s="234"/>
      <c r="M255" s="235"/>
      <c r="N255" s="236"/>
      <c r="O255" s="236"/>
      <c r="P255" s="237">
        <f>P256</f>
        <v>0</v>
      </c>
      <c r="Q255" s="236"/>
      <c r="R255" s="237">
        <f>R256</f>
        <v>0</v>
      </c>
      <c r="S255" s="236"/>
      <c r="T255" s="238">
        <f>T256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9" t="s">
        <v>86</v>
      </c>
      <c r="AT255" s="240" t="s">
        <v>75</v>
      </c>
      <c r="AU255" s="240" t="s">
        <v>76</v>
      </c>
      <c r="AY255" s="239" t="s">
        <v>213</v>
      </c>
      <c r="BK255" s="241">
        <f>BK256</f>
        <v>0</v>
      </c>
    </row>
    <row r="256" s="12" customFormat="1" ht="22.8" customHeight="1">
      <c r="A256" s="12"/>
      <c r="B256" s="228"/>
      <c r="C256" s="229"/>
      <c r="D256" s="230" t="s">
        <v>75</v>
      </c>
      <c r="E256" s="242" t="s">
        <v>3512</v>
      </c>
      <c r="F256" s="242" t="s">
        <v>3513</v>
      </c>
      <c r="G256" s="229"/>
      <c r="H256" s="229"/>
      <c r="I256" s="232"/>
      <c r="J256" s="243">
        <f>BK256</f>
        <v>0</v>
      </c>
      <c r="K256" s="229"/>
      <c r="L256" s="234"/>
      <c r="M256" s="235"/>
      <c r="N256" s="236"/>
      <c r="O256" s="236"/>
      <c r="P256" s="237">
        <f>SUM(P257:P259)</f>
        <v>0</v>
      </c>
      <c r="Q256" s="236"/>
      <c r="R256" s="237">
        <f>SUM(R257:R259)</f>
        <v>0</v>
      </c>
      <c r="S256" s="236"/>
      <c r="T256" s="238">
        <f>SUM(T257:T259)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39" t="s">
        <v>86</v>
      </c>
      <c r="AT256" s="240" t="s">
        <v>75</v>
      </c>
      <c r="AU256" s="240" t="s">
        <v>84</v>
      </c>
      <c r="AY256" s="239" t="s">
        <v>213</v>
      </c>
      <c r="BK256" s="241">
        <f>SUM(BK257:BK259)</f>
        <v>0</v>
      </c>
    </row>
    <row r="257" s="2" customFormat="1" ht="21.75" customHeight="1">
      <c r="A257" s="39"/>
      <c r="B257" s="40"/>
      <c r="C257" s="244" t="s">
        <v>615</v>
      </c>
      <c r="D257" s="244" t="s">
        <v>216</v>
      </c>
      <c r="E257" s="245" t="s">
        <v>3514</v>
      </c>
      <c r="F257" s="246" t="s">
        <v>3515</v>
      </c>
      <c r="G257" s="247" t="s">
        <v>310</v>
      </c>
      <c r="H257" s="248">
        <v>1</v>
      </c>
      <c r="I257" s="249"/>
      <c r="J257" s="250">
        <f>ROUND(I257*H257,2)</f>
        <v>0</v>
      </c>
      <c r="K257" s="246" t="s">
        <v>394</v>
      </c>
      <c r="L257" s="45"/>
      <c r="M257" s="251" t="s">
        <v>1</v>
      </c>
      <c r="N257" s="252" t="s">
        <v>41</v>
      </c>
      <c r="O257" s="92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5" t="s">
        <v>293</v>
      </c>
      <c r="AT257" s="255" t="s">
        <v>216</v>
      </c>
      <c r="AU257" s="255" t="s">
        <v>86</v>
      </c>
      <c r="AY257" s="18" t="s">
        <v>213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8" t="s">
        <v>84</v>
      </c>
      <c r="BK257" s="256">
        <f>ROUND(I257*H257,2)</f>
        <v>0</v>
      </c>
      <c r="BL257" s="18" t="s">
        <v>293</v>
      </c>
      <c r="BM257" s="255" t="s">
        <v>3516</v>
      </c>
    </row>
    <row r="258" s="2" customFormat="1">
      <c r="A258" s="39"/>
      <c r="B258" s="40"/>
      <c r="C258" s="41"/>
      <c r="D258" s="257" t="s">
        <v>222</v>
      </c>
      <c r="E258" s="41"/>
      <c r="F258" s="258" t="s">
        <v>3517</v>
      </c>
      <c r="G258" s="41"/>
      <c r="H258" s="41"/>
      <c r="I258" s="155"/>
      <c r="J258" s="41"/>
      <c r="K258" s="41"/>
      <c r="L258" s="45"/>
      <c r="M258" s="259"/>
      <c r="N258" s="260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222</v>
      </c>
      <c r="AU258" s="18" t="s">
        <v>86</v>
      </c>
    </row>
    <row r="259" s="13" customFormat="1">
      <c r="A259" s="13"/>
      <c r="B259" s="265"/>
      <c r="C259" s="266"/>
      <c r="D259" s="257" t="s">
        <v>436</v>
      </c>
      <c r="E259" s="267" t="s">
        <v>1</v>
      </c>
      <c r="F259" s="268" t="s">
        <v>84</v>
      </c>
      <c r="G259" s="266"/>
      <c r="H259" s="269">
        <v>1</v>
      </c>
      <c r="I259" s="270"/>
      <c r="J259" s="266"/>
      <c r="K259" s="266"/>
      <c r="L259" s="271"/>
      <c r="M259" s="272"/>
      <c r="N259" s="273"/>
      <c r="O259" s="273"/>
      <c r="P259" s="273"/>
      <c r="Q259" s="273"/>
      <c r="R259" s="273"/>
      <c r="S259" s="273"/>
      <c r="T259" s="27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5" t="s">
        <v>436</v>
      </c>
      <c r="AU259" s="275" t="s">
        <v>86</v>
      </c>
      <c r="AV259" s="13" t="s">
        <v>86</v>
      </c>
      <c r="AW259" s="13" t="s">
        <v>32</v>
      </c>
      <c r="AX259" s="13" t="s">
        <v>76</v>
      </c>
      <c r="AY259" s="275" t="s">
        <v>213</v>
      </c>
    </row>
    <row r="260" s="12" customFormat="1" ht="25.92" customHeight="1">
      <c r="A260" s="12"/>
      <c r="B260" s="228"/>
      <c r="C260" s="229"/>
      <c r="D260" s="230" t="s">
        <v>75</v>
      </c>
      <c r="E260" s="231" t="s">
        <v>488</v>
      </c>
      <c r="F260" s="231" t="s">
        <v>948</v>
      </c>
      <c r="G260" s="229"/>
      <c r="H260" s="229"/>
      <c r="I260" s="232"/>
      <c r="J260" s="233">
        <f>BK260</f>
        <v>0</v>
      </c>
      <c r="K260" s="229"/>
      <c r="L260" s="234"/>
      <c r="M260" s="235"/>
      <c r="N260" s="236"/>
      <c r="O260" s="236"/>
      <c r="P260" s="237">
        <f>P261</f>
        <v>0</v>
      </c>
      <c r="Q260" s="236"/>
      <c r="R260" s="237">
        <f>R261</f>
        <v>0</v>
      </c>
      <c r="S260" s="236"/>
      <c r="T260" s="238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9" t="s">
        <v>224</v>
      </c>
      <c r="AT260" s="240" t="s">
        <v>75</v>
      </c>
      <c r="AU260" s="240" t="s">
        <v>76</v>
      </c>
      <c r="AY260" s="239" t="s">
        <v>213</v>
      </c>
      <c r="BK260" s="241">
        <f>BK261</f>
        <v>0</v>
      </c>
    </row>
    <row r="261" s="12" customFormat="1" ht="22.8" customHeight="1">
      <c r="A261" s="12"/>
      <c r="B261" s="228"/>
      <c r="C261" s="229"/>
      <c r="D261" s="230" t="s">
        <v>75</v>
      </c>
      <c r="E261" s="242" t="s">
        <v>331</v>
      </c>
      <c r="F261" s="242" t="s">
        <v>332</v>
      </c>
      <c r="G261" s="229"/>
      <c r="H261" s="229"/>
      <c r="I261" s="232"/>
      <c r="J261" s="243">
        <f>BK261</f>
        <v>0</v>
      </c>
      <c r="K261" s="229"/>
      <c r="L261" s="234"/>
      <c r="M261" s="235"/>
      <c r="N261" s="236"/>
      <c r="O261" s="236"/>
      <c r="P261" s="237">
        <f>SUM(P262:P265)</f>
        <v>0</v>
      </c>
      <c r="Q261" s="236"/>
      <c r="R261" s="237">
        <f>SUM(R262:R265)</f>
        <v>0</v>
      </c>
      <c r="S261" s="236"/>
      <c r="T261" s="238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9" t="s">
        <v>212</v>
      </c>
      <c r="AT261" s="240" t="s">
        <v>75</v>
      </c>
      <c r="AU261" s="240" t="s">
        <v>84</v>
      </c>
      <c r="AY261" s="239" t="s">
        <v>213</v>
      </c>
      <c r="BK261" s="241">
        <f>SUM(BK262:BK265)</f>
        <v>0</v>
      </c>
    </row>
    <row r="262" s="2" customFormat="1" ht="16.5" customHeight="1">
      <c r="A262" s="39"/>
      <c r="B262" s="40"/>
      <c r="C262" s="244" t="s">
        <v>620</v>
      </c>
      <c r="D262" s="244" t="s">
        <v>216</v>
      </c>
      <c r="E262" s="245" t="s">
        <v>3396</v>
      </c>
      <c r="F262" s="246" t="s">
        <v>345</v>
      </c>
      <c r="G262" s="247" t="s">
        <v>3397</v>
      </c>
      <c r="H262" s="248">
        <v>1</v>
      </c>
      <c r="I262" s="249"/>
      <c r="J262" s="250">
        <f>ROUND(I262*H262,2)</f>
        <v>0</v>
      </c>
      <c r="K262" s="246" t="s">
        <v>1</v>
      </c>
      <c r="L262" s="45"/>
      <c r="M262" s="251" t="s">
        <v>1</v>
      </c>
      <c r="N262" s="252" t="s">
        <v>41</v>
      </c>
      <c r="O262" s="92"/>
      <c r="P262" s="253">
        <f>O262*H262</f>
        <v>0</v>
      </c>
      <c r="Q262" s="253">
        <v>0</v>
      </c>
      <c r="R262" s="253">
        <f>Q262*H262</f>
        <v>0</v>
      </c>
      <c r="S262" s="253">
        <v>0</v>
      </c>
      <c r="T262" s="25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5" t="s">
        <v>220</v>
      </c>
      <c r="AT262" s="255" t="s">
        <v>216</v>
      </c>
      <c r="AU262" s="255" t="s">
        <v>86</v>
      </c>
      <c r="AY262" s="18" t="s">
        <v>213</v>
      </c>
      <c r="BE262" s="256">
        <f>IF(N262="základní",J262,0)</f>
        <v>0</v>
      </c>
      <c r="BF262" s="256">
        <f>IF(N262="snížená",J262,0)</f>
        <v>0</v>
      </c>
      <c r="BG262" s="256">
        <f>IF(N262="zákl. přenesená",J262,0)</f>
        <v>0</v>
      </c>
      <c r="BH262" s="256">
        <f>IF(N262="sníž. přenesená",J262,0)</f>
        <v>0</v>
      </c>
      <c r="BI262" s="256">
        <f>IF(N262="nulová",J262,0)</f>
        <v>0</v>
      </c>
      <c r="BJ262" s="18" t="s">
        <v>84</v>
      </c>
      <c r="BK262" s="256">
        <f>ROUND(I262*H262,2)</f>
        <v>0</v>
      </c>
      <c r="BL262" s="18" t="s">
        <v>220</v>
      </c>
      <c r="BM262" s="255" t="s">
        <v>3398</v>
      </c>
    </row>
    <row r="263" s="2" customFormat="1">
      <c r="A263" s="39"/>
      <c r="B263" s="40"/>
      <c r="C263" s="41"/>
      <c r="D263" s="257" t="s">
        <v>222</v>
      </c>
      <c r="E263" s="41"/>
      <c r="F263" s="258" t="s">
        <v>3399</v>
      </c>
      <c r="G263" s="41"/>
      <c r="H263" s="41"/>
      <c r="I263" s="155"/>
      <c r="J263" s="41"/>
      <c r="K263" s="41"/>
      <c r="L263" s="45"/>
      <c r="M263" s="259"/>
      <c r="N263" s="260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222</v>
      </c>
      <c r="AU263" s="18" t="s">
        <v>86</v>
      </c>
    </row>
    <row r="264" s="13" customFormat="1">
      <c r="A264" s="13"/>
      <c r="B264" s="265"/>
      <c r="C264" s="266"/>
      <c r="D264" s="257" t="s">
        <v>436</v>
      </c>
      <c r="E264" s="267" t="s">
        <v>1</v>
      </c>
      <c r="F264" s="268" t="s">
        <v>84</v>
      </c>
      <c r="G264" s="266"/>
      <c r="H264" s="269">
        <v>1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5" t="s">
        <v>436</v>
      </c>
      <c r="AU264" s="275" t="s">
        <v>86</v>
      </c>
      <c r="AV264" s="13" t="s">
        <v>86</v>
      </c>
      <c r="AW264" s="13" t="s">
        <v>32</v>
      </c>
      <c r="AX264" s="13" t="s">
        <v>76</v>
      </c>
      <c r="AY264" s="275" t="s">
        <v>213</v>
      </c>
    </row>
    <row r="265" s="14" customFormat="1">
      <c r="A265" s="14"/>
      <c r="B265" s="276"/>
      <c r="C265" s="277"/>
      <c r="D265" s="257" t="s">
        <v>436</v>
      </c>
      <c r="E265" s="278" t="s">
        <v>1</v>
      </c>
      <c r="F265" s="279" t="s">
        <v>453</v>
      </c>
      <c r="G265" s="277"/>
      <c r="H265" s="280">
        <v>1</v>
      </c>
      <c r="I265" s="281"/>
      <c r="J265" s="277"/>
      <c r="K265" s="277"/>
      <c r="L265" s="282"/>
      <c r="M265" s="311"/>
      <c r="N265" s="312"/>
      <c r="O265" s="312"/>
      <c r="P265" s="312"/>
      <c r="Q265" s="312"/>
      <c r="R265" s="312"/>
      <c r="S265" s="312"/>
      <c r="T265" s="31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6" t="s">
        <v>436</v>
      </c>
      <c r="AU265" s="286" t="s">
        <v>86</v>
      </c>
      <c r="AV265" s="14" t="s">
        <v>229</v>
      </c>
      <c r="AW265" s="14" t="s">
        <v>32</v>
      </c>
      <c r="AX265" s="14" t="s">
        <v>84</v>
      </c>
      <c r="AY265" s="286" t="s">
        <v>213</v>
      </c>
    </row>
    <row r="266" s="2" customFormat="1" ht="6.96" customHeight="1">
      <c r="A266" s="39"/>
      <c r="B266" s="67"/>
      <c r="C266" s="68"/>
      <c r="D266" s="68"/>
      <c r="E266" s="68"/>
      <c r="F266" s="68"/>
      <c r="G266" s="68"/>
      <c r="H266" s="68"/>
      <c r="I266" s="193"/>
      <c r="J266" s="68"/>
      <c r="K266" s="68"/>
      <c r="L266" s="45"/>
      <c r="M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</sheetData>
  <sheetProtection sheet="1" autoFilter="0" formatColumns="0" formatRows="0" objects="1" scenarios="1" spinCount="100000" saltValue="0VJ282wVNtBkFmCA0FrE9Tg9T0nJ1MZ0fZ1bsqwi5F5KybOE7TeKgDv46o1htcg0h6ztrCnPg8BKwW+7+zpX7w==" hashValue="Bm1IngAH6Q7OUBjT1/XpSzNV40U6BHxz0jesYYwhGr0aaixSlID4h6Nl18EX2ymYrlzuypjaWHGXQrhC3v1BWA==" algorithmName="SHA-512" password="CC35"/>
  <autoFilter ref="C124:K26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3518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ROUND((SUM(BE125:BE289)),  2)</f>
        <v>0</v>
      </c>
      <c r="G33" s="39"/>
      <c r="H33" s="39"/>
      <c r="I33" s="172">
        <v>0.20999999999999999</v>
      </c>
      <c r="J33" s="171">
        <f>ROUND(((SUM(BE125:BE289))*I33),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ROUND((SUM(BF125:BF289)),  2)</f>
        <v>0</v>
      </c>
      <c r="G34" s="39"/>
      <c r="H34" s="39"/>
      <c r="I34" s="172">
        <v>0.14999999999999999</v>
      </c>
      <c r="J34" s="171">
        <f>ROUND(((SUM(BF125:BF289))*I34),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ROUND((SUM(BG125:BG289)),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ROUND((SUM(BH125:BH289)),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ROUND((SUM(BI125:BI289)),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353 - Přípojka vodovodu k závlahovému systému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J126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J127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1256</v>
      </c>
      <c r="E99" s="212"/>
      <c r="F99" s="212"/>
      <c r="G99" s="212"/>
      <c r="H99" s="212"/>
      <c r="I99" s="213"/>
      <c r="J99" s="214">
        <f>J181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866</v>
      </c>
      <c r="E100" s="212"/>
      <c r="F100" s="212"/>
      <c r="G100" s="212"/>
      <c r="H100" s="212"/>
      <c r="I100" s="213"/>
      <c r="J100" s="214">
        <f>J189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959</v>
      </c>
      <c r="E101" s="212"/>
      <c r="F101" s="212"/>
      <c r="G101" s="212"/>
      <c r="H101" s="212"/>
      <c r="I101" s="213"/>
      <c r="J101" s="214">
        <f>J277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3"/>
      <c r="C102" s="204"/>
      <c r="D102" s="205" t="s">
        <v>867</v>
      </c>
      <c r="E102" s="206"/>
      <c r="F102" s="206"/>
      <c r="G102" s="206"/>
      <c r="H102" s="206"/>
      <c r="I102" s="207"/>
      <c r="J102" s="208">
        <f>J279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0"/>
      <c r="C103" s="134"/>
      <c r="D103" s="211" t="s">
        <v>3401</v>
      </c>
      <c r="E103" s="212"/>
      <c r="F103" s="212"/>
      <c r="G103" s="212"/>
      <c r="H103" s="212"/>
      <c r="I103" s="213"/>
      <c r="J103" s="214">
        <f>J280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3"/>
      <c r="C104" s="204"/>
      <c r="D104" s="205" t="s">
        <v>869</v>
      </c>
      <c r="E104" s="206"/>
      <c r="F104" s="206"/>
      <c r="G104" s="206"/>
      <c r="H104" s="206"/>
      <c r="I104" s="207"/>
      <c r="J104" s="208">
        <f>J284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10"/>
      <c r="C105" s="134"/>
      <c r="D105" s="211" t="s">
        <v>196</v>
      </c>
      <c r="E105" s="212"/>
      <c r="F105" s="212"/>
      <c r="G105" s="212"/>
      <c r="H105" s="212"/>
      <c r="I105" s="213"/>
      <c r="J105" s="214">
        <f>J285</f>
        <v>0</v>
      </c>
      <c r="K105" s="134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193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196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198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97" t="str">
        <f>E7</f>
        <v>Revitalizace centra města Kopřivnice - aktualizace 08.2020</v>
      </c>
      <c r="F115" s="33"/>
      <c r="G115" s="33"/>
      <c r="H115" s="33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185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SO 353 - Přípojka vodovodu k závlahovému systému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 xml:space="preserve"> </v>
      </c>
      <c r="G119" s="41"/>
      <c r="H119" s="41"/>
      <c r="I119" s="157" t="s">
        <v>22</v>
      </c>
      <c r="J119" s="80" t="str">
        <f>IF(J12="","",J12)</f>
        <v>7. 8. 2020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>Město Kopřivnice</v>
      </c>
      <c r="G121" s="41"/>
      <c r="H121" s="41"/>
      <c r="I121" s="157" t="s">
        <v>30</v>
      </c>
      <c r="J121" s="37" t="str">
        <f>E21</f>
        <v>Dopravoprojekt Ostrava a.s.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157" t="s">
        <v>33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6"/>
      <c r="B124" s="217"/>
      <c r="C124" s="218" t="s">
        <v>199</v>
      </c>
      <c r="D124" s="219" t="s">
        <v>61</v>
      </c>
      <c r="E124" s="219" t="s">
        <v>57</v>
      </c>
      <c r="F124" s="219" t="s">
        <v>58</v>
      </c>
      <c r="G124" s="219" t="s">
        <v>200</v>
      </c>
      <c r="H124" s="219" t="s">
        <v>201</v>
      </c>
      <c r="I124" s="220" t="s">
        <v>202</v>
      </c>
      <c r="J124" s="219" t="s">
        <v>190</v>
      </c>
      <c r="K124" s="221" t="s">
        <v>203</v>
      </c>
      <c r="L124" s="222"/>
      <c r="M124" s="101" t="s">
        <v>1</v>
      </c>
      <c r="N124" s="102" t="s">
        <v>40</v>
      </c>
      <c r="O124" s="102" t="s">
        <v>204</v>
      </c>
      <c r="P124" s="102" t="s">
        <v>205</v>
      </c>
      <c r="Q124" s="102" t="s">
        <v>206</v>
      </c>
      <c r="R124" s="102" t="s">
        <v>207</v>
      </c>
      <c r="S124" s="102" t="s">
        <v>208</v>
      </c>
      <c r="T124" s="103" t="s">
        <v>209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9"/>
      <c r="B125" s="40"/>
      <c r="C125" s="108" t="s">
        <v>210</v>
      </c>
      <c r="D125" s="41"/>
      <c r="E125" s="41"/>
      <c r="F125" s="41"/>
      <c r="G125" s="41"/>
      <c r="H125" s="41"/>
      <c r="I125" s="155"/>
      <c r="J125" s="223">
        <f>BK125</f>
        <v>0</v>
      </c>
      <c r="K125" s="41"/>
      <c r="L125" s="45"/>
      <c r="M125" s="104"/>
      <c r="N125" s="224"/>
      <c r="O125" s="105"/>
      <c r="P125" s="225">
        <f>P126+P279+P284</f>
        <v>0</v>
      </c>
      <c r="Q125" s="105"/>
      <c r="R125" s="225">
        <f>R126+R279+R284</f>
        <v>32.298525169999998</v>
      </c>
      <c r="S125" s="105"/>
      <c r="T125" s="226">
        <f>T126+T279+T284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192</v>
      </c>
      <c r="BK125" s="227">
        <f>BK126+BK279+BK284</f>
        <v>0</v>
      </c>
    </row>
    <row r="126" s="12" customFormat="1" ht="25.92" customHeight="1">
      <c r="A126" s="12"/>
      <c r="B126" s="228"/>
      <c r="C126" s="229"/>
      <c r="D126" s="230" t="s">
        <v>75</v>
      </c>
      <c r="E126" s="231" t="s">
        <v>388</v>
      </c>
      <c r="F126" s="231" t="s">
        <v>389</v>
      </c>
      <c r="G126" s="229"/>
      <c r="H126" s="229"/>
      <c r="I126" s="232"/>
      <c r="J126" s="233">
        <f>BK126</f>
        <v>0</v>
      </c>
      <c r="K126" s="229"/>
      <c r="L126" s="234"/>
      <c r="M126" s="235"/>
      <c r="N126" s="236"/>
      <c r="O126" s="236"/>
      <c r="P126" s="237">
        <f>P127+P181+P189+P277</f>
        <v>0</v>
      </c>
      <c r="Q126" s="236"/>
      <c r="R126" s="237">
        <f>R127+R181+R189+R277</f>
        <v>32.298525169999998</v>
      </c>
      <c r="S126" s="236"/>
      <c r="T126" s="238">
        <f>T127+T181+T189+T277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9" t="s">
        <v>84</v>
      </c>
      <c r="AT126" s="240" t="s">
        <v>75</v>
      </c>
      <c r="AU126" s="240" t="s">
        <v>76</v>
      </c>
      <c r="AY126" s="239" t="s">
        <v>213</v>
      </c>
      <c r="BK126" s="241">
        <f>BK127+BK181+BK189+BK277</f>
        <v>0</v>
      </c>
    </row>
    <row r="127" s="12" customFormat="1" ht="22.8" customHeight="1">
      <c r="A127" s="12"/>
      <c r="B127" s="228"/>
      <c r="C127" s="229"/>
      <c r="D127" s="230" t="s">
        <v>75</v>
      </c>
      <c r="E127" s="242" t="s">
        <v>84</v>
      </c>
      <c r="F127" s="242" t="s">
        <v>390</v>
      </c>
      <c r="G127" s="229"/>
      <c r="H127" s="229"/>
      <c r="I127" s="232"/>
      <c r="J127" s="243">
        <f>BK127</f>
        <v>0</v>
      </c>
      <c r="K127" s="229"/>
      <c r="L127" s="234"/>
      <c r="M127" s="235"/>
      <c r="N127" s="236"/>
      <c r="O127" s="236"/>
      <c r="P127" s="237">
        <f>SUM(P128:P180)</f>
        <v>0</v>
      </c>
      <c r="Q127" s="236"/>
      <c r="R127" s="237">
        <f>SUM(R128:R180)</f>
        <v>31.1064814</v>
      </c>
      <c r="S127" s="236"/>
      <c r="T127" s="238">
        <f>SUM(T128:T180)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84</v>
      </c>
      <c r="AT127" s="240" t="s">
        <v>75</v>
      </c>
      <c r="AU127" s="240" t="s">
        <v>84</v>
      </c>
      <c r="AY127" s="239" t="s">
        <v>213</v>
      </c>
      <c r="BK127" s="241">
        <f>SUM(BK128:BK180)</f>
        <v>0</v>
      </c>
    </row>
    <row r="128" s="2" customFormat="1" ht="21.75" customHeight="1">
      <c r="A128" s="39"/>
      <c r="B128" s="40"/>
      <c r="C128" s="244" t="s">
        <v>84</v>
      </c>
      <c r="D128" s="244" t="s">
        <v>216</v>
      </c>
      <c r="E128" s="245" t="s">
        <v>883</v>
      </c>
      <c r="F128" s="246" t="s">
        <v>884</v>
      </c>
      <c r="G128" s="247" t="s">
        <v>885</v>
      </c>
      <c r="H128" s="248">
        <v>5</v>
      </c>
      <c r="I128" s="249"/>
      <c r="J128" s="250">
        <f>ROUND(I128*H128,2)</f>
        <v>0</v>
      </c>
      <c r="K128" s="246" t="s">
        <v>394</v>
      </c>
      <c r="L128" s="45"/>
      <c r="M128" s="251" t="s">
        <v>1</v>
      </c>
      <c r="N128" s="252" t="s">
        <v>41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229</v>
      </c>
      <c r="AT128" s="255" t="s">
        <v>216</v>
      </c>
      <c r="AU128" s="255" t="s">
        <v>86</v>
      </c>
      <c r="AY128" s="18" t="s">
        <v>213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84</v>
      </c>
      <c r="BK128" s="256">
        <f>ROUND(I128*H128,2)</f>
        <v>0</v>
      </c>
      <c r="BL128" s="18" t="s">
        <v>229</v>
      </c>
      <c r="BM128" s="255" t="s">
        <v>3168</v>
      </c>
    </row>
    <row r="129" s="13" customFormat="1">
      <c r="A129" s="13"/>
      <c r="B129" s="265"/>
      <c r="C129" s="266"/>
      <c r="D129" s="257" t="s">
        <v>436</v>
      </c>
      <c r="E129" s="267" t="s">
        <v>1</v>
      </c>
      <c r="F129" s="268" t="s">
        <v>212</v>
      </c>
      <c r="G129" s="266"/>
      <c r="H129" s="269">
        <v>5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5" t="s">
        <v>436</v>
      </c>
      <c r="AU129" s="275" t="s">
        <v>86</v>
      </c>
      <c r="AV129" s="13" t="s">
        <v>86</v>
      </c>
      <c r="AW129" s="13" t="s">
        <v>32</v>
      </c>
      <c r="AX129" s="13" t="s">
        <v>76</v>
      </c>
      <c r="AY129" s="275" t="s">
        <v>213</v>
      </c>
    </row>
    <row r="130" s="2" customFormat="1" ht="21.75" customHeight="1">
      <c r="A130" s="39"/>
      <c r="B130" s="40"/>
      <c r="C130" s="244" t="s">
        <v>86</v>
      </c>
      <c r="D130" s="244" t="s">
        <v>216</v>
      </c>
      <c r="E130" s="245" t="s">
        <v>3169</v>
      </c>
      <c r="F130" s="246" t="s">
        <v>3170</v>
      </c>
      <c r="G130" s="247" t="s">
        <v>399</v>
      </c>
      <c r="H130" s="248">
        <v>27.927</v>
      </c>
      <c r="I130" s="249"/>
      <c r="J130" s="250">
        <f>ROUND(I130*H130,2)</f>
        <v>0</v>
      </c>
      <c r="K130" s="246" t="s">
        <v>394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86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3171</v>
      </c>
    </row>
    <row r="131" s="15" customFormat="1">
      <c r="A131" s="15"/>
      <c r="B131" s="300"/>
      <c r="C131" s="301"/>
      <c r="D131" s="257" t="s">
        <v>436</v>
      </c>
      <c r="E131" s="302" t="s">
        <v>1</v>
      </c>
      <c r="F131" s="303" t="s">
        <v>3519</v>
      </c>
      <c r="G131" s="301"/>
      <c r="H131" s="302" t="s">
        <v>1</v>
      </c>
      <c r="I131" s="304"/>
      <c r="J131" s="301"/>
      <c r="K131" s="301"/>
      <c r="L131" s="305"/>
      <c r="M131" s="306"/>
      <c r="N131" s="307"/>
      <c r="O131" s="307"/>
      <c r="P131" s="307"/>
      <c r="Q131" s="307"/>
      <c r="R131" s="307"/>
      <c r="S131" s="307"/>
      <c r="T131" s="308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309" t="s">
        <v>436</v>
      </c>
      <c r="AU131" s="309" t="s">
        <v>86</v>
      </c>
      <c r="AV131" s="15" t="s">
        <v>84</v>
      </c>
      <c r="AW131" s="15" t="s">
        <v>32</v>
      </c>
      <c r="AX131" s="15" t="s">
        <v>76</v>
      </c>
      <c r="AY131" s="309" t="s">
        <v>213</v>
      </c>
    </row>
    <row r="132" s="15" customFormat="1">
      <c r="A132" s="15"/>
      <c r="B132" s="300"/>
      <c r="C132" s="301"/>
      <c r="D132" s="257" t="s">
        <v>436</v>
      </c>
      <c r="E132" s="302" t="s">
        <v>1</v>
      </c>
      <c r="F132" s="303" t="s">
        <v>3520</v>
      </c>
      <c r="G132" s="301"/>
      <c r="H132" s="302" t="s">
        <v>1</v>
      </c>
      <c r="I132" s="304"/>
      <c r="J132" s="301"/>
      <c r="K132" s="301"/>
      <c r="L132" s="305"/>
      <c r="M132" s="306"/>
      <c r="N132" s="307"/>
      <c r="O132" s="307"/>
      <c r="P132" s="307"/>
      <c r="Q132" s="307"/>
      <c r="R132" s="307"/>
      <c r="S132" s="307"/>
      <c r="T132" s="30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309" t="s">
        <v>436</v>
      </c>
      <c r="AU132" s="309" t="s">
        <v>86</v>
      </c>
      <c r="AV132" s="15" t="s">
        <v>84</v>
      </c>
      <c r="AW132" s="15" t="s">
        <v>32</v>
      </c>
      <c r="AX132" s="15" t="s">
        <v>76</v>
      </c>
      <c r="AY132" s="309" t="s">
        <v>213</v>
      </c>
    </row>
    <row r="133" s="13" customFormat="1">
      <c r="A133" s="13"/>
      <c r="B133" s="265"/>
      <c r="C133" s="266"/>
      <c r="D133" s="257" t="s">
        <v>436</v>
      </c>
      <c r="E133" s="267" t="s">
        <v>1</v>
      </c>
      <c r="F133" s="268" t="s">
        <v>3521</v>
      </c>
      <c r="G133" s="266"/>
      <c r="H133" s="269">
        <v>7.2039999999999997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5" t="s">
        <v>436</v>
      </c>
      <c r="AU133" s="275" t="s">
        <v>86</v>
      </c>
      <c r="AV133" s="13" t="s">
        <v>86</v>
      </c>
      <c r="AW133" s="13" t="s">
        <v>32</v>
      </c>
      <c r="AX133" s="13" t="s">
        <v>76</v>
      </c>
      <c r="AY133" s="275" t="s">
        <v>213</v>
      </c>
    </row>
    <row r="134" s="15" customFormat="1">
      <c r="A134" s="15"/>
      <c r="B134" s="300"/>
      <c r="C134" s="301"/>
      <c r="D134" s="257" t="s">
        <v>436</v>
      </c>
      <c r="E134" s="302" t="s">
        <v>1</v>
      </c>
      <c r="F134" s="303" t="s">
        <v>3522</v>
      </c>
      <c r="G134" s="301"/>
      <c r="H134" s="302" t="s">
        <v>1</v>
      </c>
      <c r="I134" s="304"/>
      <c r="J134" s="301"/>
      <c r="K134" s="301"/>
      <c r="L134" s="305"/>
      <c r="M134" s="306"/>
      <c r="N134" s="307"/>
      <c r="O134" s="307"/>
      <c r="P134" s="307"/>
      <c r="Q134" s="307"/>
      <c r="R134" s="307"/>
      <c r="S134" s="307"/>
      <c r="T134" s="30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309" t="s">
        <v>436</v>
      </c>
      <c r="AU134" s="309" t="s">
        <v>86</v>
      </c>
      <c r="AV134" s="15" t="s">
        <v>84</v>
      </c>
      <c r="AW134" s="15" t="s">
        <v>32</v>
      </c>
      <c r="AX134" s="15" t="s">
        <v>76</v>
      </c>
      <c r="AY134" s="309" t="s">
        <v>213</v>
      </c>
    </row>
    <row r="135" s="13" customFormat="1">
      <c r="A135" s="13"/>
      <c r="B135" s="265"/>
      <c r="C135" s="266"/>
      <c r="D135" s="257" t="s">
        <v>436</v>
      </c>
      <c r="E135" s="267" t="s">
        <v>1</v>
      </c>
      <c r="F135" s="268" t="s">
        <v>3523</v>
      </c>
      <c r="G135" s="266"/>
      <c r="H135" s="269">
        <v>4.4800000000000004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5" t="s">
        <v>436</v>
      </c>
      <c r="AU135" s="275" t="s">
        <v>86</v>
      </c>
      <c r="AV135" s="13" t="s">
        <v>86</v>
      </c>
      <c r="AW135" s="13" t="s">
        <v>32</v>
      </c>
      <c r="AX135" s="13" t="s">
        <v>76</v>
      </c>
      <c r="AY135" s="275" t="s">
        <v>213</v>
      </c>
    </row>
    <row r="136" s="15" customFormat="1">
      <c r="A136" s="15"/>
      <c r="B136" s="300"/>
      <c r="C136" s="301"/>
      <c r="D136" s="257" t="s">
        <v>436</v>
      </c>
      <c r="E136" s="302" t="s">
        <v>1</v>
      </c>
      <c r="F136" s="303" t="s">
        <v>3524</v>
      </c>
      <c r="G136" s="301"/>
      <c r="H136" s="302" t="s">
        <v>1</v>
      </c>
      <c r="I136" s="304"/>
      <c r="J136" s="301"/>
      <c r="K136" s="301"/>
      <c r="L136" s="305"/>
      <c r="M136" s="306"/>
      <c r="N136" s="307"/>
      <c r="O136" s="307"/>
      <c r="P136" s="307"/>
      <c r="Q136" s="307"/>
      <c r="R136" s="307"/>
      <c r="S136" s="307"/>
      <c r="T136" s="308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309" t="s">
        <v>436</v>
      </c>
      <c r="AU136" s="309" t="s">
        <v>86</v>
      </c>
      <c r="AV136" s="15" t="s">
        <v>84</v>
      </c>
      <c r="AW136" s="15" t="s">
        <v>32</v>
      </c>
      <c r="AX136" s="15" t="s">
        <v>76</v>
      </c>
      <c r="AY136" s="309" t="s">
        <v>213</v>
      </c>
    </row>
    <row r="137" s="13" customFormat="1">
      <c r="A137" s="13"/>
      <c r="B137" s="265"/>
      <c r="C137" s="266"/>
      <c r="D137" s="257" t="s">
        <v>436</v>
      </c>
      <c r="E137" s="267" t="s">
        <v>1</v>
      </c>
      <c r="F137" s="268" t="s">
        <v>3525</v>
      </c>
      <c r="G137" s="266"/>
      <c r="H137" s="269">
        <v>13.315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5" t="s">
        <v>436</v>
      </c>
      <c r="AU137" s="275" t="s">
        <v>86</v>
      </c>
      <c r="AV137" s="13" t="s">
        <v>86</v>
      </c>
      <c r="AW137" s="13" t="s">
        <v>32</v>
      </c>
      <c r="AX137" s="13" t="s">
        <v>76</v>
      </c>
      <c r="AY137" s="275" t="s">
        <v>213</v>
      </c>
    </row>
    <row r="138" s="15" customFormat="1">
      <c r="A138" s="15"/>
      <c r="B138" s="300"/>
      <c r="C138" s="301"/>
      <c r="D138" s="257" t="s">
        <v>436</v>
      </c>
      <c r="E138" s="302" t="s">
        <v>1</v>
      </c>
      <c r="F138" s="303" t="s">
        <v>3526</v>
      </c>
      <c r="G138" s="301"/>
      <c r="H138" s="302" t="s">
        <v>1</v>
      </c>
      <c r="I138" s="304"/>
      <c r="J138" s="301"/>
      <c r="K138" s="301"/>
      <c r="L138" s="305"/>
      <c r="M138" s="306"/>
      <c r="N138" s="307"/>
      <c r="O138" s="307"/>
      <c r="P138" s="307"/>
      <c r="Q138" s="307"/>
      <c r="R138" s="307"/>
      <c r="S138" s="307"/>
      <c r="T138" s="30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309" t="s">
        <v>436</v>
      </c>
      <c r="AU138" s="309" t="s">
        <v>86</v>
      </c>
      <c r="AV138" s="15" t="s">
        <v>84</v>
      </c>
      <c r="AW138" s="15" t="s">
        <v>32</v>
      </c>
      <c r="AX138" s="15" t="s">
        <v>76</v>
      </c>
      <c r="AY138" s="309" t="s">
        <v>213</v>
      </c>
    </row>
    <row r="139" s="13" customFormat="1">
      <c r="A139" s="13"/>
      <c r="B139" s="265"/>
      <c r="C139" s="266"/>
      <c r="D139" s="257" t="s">
        <v>436</v>
      </c>
      <c r="E139" s="267" t="s">
        <v>1</v>
      </c>
      <c r="F139" s="268" t="s">
        <v>3527</v>
      </c>
      <c r="G139" s="266"/>
      <c r="H139" s="269">
        <v>2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5" t="s">
        <v>436</v>
      </c>
      <c r="AU139" s="275" t="s">
        <v>86</v>
      </c>
      <c r="AV139" s="13" t="s">
        <v>86</v>
      </c>
      <c r="AW139" s="13" t="s">
        <v>32</v>
      </c>
      <c r="AX139" s="13" t="s">
        <v>76</v>
      </c>
      <c r="AY139" s="275" t="s">
        <v>213</v>
      </c>
    </row>
    <row r="140" s="15" customFormat="1">
      <c r="A140" s="15"/>
      <c r="B140" s="300"/>
      <c r="C140" s="301"/>
      <c r="D140" s="257" t="s">
        <v>436</v>
      </c>
      <c r="E140" s="302" t="s">
        <v>1</v>
      </c>
      <c r="F140" s="303" t="s">
        <v>3528</v>
      </c>
      <c r="G140" s="301"/>
      <c r="H140" s="302" t="s">
        <v>1</v>
      </c>
      <c r="I140" s="304"/>
      <c r="J140" s="301"/>
      <c r="K140" s="301"/>
      <c r="L140" s="305"/>
      <c r="M140" s="306"/>
      <c r="N140" s="307"/>
      <c r="O140" s="307"/>
      <c r="P140" s="307"/>
      <c r="Q140" s="307"/>
      <c r="R140" s="307"/>
      <c r="S140" s="307"/>
      <c r="T140" s="30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309" t="s">
        <v>436</v>
      </c>
      <c r="AU140" s="309" t="s">
        <v>86</v>
      </c>
      <c r="AV140" s="15" t="s">
        <v>84</v>
      </c>
      <c r="AW140" s="15" t="s">
        <v>32</v>
      </c>
      <c r="AX140" s="15" t="s">
        <v>76</v>
      </c>
      <c r="AY140" s="309" t="s">
        <v>213</v>
      </c>
    </row>
    <row r="141" s="13" customFormat="1">
      <c r="A141" s="13"/>
      <c r="B141" s="265"/>
      <c r="C141" s="266"/>
      <c r="D141" s="257" t="s">
        <v>436</v>
      </c>
      <c r="E141" s="267" t="s">
        <v>1</v>
      </c>
      <c r="F141" s="268" t="s">
        <v>3529</v>
      </c>
      <c r="G141" s="266"/>
      <c r="H141" s="269">
        <v>0.92800000000000005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5" t="s">
        <v>436</v>
      </c>
      <c r="AU141" s="275" t="s">
        <v>86</v>
      </c>
      <c r="AV141" s="13" t="s">
        <v>86</v>
      </c>
      <c r="AW141" s="13" t="s">
        <v>32</v>
      </c>
      <c r="AX141" s="13" t="s">
        <v>76</v>
      </c>
      <c r="AY141" s="275" t="s">
        <v>213</v>
      </c>
    </row>
    <row r="142" s="2" customFormat="1" ht="21.75" customHeight="1">
      <c r="A142" s="39"/>
      <c r="B142" s="40"/>
      <c r="C142" s="244" t="s">
        <v>224</v>
      </c>
      <c r="D142" s="244" t="s">
        <v>216</v>
      </c>
      <c r="E142" s="245" t="s">
        <v>1312</v>
      </c>
      <c r="F142" s="246" t="s">
        <v>1313</v>
      </c>
      <c r="G142" s="247" t="s">
        <v>399</v>
      </c>
      <c r="H142" s="248">
        <v>13.964</v>
      </c>
      <c r="I142" s="249"/>
      <c r="J142" s="250">
        <f>ROUND(I142*H142,2)</f>
        <v>0</v>
      </c>
      <c r="K142" s="246" t="s">
        <v>394</v>
      </c>
      <c r="L142" s="45"/>
      <c r="M142" s="251" t="s">
        <v>1</v>
      </c>
      <c r="N142" s="252" t="s">
        <v>41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229</v>
      </c>
      <c r="AT142" s="255" t="s">
        <v>216</v>
      </c>
      <c r="AU142" s="255" t="s">
        <v>86</v>
      </c>
      <c r="AY142" s="18" t="s">
        <v>213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84</v>
      </c>
      <c r="BK142" s="256">
        <f>ROUND(I142*H142,2)</f>
        <v>0</v>
      </c>
      <c r="BL142" s="18" t="s">
        <v>229</v>
      </c>
      <c r="BM142" s="255" t="s">
        <v>3172</v>
      </c>
    </row>
    <row r="143" s="13" customFormat="1">
      <c r="A143" s="13"/>
      <c r="B143" s="265"/>
      <c r="C143" s="266"/>
      <c r="D143" s="257" t="s">
        <v>436</v>
      </c>
      <c r="E143" s="267" t="s">
        <v>1</v>
      </c>
      <c r="F143" s="268" t="s">
        <v>3530</v>
      </c>
      <c r="G143" s="266"/>
      <c r="H143" s="269">
        <v>27.927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5" t="s">
        <v>436</v>
      </c>
      <c r="AU143" s="275" t="s">
        <v>86</v>
      </c>
      <c r="AV143" s="13" t="s">
        <v>86</v>
      </c>
      <c r="AW143" s="13" t="s">
        <v>32</v>
      </c>
      <c r="AX143" s="13" t="s">
        <v>76</v>
      </c>
      <c r="AY143" s="275" t="s">
        <v>213</v>
      </c>
    </row>
    <row r="144" s="13" customFormat="1">
      <c r="A144" s="13"/>
      <c r="B144" s="265"/>
      <c r="C144" s="266"/>
      <c r="D144" s="257" t="s">
        <v>436</v>
      </c>
      <c r="E144" s="266"/>
      <c r="F144" s="268" t="s">
        <v>3531</v>
      </c>
      <c r="G144" s="266"/>
      <c r="H144" s="269">
        <v>13.964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5" t="s">
        <v>436</v>
      </c>
      <c r="AU144" s="275" t="s">
        <v>86</v>
      </c>
      <c r="AV144" s="13" t="s">
        <v>86</v>
      </c>
      <c r="AW144" s="13" t="s">
        <v>4</v>
      </c>
      <c r="AX144" s="13" t="s">
        <v>84</v>
      </c>
      <c r="AY144" s="275" t="s">
        <v>213</v>
      </c>
    </row>
    <row r="145" s="2" customFormat="1" ht="16.5" customHeight="1">
      <c r="A145" s="39"/>
      <c r="B145" s="40"/>
      <c r="C145" s="244" t="s">
        <v>229</v>
      </c>
      <c r="D145" s="244" t="s">
        <v>216</v>
      </c>
      <c r="E145" s="245" t="s">
        <v>2642</v>
      </c>
      <c r="F145" s="246" t="s">
        <v>2643</v>
      </c>
      <c r="G145" s="247" t="s">
        <v>393</v>
      </c>
      <c r="H145" s="248">
        <v>74.683999999999998</v>
      </c>
      <c r="I145" s="249"/>
      <c r="J145" s="250">
        <f>ROUND(I145*H145,2)</f>
        <v>0</v>
      </c>
      <c r="K145" s="246" t="s">
        <v>394</v>
      </c>
      <c r="L145" s="45"/>
      <c r="M145" s="251" t="s">
        <v>1</v>
      </c>
      <c r="N145" s="252" t="s">
        <v>41</v>
      </c>
      <c r="O145" s="92"/>
      <c r="P145" s="253">
        <f>O145*H145</f>
        <v>0</v>
      </c>
      <c r="Q145" s="253">
        <v>0.00084999999999999995</v>
      </c>
      <c r="R145" s="253">
        <f>Q145*H145</f>
        <v>0.063481399999999993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229</v>
      </c>
      <c r="AT145" s="255" t="s">
        <v>216</v>
      </c>
      <c r="AU145" s="255" t="s">
        <v>86</v>
      </c>
      <c r="AY145" s="18" t="s">
        <v>213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84</v>
      </c>
      <c r="BK145" s="256">
        <f>ROUND(I145*H145,2)</f>
        <v>0</v>
      </c>
      <c r="BL145" s="18" t="s">
        <v>229</v>
      </c>
      <c r="BM145" s="255" t="s">
        <v>3175</v>
      </c>
    </row>
    <row r="146" s="14" customFormat="1">
      <c r="A146" s="14"/>
      <c r="B146" s="276"/>
      <c r="C146" s="277"/>
      <c r="D146" s="257" t="s">
        <v>436</v>
      </c>
      <c r="E146" s="278" t="s">
        <v>1</v>
      </c>
      <c r="F146" s="279" t="s">
        <v>453</v>
      </c>
      <c r="G146" s="277"/>
      <c r="H146" s="280">
        <v>74.683999999999998</v>
      </c>
      <c r="I146" s="281"/>
      <c r="J146" s="277"/>
      <c r="K146" s="277"/>
      <c r="L146" s="282"/>
      <c r="M146" s="283"/>
      <c r="N146" s="284"/>
      <c r="O146" s="284"/>
      <c r="P146" s="284"/>
      <c r="Q146" s="284"/>
      <c r="R146" s="284"/>
      <c r="S146" s="284"/>
      <c r="T146" s="28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6" t="s">
        <v>436</v>
      </c>
      <c r="AU146" s="286" t="s">
        <v>86</v>
      </c>
      <c r="AV146" s="14" t="s">
        <v>229</v>
      </c>
      <c r="AW146" s="14" t="s">
        <v>32</v>
      </c>
      <c r="AX146" s="14" t="s">
        <v>76</v>
      </c>
      <c r="AY146" s="286" t="s">
        <v>213</v>
      </c>
    </row>
    <row r="147" s="2" customFormat="1" ht="21.75" customHeight="1">
      <c r="A147" s="39"/>
      <c r="B147" s="40"/>
      <c r="C147" s="244" t="s">
        <v>212</v>
      </c>
      <c r="D147" s="244" t="s">
        <v>216</v>
      </c>
      <c r="E147" s="245" t="s">
        <v>2645</v>
      </c>
      <c r="F147" s="246" t="s">
        <v>2646</v>
      </c>
      <c r="G147" s="247" t="s">
        <v>393</v>
      </c>
      <c r="H147" s="248">
        <v>74.680000000000007</v>
      </c>
      <c r="I147" s="249"/>
      <c r="J147" s="250">
        <f>ROUND(I147*H147,2)</f>
        <v>0</v>
      </c>
      <c r="K147" s="246" t="s">
        <v>394</v>
      </c>
      <c r="L147" s="45"/>
      <c r="M147" s="251" t="s">
        <v>1</v>
      </c>
      <c r="N147" s="252" t="s">
        <v>41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229</v>
      </c>
      <c r="AT147" s="255" t="s">
        <v>216</v>
      </c>
      <c r="AU147" s="255" t="s">
        <v>86</v>
      </c>
      <c r="AY147" s="18" t="s">
        <v>213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84</v>
      </c>
      <c r="BK147" s="256">
        <f>ROUND(I147*H147,2)</f>
        <v>0</v>
      </c>
      <c r="BL147" s="18" t="s">
        <v>229</v>
      </c>
      <c r="BM147" s="255" t="s">
        <v>3178</v>
      </c>
    </row>
    <row r="148" s="15" customFormat="1">
      <c r="A148" s="15"/>
      <c r="B148" s="300"/>
      <c r="C148" s="301"/>
      <c r="D148" s="257" t="s">
        <v>436</v>
      </c>
      <c r="E148" s="302" t="s">
        <v>1</v>
      </c>
      <c r="F148" s="303" t="s">
        <v>3179</v>
      </c>
      <c r="G148" s="301"/>
      <c r="H148" s="302" t="s">
        <v>1</v>
      </c>
      <c r="I148" s="304"/>
      <c r="J148" s="301"/>
      <c r="K148" s="301"/>
      <c r="L148" s="305"/>
      <c r="M148" s="306"/>
      <c r="N148" s="307"/>
      <c r="O148" s="307"/>
      <c r="P148" s="307"/>
      <c r="Q148" s="307"/>
      <c r="R148" s="307"/>
      <c r="S148" s="307"/>
      <c r="T148" s="30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309" t="s">
        <v>436</v>
      </c>
      <c r="AU148" s="309" t="s">
        <v>86</v>
      </c>
      <c r="AV148" s="15" t="s">
        <v>84</v>
      </c>
      <c r="AW148" s="15" t="s">
        <v>32</v>
      </c>
      <c r="AX148" s="15" t="s">
        <v>76</v>
      </c>
      <c r="AY148" s="309" t="s">
        <v>213</v>
      </c>
    </row>
    <row r="149" s="13" customFormat="1">
      <c r="A149" s="13"/>
      <c r="B149" s="265"/>
      <c r="C149" s="266"/>
      <c r="D149" s="257" t="s">
        <v>436</v>
      </c>
      <c r="E149" s="267" t="s">
        <v>1</v>
      </c>
      <c r="F149" s="268" t="s">
        <v>3532</v>
      </c>
      <c r="G149" s="266"/>
      <c r="H149" s="269">
        <v>74.680000000000007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5" t="s">
        <v>436</v>
      </c>
      <c r="AU149" s="275" t="s">
        <v>86</v>
      </c>
      <c r="AV149" s="13" t="s">
        <v>86</v>
      </c>
      <c r="AW149" s="13" t="s">
        <v>32</v>
      </c>
      <c r="AX149" s="13" t="s">
        <v>76</v>
      </c>
      <c r="AY149" s="275" t="s">
        <v>213</v>
      </c>
    </row>
    <row r="150" s="2" customFormat="1" ht="21.75" customHeight="1">
      <c r="A150" s="39"/>
      <c r="B150" s="40"/>
      <c r="C150" s="244" t="s">
        <v>238</v>
      </c>
      <c r="D150" s="244" t="s">
        <v>216</v>
      </c>
      <c r="E150" s="245" t="s">
        <v>1336</v>
      </c>
      <c r="F150" s="246" t="s">
        <v>1337</v>
      </c>
      <c r="G150" s="247" t="s">
        <v>399</v>
      </c>
      <c r="H150" s="248">
        <v>27.927</v>
      </c>
      <c r="I150" s="249"/>
      <c r="J150" s="250">
        <f>ROUND(I150*H150,2)</f>
        <v>0</v>
      </c>
      <c r="K150" s="246" t="s">
        <v>394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229</v>
      </c>
      <c r="AT150" s="255" t="s">
        <v>216</v>
      </c>
      <c r="AU150" s="255" t="s">
        <v>86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229</v>
      </c>
      <c r="BM150" s="255" t="s">
        <v>3181</v>
      </c>
    </row>
    <row r="151" s="13" customFormat="1">
      <c r="A151" s="13"/>
      <c r="B151" s="265"/>
      <c r="C151" s="266"/>
      <c r="D151" s="257" t="s">
        <v>436</v>
      </c>
      <c r="E151" s="267" t="s">
        <v>1</v>
      </c>
      <c r="F151" s="268" t="s">
        <v>3530</v>
      </c>
      <c r="G151" s="266"/>
      <c r="H151" s="269">
        <v>27.927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5" t="s">
        <v>436</v>
      </c>
      <c r="AU151" s="275" t="s">
        <v>86</v>
      </c>
      <c r="AV151" s="13" t="s">
        <v>86</v>
      </c>
      <c r="AW151" s="13" t="s">
        <v>32</v>
      </c>
      <c r="AX151" s="13" t="s">
        <v>76</v>
      </c>
      <c r="AY151" s="275" t="s">
        <v>213</v>
      </c>
    </row>
    <row r="152" s="2" customFormat="1" ht="21.75" customHeight="1">
      <c r="A152" s="39"/>
      <c r="B152" s="40"/>
      <c r="C152" s="244" t="s">
        <v>673</v>
      </c>
      <c r="D152" s="244" t="s">
        <v>216</v>
      </c>
      <c r="E152" s="245" t="s">
        <v>531</v>
      </c>
      <c r="F152" s="246" t="s">
        <v>532</v>
      </c>
      <c r="G152" s="247" t="s">
        <v>399</v>
      </c>
      <c r="H152" s="248">
        <v>27.927</v>
      </c>
      <c r="I152" s="249"/>
      <c r="J152" s="250">
        <f>ROUND(I152*H152,2)</f>
        <v>0</v>
      </c>
      <c r="K152" s="246" t="s">
        <v>394</v>
      </c>
      <c r="L152" s="45"/>
      <c r="M152" s="251" t="s">
        <v>1</v>
      </c>
      <c r="N152" s="252" t="s">
        <v>41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229</v>
      </c>
      <c r="AT152" s="255" t="s">
        <v>216</v>
      </c>
      <c r="AU152" s="255" t="s">
        <v>86</v>
      </c>
      <c r="AY152" s="18" t="s">
        <v>213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84</v>
      </c>
      <c r="BK152" s="256">
        <f>ROUND(I152*H152,2)</f>
        <v>0</v>
      </c>
      <c r="BL152" s="18" t="s">
        <v>229</v>
      </c>
      <c r="BM152" s="255" t="s">
        <v>3533</v>
      </c>
    </row>
    <row r="153" s="15" customFormat="1">
      <c r="A153" s="15"/>
      <c r="B153" s="300"/>
      <c r="C153" s="301"/>
      <c r="D153" s="257" t="s">
        <v>436</v>
      </c>
      <c r="E153" s="302" t="s">
        <v>1</v>
      </c>
      <c r="F153" s="303" t="s">
        <v>2675</v>
      </c>
      <c r="G153" s="301"/>
      <c r="H153" s="302" t="s">
        <v>1</v>
      </c>
      <c r="I153" s="304"/>
      <c r="J153" s="301"/>
      <c r="K153" s="301"/>
      <c r="L153" s="305"/>
      <c r="M153" s="306"/>
      <c r="N153" s="307"/>
      <c r="O153" s="307"/>
      <c r="P153" s="307"/>
      <c r="Q153" s="307"/>
      <c r="R153" s="307"/>
      <c r="S153" s="307"/>
      <c r="T153" s="308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309" t="s">
        <v>436</v>
      </c>
      <c r="AU153" s="309" t="s">
        <v>86</v>
      </c>
      <c r="AV153" s="15" t="s">
        <v>84</v>
      </c>
      <c r="AW153" s="15" t="s">
        <v>32</v>
      </c>
      <c r="AX153" s="15" t="s">
        <v>76</v>
      </c>
      <c r="AY153" s="309" t="s">
        <v>213</v>
      </c>
    </row>
    <row r="154" s="13" customFormat="1">
      <c r="A154" s="13"/>
      <c r="B154" s="265"/>
      <c r="C154" s="266"/>
      <c r="D154" s="257" t="s">
        <v>436</v>
      </c>
      <c r="E154" s="267" t="s">
        <v>1</v>
      </c>
      <c r="F154" s="268" t="s">
        <v>3530</v>
      </c>
      <c r="G154" s="266"/>
      <c r="H154" s="269">
        <v>27.927</v>
      </c>
      <c r="I154" s="270"/>
      <c r="J154" s="266"/>
      <c r="K154" s="266"/>
      <c r="L154" s="271"/>
      <c r="M154" s="272"/>
      <c r="N154" s="273"/>
      <c r="O154" s="273"/>
      <c r="P154" s="273"/>
      <c r="Q154" s="273"/>
      <c r="R154" s="273"/>
      <c r="S154" s="273"/>
      <c r="T154" s="27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5" t="s">
        <v>436</v>
      </c>
      <c r="AU154" s="275" t="s">
        <v>86</v>
      </c>
      <c r="AV154" s="13" t="s">
        <v>86</v>
      </c>
      <c r="AW154" s="13" t="s">
        <v>32</v>
      </c>
      <c r="AX154" s="13" t="s">
        <v>84</v>
      </c>
      <c r="AY154" s="275" t="s">
        <v>213</v>
      </c>
    </row>
    <row r="155" s="2" customFormat="1" ht="16.5" customHeight="1">
      <c r="A155" s="39"/>
      <c r="B155" s="40"/>
      <c r="C155" s="244" t="s">
        <v>248</v>
      </c>
      <c r="D155" s="244" t="s">
        <v>216</v>
      </c>
      <c r="E155" s="245" t="s">
        <v>899</v>
      </c>
      <c r="F155" s="246" t="s">
        <v>900</v>
      </c>
      <c r="G155" s="247" t="s">
        <v>399</v>
      </c>
      <c r="H155" s="248">
        <v>27.927</v>
      </c>
      <c r="I155" s="249"/>
      <c r="J155" s="250">
        <f>ROUND(I155*H155,2)</f>
        <v>0</v>
      </c>
      <c r="K155" s="246" t="s">
        <v>394</v>
      </c>
      <c r="L155" s="45"/>
      <c r="M155" s="251" t="s">
        <v>1</v>
      </c>
      <c r="N155" s="252" t="s">
        <v>41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229</v>
      </c>
      <c r="AT155" s="255" t="s">
        <v>216</v>
      </c>
      <c r="AU155" s="255" t="s">
        <v>86</v>
      </c>
      <c r="AY155" s="18" t="s">
        <v>213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84</v>
      </c>
      <c r="BK155" s="256">
        <f>ROUND(I155*H155,2)</f>
        <v>0</v>
      </c>
      <c r="BL155" s="18" t="s">
        <v>229</v>
      </c>
      <c r="BM155" s="255" t="s">
        <v>3534</v>
      </c>
    </row>
    <row r="156" s="15" customFormat="1">
      <c r="A156" s="15"/>
      <c r="B156" s="300"/>
      <c r="C156" s="301"/>
      <c r="D156" s="257" t="s">
        <v>436</v>
      </c>
      <c r="E156" s="302" t="s">
        <v>1</v>
      </c>
      <c r="F156" s="303" t="s">
        <v>3407</v>
      </c>
      <c r="G156" s="301"/>
      <c r="H156" s="302" t="s">
        <v>1</v>
      </c>
      <c r="I156" s="304"/>
      <c r="J156" s="301"/>
      <c r="K156" s="301"/>
      <c r="L156" s="305"/>
      <c r="M156" s="306"/>
      <c r="N156" s="307"/>
      <c r="O156" s="307"/>
      <c r="P156" s="307"/>
      <c r="Q156" s="307"/>
      <c r="R156" s="307"/>
      <c r="S156" s="307"/>
      <c r="T156" s="30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309" t="s">
        <v>436</v>
      </c>
      <c r="AU156" s="309" t="s">
        <v>86</v>
      </c>
      <c r="AV156" s="15" t="s">
        <v>84</v>
      </c>
      <c r="AW156" s="15" t="s">
        <v>32</v>
      </c>
      <c r="AX156" s="15" t="s">
        <v>76</v>
      </c>
      <c r="AY156" s="309" t="s">
        <v>213</v>
      </c>
    </row>
    <row r="157" s="13" customFormat="1">
      <c r="A157" s="13"/>
      <c r="B157" s="265"/>
      <c r="C157" s="266"/>
      <c r="D157" s="257" t="s">
        <v>436</v>
      </c>
      <c r="E157" s="267" t="s">
        <v>1</v>
      </c>
      <c r="F157" s="268" t="s">
        <v>3530</v>
      </c>
      <c r="G157" s="266"/>
      <c r="H157" s="269">
        <v>27.927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5" t="s">
        <v>436</v>
      </c>
      <c r="AU157" s="275" t="s">
        <v>86</v>
      </c>
      <c r="AV157" s="13" t="s">
        <v>86</v>
      </c>
      <c r="AW157" s="13" t="s">
        <v>32</v>
      </c>
      <c r="AX157" s="13" t="s">
        <v>84</v>
      </c>
      <c r="AY157" s="275" t="s">
        <v>213</v>
      </c>
    </row>
    <row r="158" s="2" customFormat="1" ht="16.5" customHeight="1">
      <c r="A158" s="39"/>
      <c r="B158" s="40"/>
      <c r="C158" s="244" t="s">
        <v>253</v>
      </c>
      <c r="D158" s="244" t="s">
        <v>216</v>
      </c>
      <c r="E158" s="245" t="s">
        <v>1004</v>
      </c>
      <c r="F158" s="246" t="s">
        <v>1005</v>
      </c>
      <c r="G158" s="247" t="s">
        <v>399</v>
      </c>
      <c r="H158" s="248">
        <v>27.927</v>
      </c>
      <c r="I158" s="249"/>
      <c r="J158" s="250">
        <f>ROUND(I158*H158,2)</f>
        <v>0</v>
      </c>
      <c r="K158" s="246" t="s">
        <v>394</v>
      </c>
      <c r="L158" s="45"/>
      <c r="M158" s="251" t="s">
        <v>1</v>
      </c>
      <c r="N158" s="252" t="s">
        <v>41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229</v>
      </c>
      <c r="AT158" s="255" t="s">
        <v>216</v>
      </c>
      <c r="AU158" s="255" t="s">
        <v>86</v>
      </c>
      <c r="AY158" s="18" t="s">
        <v>213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84</v>
      </c>
      <c r="BK158" s="256">
        <f>ROUND(I158*H158,2)</f>
        <v>0</v>
      </c>
      <c r="BL158" s="18" t="s">
        <v>229</v>
      </c>
      <c r="BM158" s="255" t="s">
        <v>3185</v>
      </c>
    </row>
    <row r="159" s="13" customFormat="1">
      <c r="A159" s="13"/>
      <c r="B159" s="265"/>
      <c r="C159" s="266"/>
      <c r="D159" s="257" t="s">
        <v>436</v>
      </c>
      <c r="E159" s="267" t="s">
        <v>1</v>
      </c>
      <c r="F159" s="268" t="s">
        <v>3530</v>
      </c>
      <c r="G159" s="266"/>
      <c r="H159" s="269">
        <v>27.927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5" t="s">
        <v>436</v>
      </c>
      <c r="AU159" s="275" t="s">
        <v>86</v>
      </c>
      <c r="AV159" s="13" t="s">
        <v>86</v>
      </c>
      <c r="AW159" s="13" t="s">
        <v>32</v>
      </c>
      <c r="AX159" s="13" t="s">
        <v>76</v>
      </c>
      <c r="AY159" s="275" t="s">
        <v>213</v>
      </c>
    </row>
    <row r="160" s="2" customFormat="1" ht="21.75" customHeight="1">
      <c r="A160" s="39"/>
      <c r="B160" s="40"/>
      <c r="C160" s="244" t="s">
        <v>257</v>
      </c>
      <c r="D160" s="244" t="s">
        <v>216</v>
      </c>
      <c r="E160" s="245" t="s">
        <v>1009</v>
      </c>
      <c r="F160" s="246" t="s">
        <v>1355</v>
      </c>
      <c r="G160" s="247" t="s">
        <v>491</v>
      </c>
      <c r="H160" s="248">
        <v>53.061</v>
      </c>
      <c r="I160" s="249"/>
      <c r="J160" s="250">
        <f>ROUND(I160*H160,2)</f>
        <v>0</v>
      </c>
      <c r="K160" s="246" t="s">
        <v>394</v>
      </c>
      <c r="L160" s="45"/>
      <c r="M160" s="251" t="s">
        <v>1</v>
      </c>
      <c r="N160" s="252" t="s">
        <v>41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229</v>
      </c>
      <c r="AT160" s="255" t="s">
        <v>216</v>
      </c>
      <c r="AU160" s="255" t="s">
        <v>86</v>
      </c>
      <c r="AY160" s="18" t="s">
        <v>213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84</v>
      </c>
      <c r="BK160" s="256">
        <f>ROUND(I160*H160,2)</f>
        <v>0</v>
      </c>
      <c r="BL160" s="18" t="s">
        <v>229</v>
      </c>
      <c r="BM160" s="255" t="s">
        <v>3188</v>
      </c>
    </row>
    <row r="161" s="2" customFormat="1">
      <c r="A161" s="39"/>
      <c r="B161" s="40"/>
      <c r="C161" s="41"/>
      <c r="D161" s="257" t="s">
        <v>222</v>
      </c>
      <c r="E161" s="41"/>
      <c r="F161" s="258" t="s">
        <v>692</v>
      </c>
      <c r="G161" s="41"/>
      <c r="H161" s="41"/>
      <c r="I161" s="155"/>
      <c r="J161" s="41"/>
      <c r="K161" s="41"/>
      <c r="L161" s="45"/>
      <c r="M161" s="259"/>
      <c r="N161" s="260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86</v>
      </c>
    </row>
    <row r="162" s="13" customFormat="1">
      <c r="A162" s="13"/>
      <c r="B162" s="265"/>
      <c r="C162" s="266"/>
      <c r="D162" s="257" t="s">
        <v>436</v>
      </c>
      <c r="E162" s="267" t="s">
        <v>1</v>
      </c>
      <c r="F162" s="268" t="s">
        <v>3535</v>
      </c>
      <c r="G162" s="266"/>
      <c r="H162" s="269">
        <v>53.061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5" t="s">
        <v>436</v>
      </c>
      <c r="AU162" s="275" t="s">
        <v>86</v>
      </c>
      <c r="AV162" s="13" t="s">
        <v>86</v>
      </c>
      <c r="AW162" s="13" t="s">
        <v>32</v>
      </c>
      <c r="AX162" s="13" t="s">
        <v>76</v>
      </c>
      <c r="AY162" s="275" t="s">
        <v>213</v>
      </c>
    </row>
    <row r="163" s="2" customFormat="1" ht="21.75" customHeight="1">
      <c r="A163" s="39"/>
      <c r="B163" s="40"/>
      <c r="C163" s="244" t="s">
        <v>264</v>
      </c>
      <c r="D163" s="244" t="s">
        <v>216</v>
      </c>
      <c r="E163" s="245" t="s">
        <v>903</v>
      </c>
      <c r="F163" s="246" t="s">
        <v>904</v>
      </c>
      <c r="G163" s="247" t="s">
        <v>399</v>
      </c>
      <c r="H163" s="248">
        <v>10.658</v>
      </c>
      <c r="I163" s="249"/>
      <c r="J163" s="250">
        <f>ROUND(I163*H163,2)</f>
        <v>0</v>
      </c>
      <c r="K163" s="246" t="s">
        <v>394</v>
      </c>
      <c r="L163" s="45"/>
      <c r="M163" s="251" t="s">
        <v>1</v>
      </c>
      <c r="N163" s="252" t="s">
        <v>41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229</v>
      </c>
      <c r="AT163" s="255" t="s">
        <v>216</v>
      </c>
      <c r="AU163" s="255" t="s">
        <v>86</v>
      </c>
      <c r="AY163" s="18" t="s">
        <v>213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84</v>
      </c>
      <c r="BK163" s="256">
        <f>ROUND(I163*H163,2)</f>
        <v>0</v>
      </c>
      <c r="BL163" s="18" t="s">
        <v>229</v>
      </c>
      <c r="BM163" s="255" t="s">
        <v>3189</v>
      </c>
    </row>
    <row r="164" s="15" customFormat="1">
      <c r="A164" s="15"/>
      <c r="B164" s="300"/>
      <c r="C164" s="301"/>
      <c r="D164" s="257" t="s">
        <v>436</v>
      </c>
      <c r="E164" s="302" t="s">
        <v>1</v>
      </c>
      <c r="F164" s="303" t="s">
        <v>3536</v>
      </c>
      <c r="G164" s="301"/>
      <c r="H164" s="302" t="s">
        <v>1</v>
      </c>
      <c r="I164" s="304"/>
      <c r="J164" s="301"/>
      <c r="K164" s="301"/>
      <c r="L164" s="305"/>
      <c r="M164" s="306"/>
      <c r="N164" s="307"/>
      <c r="O164" s="307"/>
      <c r="P164" s="307"/>
      <c r="Q164" s="307"/>
      <c r="R164" s="307"/>
      <c r="S164" s="307"/>
      <c r="T164" s="308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309" t="s">
        <v>436</v>
      </c>
      <c r="AU164" s="309" t="s">
        <v>86</v>
      </c>
      <c r="AV164" s="15" t="s">
        <v>84</v>
      </c>
      <c r="AW164" s="15" t="s">
        <v>32</v>
      </c>
      <c r="AX164" s="15" t="s">
        <v>76</v>
      </c>
      <c r="AY164" s="309" t="s">
        <v>213</v>
      </c>
    </row>
    <row r="165" s="15" customFormat="1">
      <c r="A165" s="15"/>
      <c r="B165" s="300"/>
      <c r="C165" s="301"/>
      <c r="D165" s="257" t="s">
        <v>436</v>
      </c>
      <c r="E165" s="302" t="s">
        <v>1</v>
      </c>
      <c r="F165" s="303" t="s">
        <v>3537</v>
      </c>
      <c r="G165" s="301"/>
      <c r="H165" s="302" t="s">
        <v>1</v>
      </c>
      <c r="I165" s="304"/>
      <c r="J165" s="301"/>
      <c r="K165" s="301"/>
      <c r="L165" s="305"/>
      <c r="M165" s="306"/>
      <c r="N165" s="307"/>
      <c r="O165" s="307"/>
      <c r="P165" s="307"/>
      <c r="Q165" s="307"/>
      <c r="R165" s="307"/>
      <c r="S165" s="307"/>
      <c r="T165" s="30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309" t="s">
        <v>436</v>
      </c>
      <c r="AU165" s="309" t="s">
        <v>86</v>
      </c>
      <c r="AV165" s="15" t="s">
        <v>84</v>
      </c>
      <c r="AW165" s="15" t="s">
        <v>32</v>
      </c>
      <c r="AX165" s="15" t="s">
        <v>76</v>
      </c>
      <c r="AY165" s="309" t="s">
        <v>213</v>
      </c>
    </row>
    <row r="166" s="13" customFormat="1">
      <c r="A166" s="13"/>
      <c r="B166" s="265"/>
      <c r="C166" s="266"/>
      <c r="D166" s="257" t="s">
        <v>436</v>
      </c>
      <c r="E166" s="267" t="s">
        <v>1</v>
      </c>
      <c r="F166" s="268" t="s">
        <v>3538</v>
      </c>
      <c r="G166" s="266"/>
      <c r="H166" s="269">
        <v>4.6299999999999999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5" t="s">
        <v>436</v>
      </c>
      <c r="AU166" s="275" t="s">
        <v>86</v>
      </c>
      <c r="AV166" s="13" t="s">
        <v>86</v>
      </c>
      <c r="AW166" s="13" t="s">
        <v>32</v>
      </c>
      <c r="AX166" s="13" t="s">
        <v>76</v>
      </c>
      <c r="AY166" s="275" t="s">
        <v>213</v>
      </c>
    </row>
    <row r="167" s="15" customFormat="1">
      <c r="A167" s="15"/>
      <c r="B167" s="300"/>
      <c r="C167" s="301"/>
      <c r="D167" s="257" t="s">
        <v>436</v>
      </c>
      <c r="E167" s="302" t="s">
        <v>1</v>
      </c>
      <c r="F167" s="303" t="s">
        <v>3539</v>
      </c>
      <c r="G167" s="301"/>
      <c r="H167" s="302" t="s">
        <v>1</v>
      </c>
      <c r="I167" s="304"/>
      <c r="J167" s="301"/>
      <c r="K167" s="301"/>
      <c r="L167" s="305"/>
      <c r="M167" s="306"/>
      <c r="N167" s="307"/>
      <c r="O167" s="307"/>
      <c r="P167" s="307"/>
      <c r="Q167" s="307"/>
      <c r="R167" s="307"/>
      <c r="S167" s="307"/>
      <c r="T167" s="30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309" t="s">
        <v>436</v>
      </c>
      <c r="AU167" s="309" t="s">
        <v>86</v>
      </c>
      <c r="AV167" s="15" t="s">
        <v>84</v>
      </c>
      <c r="AW167" s="15" t="s">
        <v>32</v>
      </c>
      <c r="AX167" s="15" t="s">
        <v>76</v>
      </c>
      <c r="AY167" s="309" t="s">
        <v>213</v>
      </c>
    </row>
    <row r="168" s="13" customFormat="1">
      <c r="A168" s="13"/>
      <c r="B168" s="265"/>
      <c r="C168" s="266"/>
      <c r="D168" s="257" t="s">
        <v>436</v>
      </c>
      <c r="E168" s="267" t="s">
        <v>1</v>
      </c>
      <c r="F168" s="268" t="s">
        <v>3540</v>
      </c>
      <c r="G168" s="266"/>
      <c r="H168" s="269">
        <v>0.64000000000000001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5" t="s">
        <v>436</v>
      </c>
      <c r="AU168" s="275" t="s">
        <v>86</v>
      </c>
      <c r="AV168" s="13" t="s">
        <v>86</v>
      </c>
      <c r="AW168" s="13" t="s">
        <v>32</v>
      </c>
      <c r="AX168" s="13" t="s">
        <v>76</v>
      </c>
      <c r="AY168" s="275" t="s">
        <v>213</v>
      </c>
    </row>
    <row r="169" s="15" customFormat="1">
      <c r="A169" s="15"/>
      <c r="B169" s="300"/>
      <c r="C169" s="301"/>
      <c r="D169" s="257" t="s">
        <v>436</v>
      </c>
      <c r="E169" s="302" t="s">
        <v>1</v>
      </c>
      <c r="F169" s="303" t="s">
        <v>3415</v>
      </c>
      <c r="G169" s="301"/>
      <c r="H169" s="302" t="s">
        <v>1</v>
      </c>
      <c r="I169" s="304"/>
      <c r="J169" s="301"/>
      <c r="K169" s="301"/>
      <c r="L169" s="305"/>
      <c r="M169" s="306"/>
      <c r="N169" s="307"/>
      <c r="O169" s="307"/>
      <c r="P169" s="307"/>
      <c r="Q169" s="307"/>
      <c r="R169" s="307"/>
      <c r="S169" s="307"/>
      <c r="T169" s="30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309" t="s">
        <v>436</v>
      </c>
      <c r="AU169" s="309" t="s">
        <v>86</v>
      </c>
      <c r="AV169" s="15" t="s">
        <v>84</v>
      </c>
      <c r="AW169" s="15" t="s">
        <v>32</v>
      </c>
      <c r="AX169" s="15" t="s">
        <v>76</v>
      </c>
      <c r="AY169" s="309" t="s">
        <v>213</v>
      </c>
    </row>
    <row r="170" s="13" customFormat="1">
      <c r="A170" s="13"/>
      <c r="B170" s="265"/>
      <c r="C170" s="266"/>
      <c r="D170" s="257" t="s">
        <v>436</v>
      </c>
      <c r="E170" s="267" t="s">
        <v>1</v>
      </c>
      <c r="F170" s="268" t="s">
        <v>3541</v>
      </c>
      <c r="G170" s="266"/>
      <c r="H170" s="269">
        <v>4.9930000000000003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5" t="s">
        <v>436</v>
      </c>
      <c r="AU170" s="275" t="s">
        <v>86</v>
      </c>
      <c r="AV170" s="13" t="s">
        <v>86</v>
      </c>
      <c r="AW170" s="13" t="s">
        <v>32</v>
      </c>
      <c r="AX170" s="13" t="s">
        <v>76</v>
      </c>
      <c r="AY170" s="275" t="s">
        <v>213</v>
      </c>
    </row>
    <row r="171" s="15" customFormat="1">
      <c r="A171" s="15"/>
      <c r="B171" s="300"/>
      <c r="C171" s="301"/>
      <c r="D171" s="257" t="s">
        <v>436</v>
      </c>
      <c r="E171" s="302" t="s">
        <v>1</v>
      </c>
      <c r="F171" s="303" t="s">
        <v>3542</v>
      </c>
      <c r="G171" s="301"/>
      <c r="H171" s="302" t="s">
        <v>1</v>
      </c>
      <c r="I171" s="304"/>
      <c r="J171" s="301"/>
      <c r="K171" s="301"/>
      <c r="L171" s="305"/>
      <c r="M171" s="306"/>
      <c r="N171" s="307"/>
      <c r="O171" s="307"/>
      <c r="P171" s="307"/>
      <c r="Q171" s="307"/>
      <c r="R171" s="307"/>
      <c r="S171" s="307"/>
      <c r="T171" s="30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309" t="s">
        <v>436</v>
      </c>
      <c r="AU171" s="309" t="s">
        <v>86</v>
      </c>
      <c r="AV171" s="15" t="s">
        <v>84</v>
      </c>
      <c r="AW171" s="15" t="s">
        <v>32</v>
      </c>
      <c r="AX171" s="15" t="s">
        <v>76</v>
      </c>
      <c r="AY171" s="309" t="s">
        <v>213</v>
      </c>
    </row>
    <row r="172" s="13" customFormat="1">
      <c r="A172" s="13"/>
      <c r="B172" s="265"/>
      <c r="C172" s="266"/>
      <c r="D172" s="257" t="s">
        <v>436</v>
      </c>
      <c r="E172" s="267" t="s">
        <v>1</v>
      </c>
      <c r="F172" s="268" t="s">
        <v>3543</v>
      </c>
      <c r="G172" s="266"/>
      <c r="H172" s="269">
        <v>0.39500000000000002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5" t="s">
        <v>436</v>
      </c>
      <c r="AU172" s="275" t="s">
        <v>86</v>
      </c>
      <c r="AV172" s="13" t="s">
        <v>86</v>
      </c>
      <c r="AW172" s="13" t="s">
        <v>32</v>
      </c>
      <c r="AX172" s="13" t="s">
        <v>76</v>
      </c>
      <c r="AY172" s="275" t="s">
        <v>213</v>
      </c>
    </row>
    <row r="173" s="2" customFormat="1" ht="21.75" customHeight="1">
      <c r="A173" s="39"/>
      <c r="B173" s="40"/>
      <c r="C173" s="244" t="s">
        <v>269</v>
      </c>
      <c r="D173" s="244" t="s">
        <v>216</v>
      </c>
      <c r="E173" s="245" t="s">
        <v>2879</v>
      </c>
      <c r="F173" s="246" t="s">
        <v>2880</v>
      </c>
      <c r="G173" s="247" t="s">
        <v>399</v>
      </c>
      <c r="H173" s="248">
        <v>6.9850000000000003</v>
      </c>
      <c r="I173" s="249"/>
      <c r="J173" s="250">
        <f>ROUND(I173*H173,2)</f>
        <v>0</v>
      </c>
      <c r="K173" s="246" t="s">
        <v>394</v>
      </c>
      <c r="L173" s="45"/>
      <c r="M173" s="251" t="s">
        <v>1</v>
      </c>
      <c r="N173" s="252" t="s">
        <v>41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229</v>
      </c>
      <c r="AT173" s="255" t="s">
        <v>216</v>
      </c>
      <c r="AU173" s="255" t="s">
        <v>86</v>
      </c>
      <c r="AY173" s="18" t="s">
        <v>213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84</v>
      </c>
      <c r="BK173" s="256">
        <f>ROUND(I173*H173,2)</f>
        <v>0</v>
      </c>
      <c r="BL173" s="18" t="s">
        <v>229</v>
      </c>
      <c r="BM173" s="255" t="s">
        <v>3190</v>
      </c>
    </row>
    <row r="174" s="15" customFormat="1">
      <c r="A174" s="15"/>
      <c r="B174" s="300"/>
      <c r="C174" s="301"/>
      <c r="D174" s="257" t="s">
        <v>436</v>
      </c>
      <c r="E174" s="302" t="s">
        <v>1</v>
      </c>
      <c r="F174" s="303" t="s">
        <v>3417</v>
      </c>
      <c r="G174" s="301"/>
      <c r="H174" s="302" t="s">
        <v>1</v>
      </c>
      <c r="I174" s="304"/>
      <c r="J174" s="301"/>
      <c r="K174" s="301"/>
      <c r="L174" s="305"/>
      <c r="M174" s="306"/>
      <c r="N174" s="307"/>
      <c r="O174" s="307"/>
      <c r="P174" s="307"/>
      <c r="Q174" s="307"/>
      <c r="R174" s="307"/>
      <c r="S174" s="307"/>
      <c r="T174" s="30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309" t="s">
        <v>436</v>
      </c>
      <c r="AU174" s="309" t="s">
        <v>86</v>
      </c>
      <c r="AV174" s="15" t="s">
        <v>84</v>
      </c>
      <c r="AW174" s="15" t="s">
        <v>32</v>
      </c>
      <c r="AX174" s="15" t="s">
        <v>76</v>
      </c>
      <c r="AY174" s="309" t="s">
        <v>213</v>
      </c>
    </row>
    <row r="175" s="13" customFormat="1">
      <c r="A175" s="13"/>
      <c r="B175" s="265"/>
      <c r="C175" s="266"/>
      <c r="D175" s="257" t="s">
        <v>436</v>
      </c>
      <c r="E175" s="267" t="s">
        <v>1</v>
      </c>
      <c r="F175" s="268" t="s">
        <v>3544</v>
      </c>
      <c r="G175" s="266"/>
      <c r="H175" s="269">
        <v>6.9850000000000003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5" t="s">
        <v>436</v>
      </c>
      <c r="AU175" s="275" t="s">
        <v>86</v>
      </c>
      <c r="AV175" s="13" t="s">
        <v>86</v>
      </c>
      <c r="AW175" s="13" t="s">
        <v>32</v>
      </c>
      <c r="AX175" s="13" t="s">
        <v>76</v>
      </c>
      <c r="AY175" s="275" t="s">
        <v>213</v>
      </c>
    </row>
    <row r="176" s="14" customFormat="1">
      <c r="A176" s="14"/>
      <c r="B176" s="276"/>
      <c r="C176" s="277"/>
      <c r="D176" s="257" t="s">
        <v>436</v>
      </c>
      <c r="E176" s="278" t="s">
        <v>1</v>
      </c>
      <c r="F176" s="279" t="s">
        <v>453</v>
      </c>
      <c r="G176" s="277"/>
      <c r="H176" s="280">
        <v>6.9850000000000003</v>
      </c>
      <c r="I176" s="281"/>
      <c r="J176" s="277"/>
      <c r="K176" s="277"/>
      <c r="L176" s="282"/>
      <c r="M176" s="283"/>
      <c r="N176" s="284"/>
      <c r="O176" s="284"/>
      <c r="P176" s="284"/>
      <c r="Q176" s="284"/>
      <c r="R176" s="284"/>
      <c r="S176" s="284"/>
      <c r="T176" s="28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6" t="s">
        <v>436</v>
      </c>
      <c r="AU176" s="286" t="s">
        <v>86</v>
      </c>
      <c r="AV176" s="14" t="s">
        <v>229</v>
      </c>
      <c r="AW176" s="14" t="s">
        <v>32</v>
      </c>
      <c r="AX176" s="14" t="s">
        <v>84</v>
      </c>
      <c r="AY176" s="286" t="s">
        <v>213</v>
      </c>
    </row>
    <row r="177" s="2" customFormat="1" ht="16.5" customHeight="1">
      <c r="A177" s="39"/>
      <c r="B177" s="40"/>
      <c r="C177" s="287" t="s">
        <v>279</v>
      </c>
      <c r="D177" s="287" t="s">
        <v>488</v>
      </c>
      <c r="E177" s="288" t="s">
        <v>2708</v>
      </c>
      <c r="F177" s="289" t="s">
        <v>2709</v>
      </c>
      <c r="G177" s="290" t="s">
        <v>491</v>
      </c>
      <c r="H177" s="291">
        <v>31.042999999999999</v>
      </c>
      <c r="I177" s="292"/>
      <c r="J177" s="293">
        <f>ROUND(I177*H177,2)</f>
        <v>0</v>
      </c>
      <c r="K177" s="289" t="s">
        <v>394</v>
      </c>
      <c r="L177" s="294"/>
      <c r="M177" s="295" t="s">
        <v>1</v>
      </c>
      <c r="N177" s="296" t="s">
        <v>41</v>
      </c>
      <c r="O177" s="92"/>
      <c r="P177" s="253">
        <f>O177*H177</f>
        <v>0</v>
      </c>
      <c r="Q177" s="253">
        <v>1</v>
      </c>
      <c r="R177" s="253">
        <f>Q177*H177</f>
        <v>31.042999999999999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420</v>
      </c>
      <c r="AT177" s="255" t="s">
        <v>488</v>
      </c>
      <c r="AU177" s="255" t="s">
        <v>86</v>
      </c>
      <c r="AY177" s="18" t="s">
        <v>213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84</v>
      </c>
      <c r="BK177" s="256">
        <f>ROUND(I177*H177,2)</f>
        <v>0</v>
      </c>
      <c r="BL177" s="18" t="s">
        <v>229</v>
      </c>
      <c r="BM177" s="255" t="s">
        <v>3196</v>
      </c>
    </row>
    <row r="178" s="13" customFormat="1">
      <c r="A178" s="13"/>
      <c r="B178" s="265"/>
      <c r="C178" s="266"/>
      <c r="D178" s="257" t="s">
        <v>436</v>
      </c>
      <c r="E178" s="267" t="s">
        <v>1</v>
      </c>
      <c r="F178" s="268" t="s">
        <v>3545</v>
      </c>
      <c r="G178" s="266"/>
      <c r="H178" s="269">
        <v>12.285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5" t="s">
        <v>436</v>
      </c>
      <c r="AU178" s="275" t="s">
        <v>86</v>
      </c>
      <c r="AV178" s="13" t="s">
        <v>86</v>
      </c>
      <c r="AW178" s="13" t="s">
        <v>32</v>
      </c>
      <c r="AX178" s="13" t="s">
        <v>76</v>
      </c>
      <c r="AY178" s="275" t="s">
        <v>213</v>
      </c>
    </row>
    <row r="179" s="15" customFormat="1">
      <c r="A179" s="15"/>
      <c r="B179" s="300"/>
      <c r="C179" s="301"/>
      <c r="D179" s="257" t="s">
        <v>436</v>
      </c>
      <c r="E179" s="302" t="s">
        <v>1</v>
      </c>
      <c r="F179" s="303" t="s">
        <v>3420</v>
      </c>
      <c r="G179" s="301"/>
      <c r="H179" s="302" t="s">
        <v>1</v>
      </c>
      <c r="I179" s="304"/>
      <c r="J179" s="301"/>
      <c r="K179" s="301"/>
      <c r="L179" s="305"/>
      <c r="M179" s="306"/>
      <c r="N179" s="307"/>
      <c r="O179" s="307"/>
      <c r="P179" s="307"/>
      <c r="Q179" s="307"/>
      <c r="R179" s="307"/>
      <c r="S179" s="307"/>
      <c r="T179" s="30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309" t="s">
        <v>436</v>
      </c>
      <c r="AU179" s="309" t="s">
        <v>86</v>
      </c>
      <c r="AV179" s="15" t="s">
        <v>84</v>
      </c>
      <c r="AW179" s="15" t="s">
        <v>32</v>
      </c>
      <c r="AX179" s="15" t="s">
        <v>76</v>
      </c>
      <c r="AY179" s="309" t="s">
        <v>213</v>
      </c>
    </row>
    <row r="180" s="13" customFormat="1">
      <c r="A180" s="13"/>
      <c r="B180" s="265"/>
      <c r="C180" s="266"/>
      <c r="D180" s="257" t="s">
        <v>436</v>
      </c>
      <c r="E180" s="267" t="s">
        <v>1</v>
      </c>
      <c r="F180" s="268" t="s">
        <v>3546</v>
      </c>
      <c r="G180" s="266"/>
      <c r="H180" s="269">
        <v>18.757999999999999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5" t="s">
        <v>436</v>
      </c>
      <c r="AU180" s="275" t="s">
        <v>86</v>
      </c>
      <c r="AV180" s="13" t="s">
        <v>86</v>
      </c>
      <c r="AW180" s="13" t="s">
        <v>32</v>
      </c>
      <c r="AX180" s="13" t="s">
        <v>76</v>
      </c>
      <c r="AY180" s="275" t="s">
        <v>213</v>
      </c>
    </row>
    <row r="181" s="12" customFormat="1" ht="22.8" customHeight="1">
      <c r="A181" s="12"/>
      <c r="B181" s="228"/>
      <c r="C181" s="229"/>
      <c r="D181" s="230" t="s">
        <v>75</v>
      </c>
      <c r="E181" s="242" t="s">
        <v>229</v>
      </c>
      <c r="F181" s="242" t="s">
        <v>1607</v>
      </c>
      <c r="G181" s="229"/>
      <c r="H181" s="229"/>
      <c r="I181" s="232"/>
      <c r="J181" s="243">
        <f>BK181</f>
        <v>0</v>
      </c>
      <c r="K181" s="229"/>
      <c r="L181" s="234"/>
      <c r="M181" s="235"/>
      <c r="N181" s="236"/>
      <c r="O181" s="236"/>
      <c r="P181" s="237">
        <f>SUM(P182:P188)</f>
        <v>0</v>
      </c>
      <c r="Q181" s="236"/>
      <c r="R181" s="237">
        <f>SUM(R182:R188)</f>
        <v>0.0091777000000000004</v>
      </c>
      <c r="S181" s="236"/>
      <c r="T181" s="238">
        <f>SUM(T182:T188)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9" t="s">
        <v>84</v>
      </c>
      <c r="AT181" s="240" t="s">
        <v>75</v>
      </c>
      <c r="AU181" s="240" t="s">
        <v>84</v>
      </c>
      <c r="AY181" s="239" t="s">
        <v>213</v>
      </c>
      <c r="BK181" s="241">
        <f>SUM(BK182:BK188)</f>
        <v>0</v>
      </c>
    </row>
    <row r="182" s="2" customFormat="1" ht="21.75" customHeight="1">
      <c r="A182" s="39"/>
      <c r="B182" s="40"/>
      <c r="C182" s="244" t="s">
        <v>293</v>
      </c>
      <c r="D182" s="244" t="s">
        <v>216</v>
      </c>
      <c r="E182" s="245" t="s">
        <v>2793</v>
      </c>
      <c r="F182" s="246" t="s">
        <v>2794</v>
      </c>
      <c r="G182" s="247" t="s">
        <v>393</v>
      </c>
      <c r="H182" s="248">
        <v>0.049000000000000002</v>
      </c>
      <c r="I182" s="249"/>
      <c r="J182" s="250">
        <f>ROUND(I182*H182,2)</f>
        <v>0</v>
      </c>
      <c r="K182" s="246" t="s">
        <v>394</v>
      </c>
      <c r="L182" s="45"/>
      <c r="M182" s="251" t="s">
        <v>1</v>
      </c>
      <c r="N182" s="252" t="s">
        <v>41</v>
      </c>
      <c r="O182" s="92"/>
      <c r="P182" s="253">
        <f>O182*H182</f>
        <v>0</v>
      </c>
      <c r="Q182" s="253">
        <v>0.18729999999999999</v>
      </c>
      <c r="R182" s="253">
        <f>Q182*H182</f>
        <v>0.0091777000000000004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229</v>
      </c>
      <c r="AT182" s="255" t="s">
        <v>216</v>
      </c>
      <c r="AU182" s="255" t="s">
        <v>86</v>
      </c>
      <c r="AY182" s="18" t="s">
        <v>213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84</v>
      </c>
      <c r="BK182" s="256">
        <f>ROUND(I182*H182,2)</f>
        <v>0</v>
      </c>
      <c r="BL182" s="18" t="s">
        <v>229</v>
      </c>
      <c r="BM182" s="255" t="s">
        <v>3422</v>
      </c>
    </row>
    <row r="183" s="2" customFormat="1">
      <c r="A183" s="39"/>
      <c r="B183" s="40"/>
      <c r="C183" s="41"/>
      <c r="D183" s="257" t="s">
        <v>222</v>
      </c>
      <c r="E183" s="41"/>
      <c r="F183" s="258" t="s">
        <v>2796</v>
      </c>
      <c r="G183" s="41"/>
      <c r="H183" s="41"/>
      <c r="I183" s="155"/>
      <c r="J183" s="41"/>
      <c r="K183" s="41"/>
      <c r="L183" s="45"/>
      <c r="M183" s="259"/>
      <c r="N183" s="260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222</v>
      </c>
      <c r="AU183" s="18" t="s">
        <v>86</v>
      </c>
    </row>
    <row r="184" s="13" customFormat="1">
      <c r="A184" s="13"/>
      <c r="B184" s="265"/>
      <c r="C184" s="266"/>
      <c r="D184" s="257" t="s">
        <v>436</v>
      </c>
      <c r="E184" s="267" t="s">
        <v>1</v>
      </c>
      <c r="F184" s="268" t="s">
        <v>3423</v>
      </c>
      <c r="G184" s="266"/>
      <c r="H184" s="269">
        <v>0.049000000000000002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5" t="s">
        <v>436</v>
      </c>
      <c r="AU184" s="275" t="s">
        <v>86</v>
      </c>
      <c r="AV184" s="13" t="s">
        <v>86</v>
      </c>
      <c r="AW184" s="13" t="s">
        <v>32</v>
      </c>
      <c r="AX184" s="13" t="s">
        <v>76</v>
      </c>
      <c r="AY184" s="275" t="s">
        <v>213</v>
      </c>
    </row>
    <row r="185" s="2" customFormat="1" ht="16.5" customHeight="1">
      <c r="A185" s="39"/>
      <c r="B185" s="40"/>
      <c r="C185" s="244" t="s">
        <v>302</v>
      </c>
      <c r="D185" s="244" t="s">
        <v>216</v>
      </c>
      <c r="E185" s="245" t="s">
        <v>2799</v>
      </c>
      <c r="F185" s="246" t="s">
        <v>2800</v>
      </c>
      <c r="G185" s="247" t="s">
        <v>399</v>
      </c>
      <c r="H185" s="248">
        <v>3.0819999999999999</v>
      </c>
      <c r="I185" s="249"/>
      <c r="J185" s="250">
        <f>ROUND(I185*H185,2)</f>
        <v>0</v>
      </c>
      <c r="K185" s="246" t="s">
        <v>394</v>
      </c>
      <c r="L185" s="45"/>
      <c r="M185" s="251" t="s">
        <v>1</v>
      </c>
      <c r="N185" s="252" t="s">
        <v>41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229</v>
      </c>
      <c r="AT185" s="255" t="s">
        <v>216</v>
      </c>
      <c r="AU185" s="255" t="s">
        <v>86</v>
      </c>
      <c r="AY185" s="18" t="s">
        <v>213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84</v>
      </c>
      <c r="BK185" s="256">
        <f>ROUND(I185*H185,2)</f>
        <v>0</v>
      </c>
      <c r="BL185" s="18" t="s">
        <v>229</v>
      </c>
      <c r="BM185" s="255" t="s">
        <v>3211</v>
      </c>
    </row>
    <row r="186" s="2" customFormat="1">
      <c r="A186" s="39"/>
      <c r="B186" s="40"/>
      <c r="C186" s="41"/>
      <c r="D186" s="257" t="s">
        <v>222</v>
      </c>
      <c r="E186" s="41"/>
      <c r="F186" s="258" t="s">
        <v>2802</v>
      </c>
      <c r="G186" s="41"/>
      <c r="H186" s="41"/>
      <c r="I186" s="155"/>
      <c r="J186" s="41"/>
      <c r="K186" s="41"/>
      <c r="L186" s="45"/>
      <c r="M186" s="259"/>
      <c r="N186" s="260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222</v>
      </c>
      <c r="AU186" s="18" t="s">
        <v>86</v>
      </c>
    </row>
    <row r="187" s="15" customFormat="1">
      <c r="A187" s="15"/>
      <c r="B187" s="300"/>
      <c r="C187" s="301"/>
      <c r="D187" s="257" t="s">
        <v>436</v>
      </c>
      <c r="E187" s="302" t="s">
        <v>1</v>
      </c>
      <c r="F187" s="303" t="s">
        <v>3212</v>
      </c>
      <c r="G187" s="301"/>
      <c r="H187" s="302" t="s">
        <v>1</v>
      </c>
      <c r="I187" s="304"/>
      <c r="J187" s="301"/>
      <c r="K187" s="301"/>
      <c r="L187" s="305"/>
      <c r="M187" s="306"/>
      <c r="N187" s="307"/>
      <c r="O187" s="307"/>
      <c r="P187" s="307"/>
      <c r="Q187" s="307"/>
      <c r="R187" s="307"/>
      <c r="S187" s="307"/>
      <c r="T187" s="30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309" t="s">
        <v>436</v>
      </c>
      <c r="AU187" s="309" t="s">
        <v>86</v>
      </c>
      <c r="AV187" s="15" t="s">
        <v>84</v>
      </c>
      <c r="AW187" s="15" t="s">
        <v>32</v>
      </c>
      <c r="AX187" s="15" t="s">
        <v>76</v>
      </c>
      <c r="AY187" s="309" t="s">
        <v>213</v>
      </c>
    </row>
    <row r="188" s="13" customFormat="1">
      <c r="A188" s="13"/>
      <c r="B188" s="265"/>
      <c r="C188" s="266"/>
      <c r="D188" s="257" t="s">
        <v>436</v>
      </c>
      <c r="E188" s="267" t="s">
        <v>1</v>
      </c>
      <c r="F188" s="268" t="s">
        <v>3547</v>
      </c>
      <c r="G188" s="266"/>
      <c r="H188" s="269">
        <v>3.0819999999999999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5" t="s">
        <v>436</v>
      </c>
      <c r="AU188" s="275" t="s">
        <v>86</v>
      </c>
      <c r="AV188" s="13" t="s">
        <v>86</v>
      </c>
      <c r="AW188" s="13" t="s">
        <v>32</v>
      </c>
      <c r="AX188" s="13" t="s">
        <v>76</v>
      </c>
      <c r="AY188" s="275" t="s">
        <v>213</v>
      </c>
    </row>
    <row r="189" s="12" customFormat="1" ht="22.8" customHeight="1">
      <c r="A189" s="12"/>
      <c r="B189" s="228"/>
      <c r="C189" s="229"/>
      <c r="D189" s="230" t="s">
        <v>75</v>
      </c>
      <c r="E189" s="242" t="s">
        <v>420</v>
      </c>
      <c r="F189" s="242" t="s">
        <v>907</v>
      </c>
      <c r="G189" s="229"/>
      <c r="H189" s="229"/>
      <c r="I189" s="232"/>
      <c r="J189" s="243">
        <f>BK189</f>
        <v>0</v>
      </c>
      <c r="K189" s="229"/>
      <c r="L189" s="234"/>
      <c r="M189" s="235"/>
      <c r="N189" s="236"/>
      <c r="O189" s="236"/>
      <c r="P189" s="237">
        <f>SUM(P190:P276)</f>
        <v>0</v>
      </c>
      <c r="Q189" s="236"/>
      <c r="R189" s="237">
        <f>SUM(R190:R276)</f>
        <v>1.1828660699999998</v>
      </c>
      <c r="S189" s="236"/>
      <c r="T189" s="238">
        <f>SUM(T190:T276)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9" t="s">
        <v>84</v>
      </c>
      <c r="AT189" s="240" t="s">
        <v>75</v>
      </c>
      <c r="AU189" s="240" t="s">
        <v>84</v>
      </c>
      <c r="AY189" s="239" t="s">
        <v>213</v>
      </c>
      <c r="BK189" s="241">
        <f>SUM(BK190:BK276)</f>
        <v>0</v>
      </c>
    </row>
    <row r="190" s="2" customFormat="1" ht="16.5" customHeight="1">
      <c r="A190" s="39"/>
      <c r="B190" s="40"/>
      <c r="C190" s="244" t="s">
        <v>307</v>
      </c>
      <c r="D190" s="244" t="s">
        <v>216</v>
      </c>
      <c r="E190" s="245" t="s">
        <v>3430</v>
      </c>
      <c r="F190" s="246" t="s">
        <v>3548</v>
      </c>
      <c r="G190" s="247" t="s">
        <v>310</v>
      </c>
      <c r="H190" s="248">
        <v>1</v>
      </c>
      <c r="I190" s="249"/>
      <c r="J190" s="250">
        <f>ROUND(I190*H190,2)</f>
        <v>0</v>
      </c>
      <c r="K190" s="246" t="s">
        <v>1</v>
      </c>
      <c r="L190" s="45"/>
      <c r="M190" s="251" t="s">
        <v>1</v>
      </c>
      <c r="N190" s="252" t="s">
        <v>41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229</v>
      </c>
      <c r="AT190" s="255" t="s">
        <v>216</v>
      </c>
      <c r="AU190" s="255" t="s">
        <v>86</v>
      </c>
      <c r="AY190" s="18" t="s">
        <v>213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84</v>
      </c>
      <c r="BK190" s="256">
        <f>ROUND(I190*H190,2)</f>
        <v>0</v>
      </c>
      <c r="BL190" s="18" t="s">
        <v>229</v>
      </c>
      <c r="BM190" s="255" t="s">
        <v>3549</v>
      </c>
    </row>
    <row r="191" s="2" customFormat="1" ht="21.75" customHeight="1">
      <c r="A191" s="39"/>
      <c r="B191" s="40"/>
      <c r="C191" s="287" t="s">
        <v>312</v>
      </c>
      <c r="D191" s="287" t="s">
        <v>488</v>
      </c>
      <c r="E191" s="288" t="s">
        <v>3550</v>
      </c>
      <c r="F191" s="289" t="s">
        <v>3551</v>
      </c>
      <c r="G191" s="290" t="s">
        <v>471</v>
      </c>
      <c r="H191" s="291">
        <v>28.349</v>
      </c>
      <c r="I191" s="292"/>
      <c r="J191" s="293">
        <f>ROUND(I191*H191,2)</f>
        <v>0</v>
      </c>
      <c r="K191" s="289" t="s">
        <v>394</v>
      </c>
      <c r="L191" s="294"/>
      <c r="M191" s="295" t="s">
        <v>1</v>
      </c>
      <c r="N191" s="296" t="s">
        <v>41</v>
      </c>
      <c r="O191" s="92"/>
      <c r="P191" s="253">
        <f>O191*H191</f>
        <v>0</v>
      </c>
      <c r="Q191" s="253">
        <v>0.00042999999999999999</v>
      </c>
      <c r="R191" s="253">
        <f>Q191*H191</f>
        <v>0.012190069999999999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420</v>
      </c>
      <c r="AT191" s="255" t="s">
        <v>488</v>
      </c>
      <c r="AU191" s="255" t="s">
        <v>86</v>
      </c>
      <c r="AY191" s="18" t="s">
        <v>213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84</v>
      </c>
      <c r="BK191" s="256">
        <f>ROUND(I191*H191,2)</f>
        <v>0</v>
      </c>
      <c r="BL191" s="18" t="s">
        <v>229</v>
      </c>
      <c r="BM191" s="255" t="s">
        <v>3552</v>
      </c>
    </row>
    <row r="192" s="13" customFormat="1">
      <c r="A192" s="13"/>
      <c r="B192" s="265"/>
      <c r="C192" s="266"/>
      <c r="D192" s="257" t="s">
        <v>436</v>
      </c>
      <c r="E192" s="267" t="s">
        <v>1</v>
      </c>
      <c r="F192" s="268" t="s">
        <v>3553</v>
      </c>
      <c r="G192" s="266"/>
      <c r="H192" s="269">
        <v>27.93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5" t="s">
        <v>436</v>
      </c>
      <c r="AU192" s="275" t="s">
        <v>86</v>
      </c>
      <c r="AV192" s="13" t="s">
        <v>86</v>
      </c>
      <c r="AW192" s="13" t="s">
        <v>32</v>
      </c>
      <c r="AX192" s="13" t="s">
        <v>84</v>
      </c>
      <c r="AY192" s="275" t="s">
        <v>213</v>
      </c>
    </row>
    <row r="193" s="13" customFormat="1">
      <c r="A193" s="13"/>
      <c r="B193" s="265"/>
      <c r="C193" s="266"/>
      <c r="D193" s="257" t="s">
        <v>436</v>
      </c>
      <c r="E193" s="266"/>
      <c r="F193" s="268" t="s">
        <v>3554</v>
      </c>
      <c r="G193" s="266"/>
      <c r="H193" s="269">
        <v>28.349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5" t="s">
        <v>436</v>
      </c>
      <c r="AU193" s="275" t="s">
        <v>86</v>
      </c>
      <c r="AV193" s="13" t="s">
        <v>86</v>
      </c>
      <c r="AW193" s="13" t="s">
        <v>4</v>
      </c>
      <c r="AX193" s="13" t="s">
        <v>84</v>
      </c>
      <c r="AY193" s="275" t="s">
        <v>213</v>
      </c>
    </row>
    <row r="194" s="2" customFormat="1" ht="21.75" customHeight="1">
      <c r="A194" s="39"/>
      <c r="B194" s="40"/>
      <c r="C194" s="244" t="s">
        <v>322</v>
      </c>
      <c r="D194" s="244" t="s">
        <v>216</v>
      </c>
      <c r="E194" s="245" t="s">
        <v>3555</v>
      </c>
      <c r="F194" s="246" t="s">
        <v>3556</v>
      </c>
      <c r="G194" s="247" t="s">
        <v>471</v>
      </c>
      <c r="H194" s="248">
        <v>28.349</v>
      </c>
      <c r="I194" s="249"/>
      <c r="J194" s="250">
        <f>ROUND(I194*H194,2)</f>
        <v>0</v>
      </c>
      <c r="K194" s="246" t="s">
        <v>394</v>
      </c>
      <c r="L194" s="45"/>
      <c r="M194" s="251" t="s">
        <v>1</v>
      </c>
      <c r="N194" s="252" t="s">
        <v>41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229</v>
      </c>
      <c r="AT194" s="255" t="s">
        <v>216</v>
      </c>
      <c r="AU194" s="255" t="s">
        <v>86</v>
      </c>
      <c r="AY194" s="18" t="s">
        <v>213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84</v>
      </c>
      <c r="BK194" s="256">
        <f>ROUND(I194*H194,2)</f>
        <v>0</v>
      </c>
      <c r="BL194" s="18" t="s">
        <v>229</v>
      </c>
      <c r="BM194" s="255" t="s">
        <v>3557</v>
      </c>
    </row>
    <row r="195" s="13" customFormat="1">
      <c r="A195" s="13"/>
      <c r="B195" s="265"/>
      <c r="C195" s="266"/>
      <c r="D195" s="257" t="s">
        <v>436</v>
      </c>
      <c r="E195" s="267" t="s">
        <v>1</v>
      </c>
      <c r="F195" s="268" t="s">
        <v>3553</v>
      </c>
      <c r="G195" s="266"/>
      <c r="H195" s="269">
        <v>27.93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5" t="s">
        <v>436</v>
      </c>
      <c r="AU195" s="275" t="s">
        <v>86</v>
      </c>
      <c r="AV195" s="13" t="s">
        <v>86</v>
      </c>
      <c r="AW195" s="13" t="s">
        <v>32</v>
      </c>
      <c r="AX195" s="13" t="s">
        <v>84</v>
      </c>
      <c r="AY195" s="275" t="s">
        <v>213</v>
      </c>
    </row>
    <row r="196" s="13" customFormat="1">
      <c r="A196" s="13"/>
      <c r="B196" s="265"/>
      <c r="C196" s="266"/>
      <c r="D196" s="257" t="s">
        <v>436</v>
      </c>
      <c r="E196" s="266"/>
      <c r="F196" s="268" t="s">
        <v>3554</v>
      </c>
      <c r="G196" s="266"/>
      <c r="H196" s="269">
        <v>28.349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5" t="s">
        <v>436</v>
      </c>
      <c r="AU196" s="275" t="s">
        <v>86</v>
      </c>
      <c r="AV196" s="13" t="s">
        <v>86</v>
      </c>
      <c r="AW196" s="13" t="s">
        <v>4</v>
      </c>
      <c r="AX196" s="13" t="s">
        <v>84</v>
      </c>
      <c r="AY196" s="275" t="s">
        <v>213</v>
      </c>
    </row>
    <row r="197" s="2" customFormat="1" ht="21.75" customHeight="1">
      <c r="A197" s="39"/>
      <c r="B197" s="40"/>
      <c r="C197" s="244" t="s">
        <v>7</v>
      </c>
      <c r="D197" s="244" t="s">
        <v>216</v>
      </c>
      <c r="E197" s="245" t="s">
        <v>2824</v>
      </c>
      <c r="F197" s="246" t="s">
        <v>2825</v>
      </c>
      <c r="G197" s="247" t="s">
        <v>471</v>
      </c>
      <c r="H197" s="248">
        <v>26.449999999999999</v>
      </c>
      <c r="I197" s="249"/>
      <c r="J197" s="250">
        <f>ROUND(I197*H197,2)</f>
        <v>0</v>
      </c>
      <c r="K197" s="246" t="s">
        <v>394</v>
      </c>
      <c r="L197" s="45"/>
      <c r="M197" s="251" t="s">
        <v>1</v>
      </c>
      <c r="N197" s="252" t="s">
        <v>41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229</v>
      </c>
      <c r="AT197" s="255" t="s">
        <v>216</v>
      </c>
      <c r="AU197" s="255" t="s">
        <v>86</v>
      </c>
      <c r="AY197" s="18" t="s">
        <v>213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84</v>
      </c>
      <c r="BK197" s="256">
        <f>ROUND(I197*H197,2)</f>
        <v>0</v>
      </c>
      <c r="BL197" s="18" t="s">
        <v>229</v>
      </c>
      <c r="BM197" s="255" t="s">
        <v>3275</v>
      </c>
    </row>
    <row r="198" s="2" customFormat="1">
      <c r="A198" s="39"/>
      <c r="B198" s="40"/>
      <c r="C198" s="41"/>
      <c r="D198" s="257" t="s">
        <v>222</v>
      </c>
      <c r="E198" s="41"/>
      <c r="F198" s="258" t="s">
        <v>2827</v>
      </c>
      <c r="G198" s="41"/>
      <c r="H198" s="41"/>
      <c r="I198" s="155"/>
      <c r="J198" s="41"/>
      <c r="K198" s="41"/>
      <c r="L198" s="45"/>
      <c r="M198" s="259"/>
      <c r="N198" s="260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222</v>
      </c>
      <c r="AU198" s="18" t="s">
        <v>86</v>
      </c>
    </row>
    <row r="199" s="13" customFormat="1">
      <c r="A199" s="13"/>
      <c r="B199" s="265"/>
      <c r="C199" s="266"/>
      <c r="D199" s="257" t="s">
        <v>436</v>
      </c>
      <c r="E199" s="267" t="s">
        <v>1</v>
      </c>
      <c r="F199" s="268" t="s">
        <v>3558</v>
      </c>
      <c r="G199" s="266"/>
      <c r="H199" s="269">
        <v>25.68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5" t="s">
        <v>436</v>
      </c>
      <c r="AU199" s="275" t="s">
        <v>86</v>
      </c>
      <c r="AV199" s="13" t="s">
        <v>86</v>
      </c>
      <c r="AW199" s="13" t="s">
        <v>32</v>
      </c>
      <c r="AX199" s="13" t="s">
        <v>76</v>
      </c>
      <c r="AY199" s="275" t="s">
        <v>213</v>
      </c>
    </row>
    <row r="200" s="13" customFormat="1">
      <c r="A200" s="13"/>
      <c r="B200" s="265"/>
      <c r="C200" s="266"/>
      <c r="D200" s="257" t="s">
        <v>436</v>
      </c>
      <c r="E200" s="266"/>
      <c r="F200" s="268" t="s">
        <v>3559</v>
      </c>
      <c r="G200" s="266"/>
      <c r="H200" s="269">
        <v>26.449999999999999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5" t="s">
        <v>436</v>
      </c>
      <c r="AU200" s="275" t="s">
        <v>86</v>
      </c>
      <c r="AV200" s="13" t="s">
        <v>86</v>
      </c>
      <c r="AW200" s="13" t="s">
        <v>4</v>
      </c>
      <c r="AX200" s="13" t="s">
        <v>84</v>
      </c>
      <c r="AY200" s="275" t="s">
        <v>213</v>
      </c>
    </row>
    <row r="201" s="2" customFormat="1" ht="16.5" customHeight="1">
      <c r="A201" s="39"/>
      <c r="B201" s="40"/>
      <c r="C201" s="287" t="s">
        <v>333</v>
      </c>
      <c r="D201" s="287" t="s">
        <v>488</v>
      </c>
      <c r="E201" s="288" t="s">
        <v>2831</v>
      </c>
      <c r="F201" s="289" t="s">
        <v>2832</v>
      </c>
      <c r="G201" s="290" t="s">
        <v>471</v>
      </c>
      <c r="H201" s="291">
        <v>26.449999999999999</v>
      </c>
      <c r="I201" s="292"/>
      <c r="J201" s="293">
        <f>ROUND(I201*H201,2)</f>
        <v>0</v>
      </c>
      <c r="K201" s="289" t="s">
        <v>394</v>
      </c>
      <c r="L201" s="294"/>
      <c r="M201" s="295" t="s">
        <v>1</v>
      </c>
      <c r="N201" s="296" t="s">
        <v>41</v>
      </c>
      <c r="O201" s="92"/>
      <c r="P201" s="253">
        <f>O201*H201</f>
        <v>0</v>
      </c>
      <c r="Q201" s="253">
        <v>0.00048000000000000001</v>
      </c>
      <c r="R201" s="253">
        <f>Q201*H201</f>
        <v>0.012696000000000001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420</v>
      </c>
      <c r="AT201" s="255" t="s">
        <v>488</v>
      </c>
      <c r="AU201" s="255" t="s">
        <v>86</v>
      </c>
      <c r="AY201" s="18" t="s">
        <v>213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84</v>
      </c>
      <c r="BK201" s="256">
        <f>ROUND(I201*H201,2)</f>
        <v>0</v>
      </c>
      <c r="BL201" s="18" t="s">
        <v>229</v>
      </c>
      <c r="BM201" s="255" t="s">
        <v>3282</v>
      </c>
    </row>
    <row r="202" s="13" customFormat="1">
      <c r="A202" s="13"/>
      <c r="B202" s="265"/>
      <c r="C202" s="266"/>
      <c r="D202" s="257" t="s">
        <v>436</v>
      </c>
      <c r="E202" s="267" t="s">
        <v>1</v>
      </c>
      <c r="F202" s="268" t="s">
        <v>3558</v>
      </c>
      <c r="G202" s="266"/>
      <c r="H202" s="269">
        <v>25.68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5" t="s">
        <v>436</v>
      </c>
      <c r="AU202" s="275" t="s">
        <v>86</v>
      </c>
      <c r="AV202" s="13" t="s">
        <v>86</v>
      </c>
      <c r="AW202" s="13" t="s">
        <v>32</v>
      </c>
      <c r="AX202" s="13" t="s">
        <v>76</v>
      </c>
      <c r="AY202" s="275" t="s">
        <v>213</v>
      </c>
    </row>
    <row r="203" s="13" customFormat="1">
      <c r="A203" s="13"/>
      <c r="B203" s="265"/>
      <c r="C203" s="266"/>
      <c r="D203" s="257" t="s">
        <v>436</v>
      </c>
      <c r="E203" s="266"/>
      <c r="F203" s="268" t="s">
        <v>3559</v>
      </c>
      <c r="G203" s="266"/>
      <c r="H203" s="269">
        <v>26.449999999999999</v>
      </c>
      <c r="I203" s="270"/>
      <c r="J203" s="266"/>
      <c r="K203" s="266"/>
      <c r="L203" s="271"/>
      <c r="M203" s="272"/>
      <c r="N203" s="273"/>
      <c r="O203" s="273"/>
      <c r="P203" s="273"/>
      <c r="Q203" s="273"/>
      <c r="R203" s="273"/>
      <c r="S203" s="273"/>
      <c r="T203" s="27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5" t="s">
        <v>436</v>
      </c>
      <c r="AU203" s="275" t="s">
        <v>86</v>
      </c>
      <c r="AV203" s="13" t="s">
        <v>86</v>
      </c>
      <c r="AW203" s="13" t="s">
        <v>4</v>
      </c>
      <c r="AX203" s="13" t="s">
        <v>84</v>
      </c>
      <c r="AY203" s="275" t="s">
        <v>213</v>
      </c>
    </row>
    <row r="204" s="2" customFormat="1" ht="16.5" customHeight="1">
      <c r="A204" s="39"/>
      <c r="B204" s="40"/>
      <c r="C204" s="287" t="s">
        <v>338</v>
      </c>
      <c r="D204" s="287" t="s">
        <v>488</v>
      </c>
      <c r="E204" s="288" t="s">
        <v>3560</v>
      </c>
      <c r="F204" s="289" t="s">
        <v>3561</v>
      </c>
      <c r="G204" s="290" t="s">
        <v>310</v>
      </c>
      <c r="H204" s="291">
        <v>10</v>
      </c>
      <c r="I204" s="292"/>
      <c r="J204" s="293">
        <f>ROUND(I204*H204,2)</f>
        <v>0</v>
      </c>
      <c r="K204" s="289" t="s">
        <v>394</v>
      </c>
      <c r="L204" s="294"/>
      <c r="M204" s="295" t="s">
        <v>1</v>
      </c>
      <c r="N204" s="296" t="s">
        <v>41</v>
      </c>
      <c r="O204" s="92"/>
      <c r="P204" s="253">
        <f>O204*H204</f>
        <v>0</v>
      </c>
      <c r="Q204" s="253">
        <v>0.00011</v>
      </c>
      <c r="R204" s="253">
        <f>Q204*H204</f>
        <v>0.0011000000000000001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420</v>
      </c>
      <c r="AT204" s="255" t="s">
        <v>488</v>
      </c>
      <c r="AU204" s="255" t="s">
        <v>86</v>
      </c>
      <c r="AY204" s="18" t="s">
        <v>213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84</v>
      </c>
      <c r="BK204" s="256">
        <f>ROUND(I204*H204,2)</f>
        <v>0</v>
      </c>
      <c r="BL204" s="18" t="s">
        <v>229</v>
      </c>
      <c r="BM204" s="255" t="s">
        <v>3439</v>
      </c>
    </row>
    <row r="205" s="13" customFormat="1">
      <c r="A205" s="13"/>
      <c r="B205" s="265"/>
      <c r="C205" s="266"/>
      <c r="D205" s="257" t="s">
        <v>436</v>
      </c>
      <c r="E205" s="267" t="s">
        <v>1</v>
      </c>
      <c r="F205" s="268" t="s">
        <v>253</v>
      </c>
      <c r="G205" s="266"/>
      <c r="H205" s="269">
        <v>10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5" t="s">
        <v>436</v>
      </c>
      <c r="AU205" s="275" t="s">
        <v>86</v>
      </c>
      <c r="AV205" s="13" t="s">
        <v>86</v>
      </c>
      <c r="AW205" s="13" t="s">
        <v>32</v>
      </c>
      <c r="AX205" s="13" t="s">
        <v>84</v>
      </c>
      <c r="AY205" s="275" t="s">
        <v>213</v>
      </c>
    </row>
    <row r="206" s="2" customFormat="1" ht="16.5" customHeight="1">
      <c r="A206" s="39"/>
      <c r="B206" s="40"/>
      <c r="C206" s="287" t="s">
        <v>343</v>
      </c>
      <c r="D206" s="287" t="s">
        <v>488</v>
      </c>
      <c r="E206" s="288" t="s">
        <v>3562</v>
      </c>
      <c r="F206" s="289" t="s">
        <v>3563</v>
      </c>
      <c r="G206" s="290" t="s">
        <v>310</v>
      </c>
      <c r="H206" s="291">
        <v>1</v>
      </c>
      <c r="I206" s="292"/>
      <c r="J206" s="293">
        <f>ROUND(I206*H206,2)</f>
        <v>0</v>
      </c>
      <c r="K206" s="289" t="s">
        <v>394</v>
      </c>
      <c r="L206" s="294"/>
      <c r="M206" s="295" t="s">
        <v>1</v>
      </c>
      <c r="N206" s="296" t="s">
        <v>41</v>
      </c>
      <c r="O206" s="92"/>
      <c r="P206" s="253">
        <f>O206*H206</f>
        <v>0</v>
      </c>
      <c r="Q206" s="253">
        <v>0.00012999999999999999</v>
      </c>
      <c r="R206" s="253">
        <f>Q206*H206</f>
        <v>0.00012999999999999999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420</v>
      </c>
      <c r="AT206" s="255" t="s">
        <v>488</v>
      </c>
      <c r="AU206" s="255" t="s">
        <v>86</v>
      </c>
      <c r="AY206" s="18" t="s">
        <v>213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84</v>
      </c>
      <c r="BK206" s="256">
        <f>ROUND(I206*H206,2)</f>
        <v>0</v>
      </c>
      <c r="BL206" s="18" t="s">
        <v>229</v>
      </c>
      <c r="BM206" s="255" t="s">
        <v>3564</v>
      </c>
    </row>
    <row r="207" s="13" customFormat="1">
      <c r="A207" s="13"/>
      <c r="B207" s="265"/>
      <c r="C207" s="266"/>
      <c r="D207" s="257" t="s">
        <v>436</v>
      </c>
      <c r="E207" s="267" t="s">
        <v>1</v>
      </c>
      <c r="F207" s="268" t="s">
        <v>84</v>
      </c>
      <c r="G207" s="266"/>
      <c r="H207" s="269">
        <v>1</v>
      </c>
      <c r="I207" s="270"/>
      <c r="J207" s="266"/>
      <c r="K207" s="266"/>
      <c r="L207" s="271"/>
      <c r="M207" s="272"/>
      <c r="N207" s="273"/>
      <c r="O207" s="273"/>
      <c r="P207" s="273"/>
      <c r="Q207" s="273"/>
      <c r="R207" s="273"/>
      <c r="S207" s="273"/>
      <c r="T207" s="27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5" t="s">
        <v>436</v>
      </c>
      <c r="AU207" s="275" t="s">
        <v>86</v>
      </c>
      <c r="AV207" s="13" t="s">
        <v>86</v>
      </c>
      <c r="AW207" s="13" t="s">
        <v>32</v>
      </c>
      <c r="AX207" s="13" t="s">
        <v>84</v>
      </c>
      <c r="AY207" s="275" t="s">
        <v>213</v>
      </c>
    </row>
    <row r="208" s="2" customFormat="1" ht="21.75" customHeight="1">
      <c r="A208" s="39"/>
      <c r="B208" s="40"/>
      <c r="C208" s="287" t="s">
        <v>348</v>
      </c>
      <c r="D208" s="287" t="s">
        <v>488</v>
      </c>
      <c r="E208" s="288" t="s">
        <v>3565</v>
      </c>
      <c r="F208" s="289" t="s">
        <v>3566</v>
      </c>
      <c r="G208" s="290" t="s">
        <v>310</v>
      </c>
      <c r="H208" s="291">
        <v>1</v>
      </c>
      <c r="I208" s="292"/>
      <c r="J208" s="293">
        <f>ROUND(I208*H208,2)</f>
        <v>0</v>
      </c>
      <c r="K208" s="289" t="s">
        <v>394</v>
      </c>
      <c r="L208" s="294"/>
      <c r="M208" s="295" t="s">
        <v>1</v>
      </c>
      <c r="N208" s="296" t="s">
        <v>41</v>
      </c>
      <c r="O208" s="92"/>
      <c r="P208" s="253">
        <f>O208*H208</f>
        <v>0</v>
      </c>
      <c r="Q208" s="253">
        <v>0.00017000000000000001</v>
      </c>
      <c r="R208" s="253">
        <f>Q208*H208</f>
        <v>0.00017000000000000001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420</v>
      </c>
      <c r="AT208" s="255" t="s">
        <v>488</v>
      </c>
      <c r="AU208" s="255" t="s">
        <v>86</v>
      </c>
      <c r="AY208" s="18" t="s">
        <v>213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84</v>
      </c>
      <c r="BK208" s="256">
        <f>ROUND(I208*H208,2)</f>
        <v>0</v>
      </c>
      <c r="BL208" s="18" t="s">
        <v>229</v>
      </c>
      <c r="BM208" s="255" t="s">
        <v>3567</v>
      </c>
    </row>
    <row r="209" s="13" customFormat="1">
      <c r="A209" s="13"/>
      <c r="B209" s="265"/>
      <c r="C209" s="266"/>
      <c r="D209" s="257" t="s">
        <v>436</v>
      </c>
      <c r="E209" s="267" t="s">
        <v>1</v>
      </c>
      <c r="F209" s="268" t="s">
        <v>84</v>
      </c>
      <c r="G209" s="266"/>
      <c r="H209" s="269">
        <v>1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5" t="s">
        <v>436</v>
      </c>
      <c r="AU209" s="275" t="s">
        <v>86</v>
      </c>
      <c r="AV209" s="13" t="s">
        <v>86</v>
      </c>
      <c r="AW209" s="13" t="s">
        <v>32</v>
      </c>
      <c r="AX209" s="13" t="s">
        <v>84</v>
      </c>
      <c r="AY209" s="275" t="s">
        <v>213</v>
      </c>
    </row>
    <row r="210" s="2" customFormat="1" ht="21.75" customHeight="1">
      <c r="A210" s="39"/>
      <c r="B210" s="40"/>
      <c r="C210" s="244" t="s">
        <v>512</v>
      </c>
      <c r="D210" s="244" t="s">
        <v>216</v>
      </c>
      <c r="E210" s="245" t="s">
        <v>3568</v>
      </c>
      <c r="F210" s="246" t="s">
        <v>3569</v>
      </c>
      <c r="G210" s="247" t="s">
        <v>310</v>
      </c>
      <c r="H210" s="248">
        <v>13</v>
      </c>
      <c r="I210" s="249"/>
      <c r="J210" s="250">
        <f>ROUND(I210*H210,2)</f>
        <v>0</v>
      </c>
      <c r="K210" s="246" t="s">
        <v>394</v>
      </c>
      <c r="L210" s="45"/>
      <c r="M210" s="251" t="s">
        <v>1</v>
      </c>
      <c r="N210" s="252" t="s">
        <v>41</v>
      </c>
      <c r="O210" s="92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229</v>
      </c>
      <c r="AT210" s="255" t="s">
        <v>216</v>
      </c>
      <c r="AU210" s="255" t="s">
        <v>86</v>
      </c>
      <c r="AY210" s="18" t="s">
        <v>213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84</v>
      </c>
      <c r="BK210" s="256">
        <f>ROUND(I210*H210,2)</f>
        <v>0</v>
      </c>
      <c r="BL210" s="18" t="s">
        <v>229</v>
      </c>
      <c r="BM210" s="255" t="s">
        <v>3570</v>
      </c>
    </row>
    <row r="211" s="15" customFormat="1">
      <c r="A211" s="15"/>
      <c r="B211" s="300"/>
      <c r="C211" s="301"/>
      <c r="D211" s="257" t="s">
        <v>436</v>
      </c>
      <c r="E211" s="302" t="s">
        <v>1</v>
      </c>
      <c r="F211" s="303" t="s">
        <v>3571</v>
      </c>
      <c r="G211" s="301"/>
      <c r="H211" s="302" t="s">
        <v>1</v>
      </c>
      <c r="I211" s="304"/>
      <c r="J211" s="301"/>
      <c r="K211" s="301"/>
      <c r="L211" s="305"/>
      <c r="M211" s="306"/>
      <c r="N211" s="307"/>
      <c r="O211" s="307"/>
      <c r="P211" s="307"/>
      <c r="Q211" s="307"/>
      <c r="R211" s="307"/>
      <c r="S211" s="307"/>
      <c r="T211" s="30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309" t="s">
        <v>436</v>
      </c>
      <c r="AU211" s="309" t="s">
        <v>86</v>
      </c>
      <c r="AV211" s="15" t="s">
        <v>84</v>
      </c>
      <c r="AW211" s="15" t="s">
        <v>32</v>
      </c>
      <c r="AX211" s="15" t="s">
        <v>76</v>
      </c>
      <c r="AY211" s="309" t="s">
        <v>213</v>
      </c>
    </row>
    <row r="212" s="13" customFormat="1">
      <c r="A212" s="13"/>
      <c r="B212" s="265"/>
      <c r="C212" s="266"/>
      <c r="D212" s="257" t="s">
        <v>436</v>
      </c>
      <c r="E212" s="267" t="s">
        <v>1</v>
      </c>
      <c r="F212" s="268" t="s">
        <v>269</v>
      </c>
      <c r="G212" s="266"/>
      <c r="H212" s="269">
        <v>13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5" t="s">
        <v>436</v>
      </c>
      <c r="AU212" s="275" t="s">
        <v>86</v>
      </c>
      <c r="AV212" s="13" t="s">
        <v>86</v>
      </c>
      <c r="AW212" s="13" t="s">
        <v>32</v>
      </c>
      <c r="AX212" s="13" t="s">
        <v>84</v>
      </c>
      <c r="AY212" s="275" t="s">
        <v>213</v>
      </c>
    </row>
    <row r="213" s="2" customFormat="1" ht="16.5" customHeight="1">
      <c r="A213" s="39"/>
      <c r="B213" s="40"/>
      <c r="C213" s="287" t="s">
        <v>516</v>
      </c>
      <c r="D213" s="287" t="s">
        <v>488</v>
      </c>
      <c r="E213" s="288" t="s">
        <v>3572</v>
      </c>
      <c r="F213" s="289" t="s">
        <v>3573</v>
      </c>
      <c r="G213" s="290" t="s">
        <v>310</v>
      </c>
      <c r="H213" s="291">
        <v>1</v>
      </c>
      <c r="I213" s="292"/>
      <c r="J213" s="293">
        <f>ROUND(I213*H213,2)</f>
        <v>0</v>
      </c>
      <c r="K213" s="289" t="s">
        <v>394</v>
      </c>
      <c r="L213" s="294"/>
      <c r="M213" s="295" t="s">
        <v>1</v>
      </c>
      <c r="N213" s="296" t="s">
        <v>41</v>
      </c>
      <c r="O213" s="92"/>
      <c r="P213" s="253">
        <f>O213*H213</f>
        <v>0</v>
      </c>
      <c r="Q213" s="253">
        <v>8.0000000000000007E-05</v>
      </c>
      <c r="R213" s="253">
        <f>Q213*H213</f>
        <v>8.0000000000000007E-05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420</v>
      </c>
      <c r="AT213" s="255" t="s">
        <v>488</v>
      </c>
      <c r="AU213" s="255" t="s">
        <v>86</v>
      </c>
      <c r="AY213" s="18" t="s">
        <v>213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84</v>
      </c>
      <c r="BK213" s="256">
        <f>ROUND(I213*H213,2)</f>
        <v>0</v>
      </c>
      <c r="BL213" s="18" t="s">
        <v>229</v>
      </c>
      <c r="BM213" s="255" t="s">
        <v>3574</v>
      </c>
    </row>
    <row r="214" s="13" customFormat="1">
      <c r="A214" s="13"/>
      <c r="B214" s="265"/>
      <c r="C214" s="266"/>
      <c r="D214" s="257" t="s">
        <v>436</v>
      </c>
      <c r="E214" s="267" t="s">
        <v>1</v>
      </c>
      <c r="F214" s="268" t="s">
        <v>84</v>
      </c>
      <c r="G214" s="266"/>
      <c r="H214" s="269">
        <v>1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5" t="s">
        <v>436</v>
      </c>
      <c r="AU214" s="275" t="s">
        <v>86</v>
      </c>
      <c r="AV214" s="13" t="s">
        <v>86</v>
      </c>
      <c r="AW214" s="13" t="s">
        <v>32</v>
      </c>
      <c r="AX214" s="13" t="s">
        <v>84</v>
      </c>
      <c r="AY214" s="275" t="s">
        <v>213</v>
      </c>
    </row>
    <row r="215" s="2" customFormat="1" ht="21.75" customHeight="1">
      <c r="A215" s="39"/>
      <c r="B215" s="40"/>
      <c r="C215" s="244" t="s">
        <v>355</v>
      </c>
      <c r="D215" s="244" t="s">
        <v>216</v>
      </c>
      <c r="E215" s="245" t="s">
        <v>3575</v>
      </c>
      <c r="F215" s="246" t="s">
        <v>3576</v>
      </c>
      <c r="G215" s="247" t="s">
        <v>310</v>
      </c>
      <c r="H215" s="248">
        <v>1</v>
      </c>
      <c r="I215" s="249"/>
      <c r="J215" s="250">
        <f>ROUND(I215*H215,2)</f>
        <v>0</v>
      </c>
      <c r="K215" s="246" t="s">
        <v>394</v>
      </c>
      <c r="L215" s="45"/>
      <c r="M215" s="251" t="s">
        <v>1</v>
      </c>
      <c r="N215" s="252" t="s">
        <v>41</v>
      </c>
      <c r="O215" s="9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229</v>
      </c>
      <c r="AT215" s="255" t="s">
        <v>216</v>
      </c>
      <c r="AU215" s="255" t="s">
        <v>86</v>
      </c>
      <c r="AY215" s="18" t="s">
        <v>213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84</v>
      </c>
      <c r="BK215" s="256">
        <f>ROUND(I215*H215,2)</f>
        <v>0</v>
      </c>
      <c r="BL215" s="18" t="s">
        <v>229</v>
      </c>
      <c r="BM215" s="255" t="s">
        <v>3577</v>
      </c>
    </row>
    <row r="216" s="13" customFormat="1">
      <c r="A216" s="13"/>
      <c r="B216" s="265"/>
      <c r="C216" s="266"/>
      <c r="D216" s="257" t="s">
        <v>436</v>
      </c>
      <c r="E216" s="267" t="s">
        <v>1</v>
      </c>
      <c r="F216" s="268" t="s">
        <v>84</v>
      </c>
      <c r="G216" s="266"/>
      <c r="H216" s="269">
        <v>1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5" t="s">
        <v>436</v>
      </c>
      <c r="AU216" s="275" t="s">
        <v>86</v>
      </c>
      <c r="AV216" s="13" t="s">
        <v>86</v>
      </c>
      <c r="AW216" s="13" t="s">
        <v>32</v>
      </c>
      <c r="AX216" s="13" t="s">
        <v>84</v>
      </c>
      <c r="AY216" s="275" t="s">
        <v>213</v>
      </c>
    </row>
    <row r="217" s="2" customFormat="1" ht="21.75" customHeight="1">
      <c r="A217" s="39"/>
      <c r="B217" s="40"/>
      <c r="C217" s="287" t="s">
        <v>360</v>
      </c>
      <c r="D217" s="287" t="s">
        <v>488</v>
      </c>
      <c r="E217" s="288" t="s">
        <v>3578</v>
      </c>
      <c r="F217" s="289" t="s">
        <v>3579</v>
      </c>
      <c r="G217" s="290" t="s">
        <v>310</v>
      </c>
      <c r="H217" s="291">
        <v>1</v>
      </c>
      <c r="I217" s="292"/>
      <c r="J217" s="293">
        <f>ROUND(I217*H217,2)</f>
        <v>0</v>
      </c>
      <c r="K217" s="289" t="s">
        <v>1</v>
      </c>
      <c r="L217" s="294"/>
      <c r="M217" s="295" t="s">
        <v>1</v>
      </c>
      <c r="N217" s="296" t="s">
        <v>41</v>
      </c>
      <c r="O217" s="92"/>
      <c r="P217" s="253">
        <f>O217*H217</f>
        <v>0</v>
      </c>
      <c r="Q217" s="253">
        <v>0.0019</v>
      </c>
      <c r="R217" s="253">
        <f>Q217*H217</f>
        <v>0.0019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420</v>
      </c>
      <c r="AT217" s="255" t="s">
        <v>488</v>
      </c>
      <c r="AU217" s="255" t="s">
        <v>86</v>
      </c>
      <c r="AY217" s="18" t="s">
        <v>213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84</v>
      </c>
      <c r="BK217" s="256">
        <f>ROUND(I217*H217,2)</f>
        <v>0</v>
      </c>
      <c r="BL217" s="18" t="s">
        <v>229</v>
      </c>
      <c r="BM217" s="255" t="s">
        <v>3580</v>
      </c>
    </row>
    <row r="218" s="2" customFormat="1">
      <c r="A218" s="39"/>
      <c r="B218" s="40"/>
      <c r="C218" s="41"/>
      <c r="D218" s="257" t="s">
        <v>222</v>
      </c>
      <c r="E218" s="41"/>
      <c r="F218" s="258" t="s">
        <v>3581</v>
      </c>
      <c r="G218" s="41"/>
      <c r="H218" s="41"/>
      <c r="I218" s="155"/>
      <c r="J218" s="41"/>
      <c r="K218" s="41"/>
      <c r="L218" s="45"/>
      <c r="M218" s="259"/>
      <c r="N218" s="260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222</v>
      </c>
      <c r="AU218" s="18" t="s">
        <v>86</v>
      </c>
    </row>
    <row r="219" s="13" customFormat="1">
      <c r="A219" s="13"/>
      <c r="B219" s="265"/>
      <c r="C219" s="266"/>
      <c r="D219" s="257" t="s">
        <v>436</v>
      </c>
      <c r="E219" s="267" t="s">
        <v>1</v>
      </c>
      <c r="F219" s="268" t="s">
        <v>84</v>
      </c>
      <c r="G219" s="266"/>
      <c r="H219" s="269">
        <v>1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5" t="s">
        <v>436</v>
      </c>
      <c r="AU219" s="275" t="s">
        <v>86</v>
      </c>
      <c r="AV219" s="13" t="s">
        <v>86</v>
      </c>
      <c r="AW219" s="13" t="s">
        <v>32</v>
      </c>
      <c r="AX219" s="13" t="s">
        <v>84</v>
      </c>
      <c r="AY219" s="275" t="s">
        <v>213</v>
      </c>
    </row>
    <row r="220" s="2" customFormat="1" ht="16.5" customHeight="1">
      <c r="A220" s="39"/>
      <c r="B220" s="40"/>
      <c r="C220" s="244" t="s">
        <v>365</v>
      </c>
      <c r="D220" s="244" t="s">
        <v>216</v>
      </c>
      <c r="E220" s="245" t="s">
        <v>3458</v>
      </c>
      <c r="F220" s="246" t="s">
        <v>3459</v>
      </c>
      <c r="G220" s="247" t="s">
        <v>310</v>
      </c>
      <c r="H220" s="248">
        <v>2</v>
      </c>
      <c r="I220" s="249"/>
      <c r="J220" s="250">
        <f>ROUND(I220*H220,2)</f>
        <v>0</v>
      </c>
      <c r="K220" s="246" t="s">
        <v>1</v>
      </c>
      <c r="L220" s="45"/>
      <c r="M220" s="251" t="s">
        <v>1</v>
      </c>
      <c r="N220" s="252" t="s">
        <v>41</v>
      </c>
      <c r="O220" s="92"/>
      <c r="P220" s="253">
        <f>O220*H220</f>
        <v>0</v>
      </c>
      <c r="Q220" s="253">
        <v>0.00072000000000000005</v>
      </c>
      <c r="R220" s="253">
        <f>Q220*H220</f>
        <v>0.0014400000000000001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229</v>
      </c>
      <c r="AT220" s="255" t="s">
        <v>216</v>
      </c>
      <c r="AU220" s="255" t="s">
        <v>86</v>
      </c>
      <c r="AY220" s="18" t="s">
        <v>213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84</v>
      </c>
      <c r="BK220" s="256">
        <f>ROUND(I220*H220,2)</f>
        <v>0</v>
      </c>
      <c r="BL220" s="18" t="s">
        <v>229</v>
      </c>
      <c r="BM220" s="255" t="s">
        <v>3460</v>
      </c>
    </row>
    <row r="221" s="13" customFormat="1">
      <c r="A221" s="13"/>
      <c r="B221" s="265"/>
      <c r="C221" s="266"/>
      <c r="D221" s="257" t="s">
        <v>436</v>
      </c>
      <c r="E221" s="267" t="s">
        <v>1</v>
      </c>
      <c r="F221" s="268" t="s">
        <v>86</v>
      </c>
      <c r="G221" s="266"/>
      <c r="H221" s="269">
        <v>2</v>
      </c>
      <c r="I221" s="270"/>
      <c r="J221" s="266"/>
      <c r="K221" s="266"/>
      <c r="L221" s="271"/>
      <c r="M221" s="272"/>
      <c r="N221" s="273"/>
      <c r="O221" s="273"/>
      <c r="P221" s="273"/>
      <c r="Q221" s="273"/>
      <c r="R221" s="273"/>
      <c r="S221" s="273"/>
      <c r="T221" s="27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5" t="s">
        <v>436</v>
      </c>
      <c r="AU221" s="275" t="s">
        <v>86</v>
      </c>
      <c r="AV221" s="13" t="s">
        <v>86</v>
      </c>
      <c r="AW221" s="13" t="s">
        <v>32</v>
      </c>
      <c r="AX221" s="13" t="s">
        <v>76</v>
      </c>
      <c r="AY221" s="275" t="s">
        <v>213</v>
      </c>
    </row>
    <row r="222" s="14" customFormat="1">
      <c r="A222" s="14"/>
      <c r="B222" s="276"/>
      <c r="C222" s="277"/>
      <c r="D222" s="257" t="s">
        <v>436</v>
      </c>
      <c r="E222" s="278" t="s">
        <v>1</v>
      </c>
      <c r="F222" s="279" t="s">
        <v>453</v>
      </c>
      <c r="G222" s="277"/>
      <c r="H222" s="280">
        <v>2</v>
      </c>
      <c r="I222" s="281"/>
      <c r="J222" s="277"/>
      <c r="K222" s="277"/>
      <c r="L222" s="282"/>
      <c r="M222" s="283"/>
      <c r="N222" s="284"/>
      <c r="O222" s="284"/>
      <c r="P222" s="284"/>
      <c r="Q222" s="284"/>
      <c r="R222" s="284"/>
      <c r="S222" s="284"/>
      <c r="T222" s="28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6" t="s">
        <v>436</v>
      </c>
      <c r="AU222" s="286" t="s">
        <v>86</v>
      </c>
      <c r="AV222" s="14" t="s">
        <v>229</v>
      </c>
      <c r="AW222" s="14" t="s">
        <v>32</v>
      </c>
      <c r="AX222" s="14" t="s">
        <v>84</v>
      </c>
      <c r="AY222" s="286" t="s">
        <v>213</v>
      </c>
    </row>
    <row r="223" s="2" customFormat="1" ht="16.5" customHeight="1">
      <c r="A223" s="39"/>
      <c r="B223" s="40"/>
      <c r="C223" s="244" t="s">
        <v>370</v>
      </c>
      <c r="D223" s="244" t="s">
        <v>216</v>
      </c>
      <c r="E223" s="245" t="s">
        <v>3461</v>
      </c>
      <c r="F223" s="246" t="s">
        <v>3462</v>
      </c>
      <c r="G223" s="247" t="s">
        <v>310</v>
      </c>
      <c r="H223" s="248">
        <v>1</v>
      </c>
      <c r="I223" s="249"/>
      <c r="J223" s="250">
        <f>ROUND(I223*H223,2)</f>
        <v>0</v>
      </c>
      <c r="K223" s="246" t="s">
        <v>1</v>
      </c>
      <c r="L223" s="45"/>
      <c r="M223" s="251" t="s">
        <v>1</v>
      </c>
      <c r="N223" s="252" t="s">
        <v>41</v>
      </c>
      <c r="O223" s="92"/>
      <c r="P223" s="253">
        <f>O223*H223</f>
        <v>0</v>
      </c>
      <c r="Q223" s="253">
        <v>0</v>
      </c>
      <c r="R223" s="253">
        <f>Q223*H223</f>
        <v>0</v>
      </c>
      <c r="S223" s="253">
        <v>0</v>
      </c>
      <c r="T223" s="25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5" t="s">
        <v>229</v>
      </c>
      <c r="AT223" s="255" t="s">
        <v>216</v>
      </c>
      <c r="AU223" s="255" t="s">
        <v>86</v>
      </c>
      <c r="AY223" s="18" t="s">
        <v>213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8" t="s">
        <v>84</v>
      </c>
      <c r="BK223" s="256">
        <f>ROUND(I223*H223,2)</f>
        <v>0</v>
      </c>
      <c r="BL223" s="18" t="s">
        <v>229</v>
      </c>
      <c r="BM223" s="255" t="s">
        <v>3463</v>
      </c>
    </row>
    <row r="224" s="13" customFormat="1">
      <c r="A224" s="13"/>
      <c r="B224" s="265"/>
      <c r="C224" s="266"/>
      <c r="D224" s="257" t="s">
        <v>436</v>
      </c>
      <c r="E224" s="267" t="s">
        <v>1</v>
      </c>
      <c r="F224" s="268" t="s">
        <v>84</v>
      </c>
      <c r="G224" s="266"/>
      <c r="H224" s="269">
        <v>1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5" t="s">
        <v>436</v>
      </c>
      <c r="AU224" s="275" t="s">
        <v>86</v>
      </c>
      <c r="AV224" s="13" t="s">
        <v>86</v>
      </c>
      <c r="AW224" s="13" t="s">
        <v>32</v>
      </c>
      <c r="AX224" s="13" t="s">
        <v>76</v>
      </c>
      <c r="AY224" s="275" t="s">
        <v>213</v>
      </c>
    </row>
    <row r="225" s="2" customFormat="1" ht="16.5" customHeight="1">
      <c r="A225" s="39"/>
      <c r="B225" s="40"/>
      <c r="C225" s="287" t="s">
        <v>317</v>
      </c>
      <c r="D225" s="287" t="s">
        <v>488</v>
      </c>
      <c r="E225" s="288" t="s">
        <v>3475</v>
      </c>
      <c r="F225" s="289" t="s">
        <v>3476</v>
      </c>
      <c r="G225" s="290" t="s">
        <v>310</v>
      </c>
      <c r="H225" s="291">
        <v>1</v>
      </c>
      <c r="I225" s="292"/>
      <c r="J225" s="293">
        <f>ROUND(I225*H225,2)</f>
        <v>0</v>
      </c>
      <c r="K225" s="289" t="s">
        <v>394</v>
      </c>
      <c r="L225" s="294"/>
      <c r="M225" s="295" t="s">
        <v>1</v>
      </c>
      <c r="N225" s="296" t="s">
        <v>41</v>
      </c>
      <c r="O225" s="92"/>
      <c r="P225" s="253">
        <f>O225*H225</f>
        <v>0</v>
      </c>
      <c r="Q225" s="253">
        <v>0.12</v>
      </c>
      <c r="R225" s="253">
        <f>Q225*H225</f>
        <v>0.12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420</v>
      </c>
      <c r="AT225" s="255" t="s">
        <v>488</v>
      </c>
      <c r="AU225" s="255" t="s">
        <v>86</v>
      </c>
      <c r="AY225" s="18" t="s">
        <v>213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84</v>
      </c>
      <c r="BK225" s="256">
        <f>ROUND(I225*H225,2)</f>
        <v>0</v>
      </c>
      <c r="BL225" s="18" t="s">
        <v>229</v>
      </c>
      <c r="BM225" s="255" t="s">
        <v>3477</v>
      </c>
    </row>
    <row r="226" s="2" customFormat="1">
      <c r="A226" s="39"/>
      <c r="B226" s="40"/>
      <c r="C226" s="41"/>
      <c r="D226" s="257" t="s">
        <v>222</v>
      </c>
      <c r="E226" s="41"/>
      <c r="F226" s="258" t="s">
        <v>3582</v>
      </c>
      <c r="G226" s="41"/>
      <c r="H226" s="41"/>
      <c r="I226" s="155"/>
      <c r="J226" s="41"/>
      <c r="K226" s="41"/>
      <c r="L226" s="45"/>
      <c r="M226" s="259"/>
      <c r="N226" s="260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222</v>
      </c>
      <c r="AU226" s="18" t="s">
        <v>86</v>
      </c>
    </row>
    <row r="227" s="13" customFormat="1">
      <c r="A227" s="13"/>
      <c r="B227" s="265"/>
      <c r="C227" s="266"/>
      <c r="D227" s="257" t="s">
        <v>436</v>
      </c>
      <c r="E227" s="267" t="s">
        <v>1</v>
      </c>
      <c r="F227" s="268" t="s">
        <v>84</v>
      </c>
      <c r="G227" s="266"/>
      <c r="H227" s="269">
        <v>1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5" t="s">
        <v>436</v>
      </c>
      <c r="AU227" s="275" t="s">
        <v>86</v>
      </c>
      <c r="AV227" s="13" t="s">
        <v>86</v>
      </c>
      <c r="AW227" s="13" t="s">
        <v>32</v>
      </c>
      <c r="AX227" s="13" t="s">
        <v>84</v>
      </c>
      <c r="AY227" s="275" t="s">
        <v>213</v>
      </c>
    </row>
    <row r="228" s="2" customFormat="1" ht="21.75" customHeight="1">
      <c r="A228" s="39"/>
      <c r="B228" s="40"/>
      <c r="C228" s="244" t="s">
        <v>288</v>
      </c>
      <c r="D228" s="244" t="s">
        <v>216</v>
      </c>
      <c r="E228" s="245" t="s">
        <v>3583</v>
      </c>
      <c r="F228" s="246" t="s">
        <v>3584</v>
      </c>
      <c r="G228" s="247" t="s">
        <v>310</v>
      </c>
      <c r="H228" s="248">
        <v>1</v>
      </c>
      <c r="I228" s="249"/>
      <c r="J228" s="250">
        <f>ROUND(I228*H228,2)</f>
        <v>0</v>
      </c>
      <c r="K228" s="246" t="s">
        <v>394</v>
      </c>
      <c r="L228" s="45"/>
      <c r="M228" s="251" t="s">
        <v>1</v>
      </c>
      <c r="N228" s="252" t="s">
        <v>41</v>
      </c>
      <c r="O228" s="9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229</v>
      </c>
      <c r="AT228" s="255" t="s">
        <v>216</v>
      </c>
      <c r="AU228" s="255" t="s">
        <v>86</v>
      </c>
      <c r="AY228" s="18" t="s">
        <v>213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84</v>
      </c>
      <c r="BK228" s="256">
        <f>ROUND(I228*H228,2)</f>
        <v>0</v>
      </c>
      <c r="BL228" s="18" t="s">
        <v>229</v>
      </c>
      <c r="BM228" s="255" t="s">
        <v>3585</v>
      </c>
    </row>
    <row r="229" s="13" customFormat="1">
      <c r="A229" s="13"/>
      <c r="B229" s="265"/>
      <c r="C229" s="266"/>
      <c r="D229" s="257" t="s">
        <v>436</v>
      </c>
      <c r="E229" s="267" t="s">
        <v>1</v>
      </c>
      <c r="F229" s="268" t="s">
        <v>84</v>
      </c>
      <c r="G229" s="266"/>
      <c r="H229" s="269">
        <v>1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75" t="s">
        <v>436</v>
      </c>
      <c r="AU229" s="275" t="s">
        <v>86</v>
      </c>
      <c r="AV229" s="13" t="s">
        <v>86</v>
      </c>
      <c r="AW229" s="13" t="s">
        <v>32</v>
      </c>
      <c r="AX229" s="13" t="s">
        <v>84</v>
      </c>
      <c r="AY229" s="275" t="s">
        <v>213</v>
      </c>
    </row>
    <row r="230" s="2" customFormat="1" ht="16.5" customHeight="1">
      <c r="A230" s="39"/>
      <c r="B230" s="40"/>
      <c r="C230" s="287" t="s">
        <v>297</v>
      </c>
      <c r="D230" s="287" t="s">
        <v>488</v>
      </c>
      <c r="E230" s="288" t="s">
        <v>3586</v>
      </c>
      <c r="F230" s="289" t="s">
        <v>3587</v>
      </c>
      <c r="G230" s="290" t="s">
        <v>310</v>
      </c>
      <c r="H230" s="291">
        <v>1</v>
      </c>
      <c r="I230" s="292"/>
      <c r="J230" s="293">
        <f>ROUND(I230*H230,2)</f>
        <v>0</v>
      </c>
      <c r="K230" s="289" t="s">
        <v>394</v>
      </c>
      <c r="L230" s="294"/>
      <c r="M230" s="295" t="s">
        <v>1</v>
      </c>
      <c r="N230" s="296" t="s">
        <v>41</v>
      </c>
      <c r="O230" s="92"/>
      <c r="P230" s="253">
        <f>O230*H230</f>
        <v>0</v>
      </c>
      <c r="Q230" s="253">
        <v>0.0016000000000000001</v>
      </c>
      <c r="R230" s="253">
        <f>Q230*H230</f>
        <v>0.0016000000000000001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420</v>
      </c>
      <c r="AT230" s="255" t="s">
        <v>488</v>
      </c>
      <c r="AU230" s="255" t="s">
        <v>86</v>
      </c>
      <c r="AY230" s="18" t="s">
        <v>213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84</v>
      </c>
      <c r="BK230" s="256">
        <f>ROUND(I230*H230,2)</f>
        <v>0</v>
      </c>
      <c r="BL230" s="18" t="s">
        <v>229</v>
      </c>
      <c r="BM230" s="255" t="s">
        <v>3466</v>
      </c>
    </row>
    <row r="231" s="15" customFormat="1">
      <c r="A231" s="15"/>
      <c r="B231" s="300"/>
      <c r="C231" s="301"/>
      <c r="D231" s="257" t="s">
        <v>436</v>
      </c>
      <c r="E231" s="302" t="s">
        <v>1</v>
      </c>
      <c r="F231" s="303" t="s">
        <v>3588</v>
      </c>
      <c r="G231" s="301"/>
      <c r="H231" s="302" t="s">
        <v>1</v>
      </c>
      <c r="I231" s="304"/>
      <c r="J231" s="301"/>
      <c r="K231" s="301"/>
      <c r="L231" s="305"/>
      <c r="M231" s="306"/>
      <c r="N231" s="307"/>
      <c r="O231" s="307"/>
      <c r="P231" s="307"/>
      <c r="Q231" s="307"/>
      <c r="R231" s="307"/>
      <c r="S231" s="307"/>
      <c r="T231" s="30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309" t="s">
        <v>436</v>
      </c>
      <c r="AU231" s="309" t="s">
        <v>86</v>
      </c>
      <c r="AV231" s="15" t="s">
        <v>84</v>
      </c>
      <c r="AW231" s="15" t="s">
        <v>32</v>
      </c>
      <c r="AX231" s="15" t="s">
        <v>76</v>
      </c>
      <c r="AY231" s="309" t="s">
        <v>213</v>
      </c>
    </row>
    <row r="232" s="13" customFormat="1">
      <c r="A232" s="13"/>
      <c r="B232" s="265"/>
      <c r="C232" s="266"/>
      <c r="D232" s="257" t="s">
        <v>436</v>
      </c>
      <c r="E232" s="267" t="s">
        <v>1</v>
      </c>
      <c r="F232" s="268" t="s">
        <v>84</v>
      </c>
      <c r="G232" s="266"/>
      <c r="H232" s="269">
        <v>1</v>
      </c>
      <c r="I232" s="270"/>
      <c r="J232" s="266"/>
      <c r="K232" s="266"/>
      <c r="L232" s="271"/>
      <c r="M232" s="272"/>
      <c r="N232" s="273"/>
      <c r="O232" s="273"/>
      <c r="P232" s="273"/>
      <c r="Q232" s="273"/>
      <c r="R232" s="273"/>
      <c r="S232" s="273"/>
      <c r="T232" s="27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5" t="s">
        <v>436</v>
      </c>
      <c r="AU232" s="275" t="s">
        <v>86</v>
      </c>
      <c r="AV232" s="13" t="s">
        <v>86</v>
      </c>
      <c r="AW232" s="13" t="s">
        <v>32</v>
      </c>
      <c r="AX232" s="13" t="s">
        <v>84</v>
      </c>
      <c r="AY232" s="275" t="s">
        <v>213</v>
      </c>
    </row>
    <row r="233" s="2" customFormat="1" ht="16.5" customHeight="1">
      <c r="A233" s="39"/>
      <c r="B233" s="40"/>
      <c r="C233" s="287" t="s">
        <v>274</v>
      </c>
      <c r="D233" s="287" t="s">
        <v>488</v>
      </c>
      <c r="E233" s="288" t="s">
        <v>3464</v>
      </c>
      <c r="F233" s="289" t="s">
        <v>3589</v>
      </c>
      <c r="G233" s="290" t="s">
        <v>310</v>
      </c>
      <c r="H233" s="291">
        <v>1</v>
      </c>
      <c r="I233" s="292"/>
      <c r="J233" s="293">
        <f>ROUND(I233*H233,2)</f>
        <v>0</v>
      </c>
      <c r="K233" s="289" t="s">
        <v>1</v>
      </c>
      <c r="L233" s="294"/>
      <c r="M233" s="295" t="s">
        <v>1</v>
      </c>
      <c r="N233" s="296" t="s">
        <v>41</v>
      </c>
      <c r="O233" s="92"/>
      <c r="P233" s="253">
        <f>O233*H233</f>
        <v>0</v>
      </c>
      <c r="Q233" s="253">
        <v>0.0016000000000000001</v>
      </c>
      <c r="R233" s="253">
        <f>Q233*H233</f>
        <v>0.0016000000000000001</v>
      </c>
      <c r="S233" s="253">
        <v>0</v>
      </c>
      <c r="T233" s="25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5" t="s">
        <v>420</v>
      </c>
      <c r="AT233" s="255" t="s">
        <v>488</v>
      </c>
      <c r="AU233" s="255" t="s">
        <v>86</v>
      </c>
      <c r="AY233" s="18" t="s">
        <v>213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8" t="s">
        <v>84</v>
      </c>
      <c r="BK233" s="256">
        <f>ROUND(I233*H233,2)</f>
        <v>0</v>
      </c>
      <c r="BL233" s="18" t="s">
        <v>229</v>
      </c>
      <c r="BM233" s="255" t="s">
        <v>3473</v>
      </c>
    </row>
    <row r="234" s="2" customFormat="1">
      <c r="A234" s="39"/>
      <c r="B234" s="40"/>
      <c r="C234" s="41"/>
      <c r="D234" s="257" t="s">
        <v>222</v>
      </c>
      <c r="E234" s="41"/>
      <c r="F234" s="258" t="s">
        <v>3474</v>
      </c>
      <c r="G234" s="41"/>
      <c r="H234" s="41"/>
      <c r="I234" s="155"/>
      <c r="J234" s="41"/>
      <c r="K234" s="41"/>
      <c r="L234" s="45"/>
      <c r="M234" s="259"/>
      <c r="N234" s="260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222</v>
      </c>
      <c r="AU234" s="18" t="s">
        <v>86</v>
      </c>
    </row>
    <row r="235" s="13" customFormat="1">
      <c r="A235" s="13"/>
      <c r="B235" s="265"/>
      <c r="C235" s="266"/>
      <c r="D235" s="257" t="s">
        <v>436</v>
      </c>
      <c r="E235" s="267" t="s">
        <v>1</v>
      </c>
      <c r="F235" s="268" t="s">
        <v>84</v>
      </c>
      <c r="G235" s="266"/>
      <c r="H235" s="269">
        <v>1</v>
      </c>
      <c r="I235" s="270"/>
      <c r="J235" s="266"/>
      <c r="K235" s="266"/>
      <c r="L235" s="271"/>
      <c r="M235" s="272"/>
      <c r="N235" s="273"/>
      <c r="O235" s="273"/>
      <c r="P235" s="273"/>
      <c r="Q235" s="273"/>
      <c r="R235" s="273"/>
      <c r="S235" s="273"/>
      <c r="T235" s="27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5" t="s">
        <v>436</v>
      </c>
      <c r="AU235" s="275" t="s">
        <v>86</v>
      </c>
      <c r="AV235" s="13" t="s">
        <v>86</v>
      </c>
      <c r="AW235" s="13" t="s">
        <v>32</v>
      </c>
      <c r="AX235" s="13" t="s">
        <v>84</v>
      </c>
      <c r="AY235" s="275" t="s">
        <v>213</v>
      </c>
    </row>
    <row r="236" s="2" customFormat="1" ht="21.75" customHeight="1">
      <c r="A236" s="39"/>
      <c r="B236" s="40"/>
      <c r="C236" s="244" t="s">
        <v>559</v>
      </c>
      <c r="D236" s="244" t="s">
        <v>216</v>
      </c>
      <c r="E236" s="245" t="s">
        <v>3483</v>
      </c>
      <c r="F236" s="246" t="s">
        <v>3484</v>
      </c>
      <c r="G236" s="247" t="s">
        <v>471</v>
      </c>
      <c r="H236" s="248">
        <v>26</v>
      </c>
      <c r="I236" s="249"/>
      <c r="J236" s="250">
        <f>ROUND(I236*H236,2)</f>
        <v>0</v>
      </c>
      <c r="K236" s="246" t="s">
        <v>394</v>
      </c>
      <c r="L236" s="45"/>
      <c r="M236" s="251" t="s">
        <v>1</v>
      </c>
      <c r="N236" s="252" t="s">
        <v>41</v>
      </c>
      <c r="O236" s="92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5" t="s">
        <v>229</v>
      </c>
      <c r="AT236" s="255" t="s">
        <v>216</v>
      </c>
      <c r="AU236" s="255" t="s">
        <v>86</v>
      </c>
      <c r="AY236" s="18" t="s">
        <v>213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8" t="s">
        <v>84</v>
      </c>
      <c r="BK236" s="256">
        <f>ROUND(I236*H236,2)</f>
        <v>0</v>
      </c>
      <c r="BL236" s="18" t="s">
        <v>229</v>
      </c>
      <c r="BM236" s="255" t="s">
        <v>3485</v>
      </c>
    </row>
    <row r="237" s="13" customFormat="1">
      <c r="A237" s="13"/>
      <c r="B237" s="265"/>
      <c r="C237" s="266"/>
      <c r="D237" s="257" t="s">
        <v>436</v>
      </c>
      <c r="E237" s="267" t="s">
        <v>1</v>
      </c>
      <c r="F237" s="268" t="s">
        <v>512</v>
      </c>
      <c r="G237" s="266"/>
      <c r="H237" s="269">
        <v>26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75" t="s">
        <v>436</v>
      </c>
      <c r="AU237" s="275" t="s">
        <v>86</v>
      </c>
      <c r="AV237" s="13" t="s">
        <v>86</v>
      </c>
      <c r="AW237" s="13" t="s">
        <v>32</v>
      </c>
      <c r="AX237" s="13" t="s">
        <v>84</v>
      </c>
      <c r="AY237" s="275" t="s">
        <v>213</v>
      </c>
    </row>
    <row r="238" s="2" customFormat="1" ht="16.5" customHeight="1">
      <c r="A238" s="39"/>
      <c r="B238" s="40"/>
      <c r="C238" s="287" t="s">
        <v>565</v>
      </c>
      <c r="D238" s="287" t="s">
        <v>488</v>
      </c>
      <c r="E238" s="288" t="s">
        <v>3590</v>
      </c>
      <c r="F238" s="289" t="s">
        <v>3591</v>
      </c>
      <c r="G238" s="290" t="s">
        <v>310</v>
      </c>
      <c r="H238" s="291">
        <v>3</v>
      </c>
      <c r="I238" s="292"/>
      <c r="J238" s="293">
        <f>ROUND(I238*H238,2)</f>
        <v>0</v>
      </c>
      <c r="K238" s="289" t="s">
        <v>1</v>
      </c>
      <c r="L238" s="294"/>
      <c r="M238" s="295" t="s">
        <v>1</v>
      </c>
      <c r="N238" s="296" t="s">
        <v>41</v>
      </c>
      <c r="O238" s="92"/>
      <c r="P238" s="253">
        <f>O238*H238</f>
        <v>0</v>
      </c>
      <c r="Q238" s="253">
        <v>0.00025999999999999998</v>
      </c>
      <c r="R238" s="253">
        <f>Q238*H238</f>
        <v>0.00077999999999999988</v>
      </c>
      <c r="S238" s="253">
        <v>0</v>
      </c>
      <c r="T238" s="25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5" t="s">
        <v>420</v>
      </c>
      <c r="AT238" s="255" t="s">
        <v>488</v>
      </c>
      <c r="AU238" s="255" t="s">
        <v>86</v>
      </c>
      <c r="AY238" s="18" t="s">
        <v>213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8" t="s">
        <v>84</v>
      </c>
      <c r="BK238" s="256">
        <f>ROUND(I238*H238,2)</f>
        <v>0</v>
      </c>
      <c r="BL238" s="18" t="s">
        <v>229</v>
      </c>
      <c r="BM238" s="255" t="s">
        <v>3592</v>
      </c>
    </row>
    <row r="239" s="2" customFormat="1">
      <c r="A239" s="39"/>
      <c r="B239" s="40"/>
      <c r="C239" s="41"/>
      <c r="D239" s="257" t="s">
        <v>222</v>
      </c>
      <c r="E239" s="41"/>
      <c r="F239" s="258" t="s">
        <v>2775</v>
      </c>
      <c r="G239" s="41"/>
      <c r="H239" s="41"/>
      <c r="I239" s="155"/>
      <c r="J239" s="41"/>
      <c r="K239" s="41"/>
      <c r="L239" s="45"/>
      <c r="M239" s="259"/>
      <c r="N239" s="260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222</v>
      </c>
      <c r="AU239" s="18" t="s">
        <v>86</v>
      </c>
    </row>
    <row r="240" s="13" customFormat="1">
      <c r="A240" s="13"/>
      <c r="B240" s="265"/>
      <c r="C240" s="266"/>
      <c r="D240" s="257" t="s">
        <v>436</v>
      </c>
      <c r="E240" s="267" t="s">
        <v>1</v>
      </c>
      <c r="F240" s="268" t="s">
        <v>224</v>
      </c>
      <c r="G240" s="266"/>
      <c r="H240" s="269">
        <v>3</v>
      </c>
      <c r="I240" s="270"/>
      <c r="J240" s="266"/>
      <c r="K240" s="266"/>
      <c r="L240" s="271"/>
      <c r="M240" s="272"/>
      <c r="N240" s="273"/>
      <c r="O240" s="273"/>
      <c r="P240" s="273"/>
      <c r="Q240" s="273"/>
      <c r="R240" s="273"/>
      <c r="S240" s="273"/>
      <c r="T240" s="27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5" t="s">
        <v>436</v>
      </c>
      <c r="AU240" s="275" t="s">
        <v>86</v>
      </c>
      <c r="AV240" s="13" t="s">
        <v>86</v>
      </c>
      <c r="AW240" s="13" t="s">
        <v>32</v>
      </c>
      <c r="AX240" s="13" t="s">
        <v>84</v>
      </c>
      <c r="AY240" s="275" t="s">
        <v>213</v>
      </c>
    </row>
    <row r="241" s="2" customFormat="1" ht="16.5" customHeight="1">
      <c r="A241" s="39"/>
      <c r="B241" s="40"/>
      <c r="C241" s="287" t="s">
        <v>570</v>
      </c>
      <c r="D241" s="287" t="s">
        <v>488</v>
      </c>
      <c r="E241" s="288" t="s">
        <v>3593</v>
      </c>
      <c r="F241" s="289" t="s">
        <v>3594</v>
      </c>
      <c r="G241" s="290" t="s">
        <v>310</v>
      </c>
      <c r="H241" s="291">
        <v>1</v>
      </c>
      <c r="I241" s="292"/>
      <c r="J241" s="293">
        <f>ROUND(I241*H241,2)</f>
        <v>0</v>
      </c>
      <c r="K241" s="289" t="s">
        <v>1</v>
      </c>
      <c r="L241" s="294"/>
      <c r="M241" s="295" t="s">
        <v>1</v>
      </c>
      <c r="N241" s="296" t="s">
        <v>41</v>
      </c>
      <c r="O241" s="92"/>
      <c r="P241" s="253">
        <f>O241*H241</f>
        <v>0</v>
      </c>
      <c r="Q241" s="253">
        <v>0.00029999999999999997</v>
      </c>
      <c r="R241" s="253">
        <f>Q241*H241</f>
        <v>0.00029999999999999997</v>
      </c>
      <c r="S241" s="253">
        <v>0</v>
      </c>
      <c r="T241" s="25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5" t="s">
        <v>420</v>
      </c>
      <c r="AT241" s="255" t="s">
        <v>488</v>
      </c>
      <c r="AU241" s="255" t="s">
        <v>86</v>
      </c>
      <c r="AY241" s="18" t="s">
        <v>213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8" t="s">
        <v>84</v>
      </c>
      <c r="BK241" s="256">
        <f>ROUND(I241*H241,2)</f>
        <v>0</v>
      </c>
      <c r="BL241" s="18" t="s">
        <v>229</v>
      </c>
      <c r="BM241" s="255" t="s">
        <v>3595</v>
      </c>
    </row>
    <row r="242" s="2" customFormat="1">
      <c r="A242" s="39"/>
      <c r="B242" s="40"/>
      <c r="C242" s="41"/>
      <c r="D242" s="257" t="s">
        <v>222</v>
      </c>
      <c r="E242" s="41"/>
      <c r="F242" s="258" t="s">
        <v>2775</v>
      </c>
      <c r="G242" s="41"/>
      <c r="H242" s="41"/>
      <c r="I242" s="155"/>
      <c r="J242" s="41"/>
      <c r="K242" s="41"/>
      <c r="L242" s="45"/>
      <c r="M242" s="259"/>
      <c r="N242" s="260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222</v>
      </c>
      <c r="AU242" s="18" t="s">
        <v>86</v>
      </c>
    </row>
    <row r="243" s="13" customFormat="1">
      <c r="A243" s="13"/>
      <c r="B243" s="265"/>
      <c r="C243" s="266"/>
      <c r="D243" s="257" t="s">
        <v>436</v>
      </c>
      <c r="E243" s="267" t="s">
        <v>1</v>
      </c>
      <c r="F243" s="268" t="s">
        <v>84</v>
      </c>
      <c r="G243" s="266"/>
      <c r="H243" s="269">
        <v>1</v>
      </c>
      <c r="I243" s="270"/>
      <c r="J243" s="266"/>
      <c r="K243" s="266"/>
      <c r="L243" s="271"/>
      <c r="M243" s="272"/>
      <c r="N243" s="273"/>
      <c r="O243" s="273"/>
      <c r="P243" s="273"/>
      <c r="Q243" s="273"/>
      <c r="R243" s="273"/>
      <c r="S243" s="273"/>
      <c r="T243" s="27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75" t="s">
        <v>436</v>
      </c>
      <c r="AU243" s="275" t="s">
        <v>86</v>
      </c>
      <c r="AV243" s="13" t="s">
        <v>86</v>
      </c>
      <c r="AW243" s="13" t="s">
        <v>32</v>
      </c>
      <c r="AX243" s="13" t="s">
        <v>84</v>
      </c>
      <c r="AY243" s="275" t="s">
        <v>213</v>
      </c>
    </row>
    <row r="244" s="2" customFormat="1" ht="16.5" customHeight="1">
      <c r="A244" s="39"/>
      <c r="B244" s="40"/>
      <c r="C244" s="244" t="s">
        <v>574</v>
      </c>
      <c r="D244" s="244" t="s">
        <v>216</v>
      </c>
      <c r="E244" s="245" t="s">
        <v>3486</v>
      </c>
      <c r="F244" s="246" t="s">
        <v>3487</v>
      </c>
      <c r="G244" s="247" t="s">
        <v>471</v>
      </c>
      <c r="H244" s="248">
        <v>26</v>
      </c>
      <c r="I244" s="249"/>
      <c r="J244" s="250">
        <f>ROUND(I244*H244,2)</f>
        <v>0</v>
      </c>
      <c r="K244" s="246" t="s">
        <v>394</v>
      </c>
      <c r="L244" s="45"/>
      <c r="M244" s="251" t="s">
        <v>1</v>
      </c>
      <c r="N244" s="252" t="s">
        <v>41</v>
      </c>
      <c r="O244" s="92"/>
      <c r="P244" s="253">
        <f>O244*H244</f>
        <v>0</v>
      </c>
      <c r="Q244" s="253">
        <v>0</v>
      </c>
      <c r="R244" s="253">
        <f>Q244*H244</f>
        <v>0</v>
      </c>
      <c r="S244" s="253">
        <v>0</v>
      </c>
      <c r="T244" s="25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5" t="s">
        <v>229</v>
      </c>
      <c r="AT244" s="255" t="s">
        <v>216</v>
      </c>
      <c r="AU244" s="255" t="s">
        <v>86</v>
      </c>
      <c r="AY244" s="18" t="s">
        <v>213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8" t="s">
        <v>84</v>
      </c>
      <c r="BK244" s="256">
        <f>ROUND(I244*H244,2)</f>
        <v>0</v>
      </c>
      <c r="BL244" s="18" t="s">
        <v>229</v>
      </c>
      <c r="BM244" s="255" t="s">
        <v>3488</v>
      </c>
    </row>
    <row r="245" s="13" customFormat="1">
      <c r="A245" s="13"/>
      <c r="B245" s="265"/>
      <c r="C245" s="266"/>
      <c r="D245" s="257" t="s">
        <v>436</v>
      </c>
      <c r="E245" s="267" t="s">
        <v>1</v>
      </c>
      <c r="F245" s="268" t="s">
        <v>512</v>
      </c>
      <c r="G245" s="266"/>
      <c r="H245" s="269">
        <v>26</v>
      </c>
      <c r="I245" s="270"/>
      <c r="J245" s="266"/>
      <c r="K245" s="266"/>
      <c r="L245" s="271"/>
      <c r="M245" s="272"/>
      <c r="N245" s="273"/>
      <c r="O245" s="273"/>
      <c r="P245" s="273"/>
      <c r="Q245" s="273"/>
      <c r="R245" s="273"/>
      <c r="S245" s="273"/>
      <c r="T245" s="27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5" t="s">
        <v>436</v>
      </c>
      <c r="AU245" s="275" t="s">
        <v>86</v>
      </c>
      <c r="AV245" s="13" t="s">
        <v>86</v>
      </c>
      <c r="AW245" s="13" t="s">
        <v>32</v>
      </c>
      <c r="AX245" s="13" t="s">
        <v>76</v>
      </c>
      <c r="AY245" s="275" t="s">
        <v>213</v>
      </c>
    </row>
    <row r="246" s="2" customFormat="1" ht="21.75" customHeight="1">
      <c r="A246" s="39"/>
      <c r="B246" s="40"/>
      <c r="C246" s="287" t="s">
        <v>580</v>
      </c>
      <c r="D246" s="287" t="s">
        <v>488</v>
      </c>
      <c r="E246" s="288" t="s">
        <v>3596</v>
      </c>
      <c r="F246" s="289" t="s">
        <v>3597</v>
      </c>
      <c r="G246" s="290" t="s">
        <v>310</v>
      </c>
      <c r="H246" s="291">
        <v>1</v>
      </c>
      <c r="I246" s="292"/>
      <c r="J246" s="293">
        <f>ROUND(I246*H246,2)</f>
        <v>0</v>
      </c>
      <c r="K246" s="289" t="s">
        <v>394</v>
      </c>
      <c r="L246" s="294"/>
      <c r="M246" s="295" t="s">
        <v>1</v>
      </c>
      <c r="N246" s="296" t="s">
        <v>41</v>
      </c>
      <c r="O246" s="92"/>
      <c r="P246" s="253">
        <f>O246*H246</f>
        <v>0</v>
      </c>
      <c r="Q246" s="253">
        <v>0.0040000000000000001</v>
      </c>
      <c r="R246" s="253">
        <f>Q246*H246</f>
        <v>0.0040000000000000001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420</v>
      </c>
      <c r="AT246" s="255" t="s">
        <v>488</v>
      </c>
      <c r="AU246" s="255" t="s">
        <v>86</v>
      </c>
      <c r="AY246" s="18" t="s">
        <v>213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84</v>
      </c>
      <c r="BK246" s="256">
        <f>ROUND(I246*H246,2)</f>
        <v>0</v>
      </c>
      <c r="BL246" s="18" t="s">
        <v>229</v>
      </c>
      <c r="BM246" s="255" t="s">
        <v>3598</v>
      </c>
    </row>
    <row r="247" s="13" customFormat="1">
      <c r="A247" s="13"/>
      <c r="B247" s="265"/>
      <c r="C247" s="266"/>
      <c r="D247" s="257" t="s">
        <v>436</v>
      </c>
      <c r="E247" s="267" t="s">
        <v>1</v>
      </c>
      <c r="F247" s="268" t="s">
        <v>84</v>
      </c>
      <c r="G247" s="266"/>
      <c r="H247" s="269">
        <v>1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5" t="s">
        <v>436</v>
      </c>
      <c r="AU247" s="275" t="s">
        <v>86</v>
      </c>
      <c r="AV247" s="13" t="s">
        <v>86</v>
      </c>
      <c r="AW247" s="13" t="s">
        <v>32</v>
      </c>
      <c r="AX247" s="13" t="s">
        <v>84</v>
      </c>
      <c r="AY247" s="275" t="s">
        <v>213</v>
      </c>
    </row>
    <row r="248" s="2" customFormat="1" ht="21.75" customHeight="1">
      <c r="A248" s="39"/>
      <c r="B248" s="40"/>
      <c r="C248" s="287" t="s">
        <v>585</v>
      </c>
      <c r="D248" s="287" t="s">
        <v>488</v>
      </c>
      <c r="E248" s="288" t="s">
        <v>3492</v>
      </c>
      <c r="F248" s="289" t="s">
        <v>3493</v>
      </c>
      <c r="G248" s="290" t="s">
        <v>310</v>
      </c>
      <c r="H248" s="291">
        <v>2</v>
      </c>
      <c r="I248" s="292"/>
      <c r="J248" s="293">
        <f>ROUND(I248*H248,2)</f>
        <v>0</v>
      </c>
      <c r="K248" s="289" t="s">
        <v>394</v>
      </c>
      <c r="L248" s="294"/>
      <c r="M248" s="295" t="s">
        <v>1</v>
      </c>
      <c r="N248" s="296" t="s">
        <v>41</v>
      </c>
      <c r="O248" s="92"/>
      <c r="P248" s="253">
        <f>O248*H248</f>
        <v>0</v>
      </c>
      <c r="Q248" s="253">
        <v>0.0035000000000000001</v>
      </c>
      <c r="R248" s="253">
        <f>Q248*H248</f>
        <v>0.0070000000000000001</v>
      </c>
      <c r="S248" s="253">
        <v>0</v>
      </c>
      <c r="T248" s="25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5" t="s">
        <v>420</v>
      </c>
      <c r="AT248" s="255" t="s">
        <v>488</v>
      </c>
      <c r="AU248" s="255" t="s">
        <v>86</v>
      </c>
      <c r="AY248" s="18" t="s">
        <v>213</v>
      </c>
      <c r="BE248" s="256">
        <f>IF(N248="základní",J248,0)</f>
        <v>0</v>
      </c>
      <c r="BF248" s="256">
        <f>IF(N248="snížená",J248,0)</f>
        <v>0</v>
      </c>
      <c r="BG248" s="256">
        <f>IF(N248="zákl. přenesená",J248,0)</f>
        <v>0</v>
      </c>
      <c r="BH248" s="256">
        <f>IF(N248="sníž. přenesená",J248,0)</f>
        <v>0</v>
      </c>
      <c r="BI248" s="256">
        <f>IF(N248="nulová",J248,0)</f>
        <v>0</v>
      </c>
      <c r="BJ248" s="18" t="s">
        <v>84</v>
      </c>
      <c r="BK248" s="256">
        <f>ROUND(I248*H248,2)</f>
        <v>0</v>
      </c>
      <c r="BL248" s="18" t="s">
        <v>229</v>
      </c>
      <c r="BM248" s="255" t="s">
        <v>3494</v>
      </c>
    </row>
    <row r="249" s="2" customFormat="1">
      <c r="A249" s="39"/>
      <c r="B249" s="40"/>
      <c r="C249" s="41"/>
      <c r="D249" s="257" t="s">
        <v>222</v>
      </c>
      <c r="E249" s="41"/>
      <c r="F249" s="258" t="s">
        <v>3495</v>
      </c>
      <c r="G249" s="41"/>
      <c r="H249" s="41"/>
      <c r="I249" s="155"/>
      <c r="J249" s="41"/>
      <c r="K249" s="41"/>
      <c r="L249" s="45"/>
      <c r="M249" s="259"/>
      <c r="N249" s="260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222</v>
      </c>
      <c r="AU249" s="18" t="s">
        <v>86</v>
      </c>
    </row>
    <row r="250" s="13" customFormat="1">
      <c r="A250" s="13"/>
      <c r="B250" s="265"/>
      <c r="C250" s="266"/>
      <c r="D250" s="257" t="s">
        <v>436</v>
      </c>
      <c r="E250" s="267" t="s">
        <v>1</v>
      </c>
      <c r="F250" s="268" t="s">
        <v>86</v>
      </c>
      <c r="G250" s="266"/>
      <c r="H250" s="269">
        <v>2</v>
      </c>
      <c r="I250" s="270"/>
      <c r="J250" s="266"/>
      <c r="K250" s="266"/>
      <c r="L250" s="271"/>
      <c r="M250" s="272"/>
      <c r="N250" s="273"/>
      <c r="O250" s="273"/>
      <c r="P250" s="273"/>
      <c r="Q250" s="273"/>
      <c r="R250" s="273"/>
      <c r="S250" s="273"/>
      <c r="T250" s="27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5" t="s">
        <v>436</v>
      </c>
      <c r="AU250" s="275" t="s">
        <v>86</v>
      </c>
      <c r="AV250" s="13" t="s">
        <v>86</v>
      </c>
      <c r="AW250" s="13" t="s">
        <v>32</v>
      </c>
      <c r="AX250" s="13" t="s">
        <v>84</v>
      </c>
      <c r="AY250" s="275" t="s">
        <v>213</v>
      </c>
    </row>
    <row r="251" s="2" customFormat="1" ht="21.75" customHeight="1">
      <c r="A251" s="39"/>
      <c r="B251" s="40"/>
      <c r="C251" s="244" t="s">
        <v>591</v>
      </c>
      <c r="D251" s="244" t="s">
        <v>216</v>
      </c>
      <c r="E251" s="245" t="s">
        <v>3496</v>
      </c>
      <c r="F251" s="246" t="s">
        <v>3497</v>
      </c>
      <c r="G251" s="247" t="s">
        <v>310</v>
      </c>
      <c r="H251" s="248">
        <v>1</v>
      </c>
      <c r="I251" s="249"/>
      <c r="J251" s="250">
        <f>ROUND(I251*H251,2)</f>
        <v>0</v>
      </c>
      <c r="K251" s="246" t="s">
        <v>394</v>
      </c>
      <c r="L251" s="45"/>
      <c r="M251" s="251" t="s">
        <v>1</v>
      </c>
      <c r="N251" s="252" t="s">
        <v>41</v>
      </c>
      <c r="O251" s="92"/>
      <c r="P251" s="253">
        <f>O251*H251</f>
        <v>0</v>
      </c>
      <c r="Q251" s="253">
        <v>0.36191000000000001</v>
      </c>
      <c r="R251" s="253">
        <f>Q251*H251</f>
        <v>0.36191000000000001</v>
      </c>
      <c r="S251" s="253">
        <v>0</v>
      </c>
      <c r="T251" s="25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5" t="s">
        <v>229</v>
      </c>
      <c r="AT251" s="255" t="s">
        <v>216</v>
      </c>
      <c r="AU251" s="255" t="s">
        <v>86</v>
      </c>
      <c r="AY251" s="18" t="s">
        <v>213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8" t="s">
        <v>84</v>
      </c>
      <c r="BK251" s="256">
        <f>ROUND(I251*H251,2)</f>
        <v>0</v>
      </c>
      <c r="BL251" s="18" t="s">
        <v>229</v>
      </c>
      <c r="BM251" s="255" t="s">
        <v>3498</v>
      </c>
    </row>
    <row r="252" s="13" customFormat="1">
      <c r="A252" s="13"/>
      <c r="B252" s="265"/>
      <c r="C252" s="266"/>
      <c r="D252" s="257" t="s">
        <v>436</v>
      </c>
      <c r="E252" s="267" t="s">
        <v>1</v>
      </c>
      <c r="F252" s="268" t="s">
        <v>84</v>
      </c>
      <c r="G252" s="266"/>
      <c r="H252" s="269">
        <v>1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5" t="s">
        <v>436</v>
      </c>
      <c r="AU252" s="275" t="s">
        <v>86</v>
      </c>
      <c r="AV252" s="13" t="s">
        <v>86</v>
      </c>
      <c r="AW252" s="13" t="s">
        <v>32</v>
      </c>
      <c r="AX252" s="13" t="s">
        <v>84</v>
      </c>
      <c r="AY252" s="275" t="s">
        <v>213</v>
      </c>
    </row>
    <row r="253" s="2" customFormat="1" ht="16.5" customHeight="1">
      <c r="A253" s="39"/>
      <c r="B253" s="40"/>
      <c r="C253" s="244" t="s">
        <v>601</v>
      </c>
      <c r="D253" s="244" t="s">
        <v>216</v>
      </c>
      <c r="E253" s="245" t="s">
        <v>3337</v>
      </c>
      <c r="F253" s="246" t="s">
        <v>3338</v>
      </c>
      <c r="G253" s="247" t="s">
        <v>310</v>
      </c>
      <c r="H253" s="248">
        <v>2</v>
      </c>
      <c r="I253" s="249"/>
      <c r="J253" s="250">
        <f>ROUND(I253*H253,2)</f>
        <v>0</v>
      </c>
      <c r="K253" s="246" t="s">
        <v>394</v>
      </c>
      <c r="L253" s="45"/>
      <c r="M253" s="251" t="s">
        <v>1</v>
      </c>
      <c r="N253" s="252" t="s">
        <v>41</v>
      </c>
      <c r="O253" s="92"/>
      <c r="P253" s="253">
        <f>O253*H253</f>
        <v>0</v>
      </c>
      <c r="Q253" s="253">
        <v>0.12303</v>
      </c>
      <c r="R253" s="253">
        <f>Q253*H253</f>
        <v>0.24606</v>
      </c>
      <c r="S253" s="253">
        <v>0</v>
      </c>
      <c r="T253" s="25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5" t="s">
        <v>229</v>
      </c>
      <c r="AT253" s="255" t="s">
        <v>216</v>
      </c>
      <c r="AU253" s="255" t="s">
        <v>86</v>
      </c>
      <c r="AY253" s="18" t="s">
        <v>213</v>
      </c>
      <c r="BE253" s="256">
        <f>IF(N253="základní",J253,0)</f>
        <v>0</v>
      </c>
      <c r="BF253" s="256">
        <f>IF(N253="snížená",J253,0)</f>
        <v>0</v>
      </c>
      <c r="BG253" s="256">
        <f>IF(N253="zákl. přenesená",J253,0)</f>
        <v>0</v>
      </c>
      <c r="BH253" s="256">
        <f>IF(N253="sníž. přenesená",J253,0)</f>
        <v>0</v>
      </c>
      <c r="BI253" s="256">
        <f>IF(N253="nulová",J253,0)</f>
        <v>0</v>
      </c>
      <c r="BJ253" s="18" t="s">
        <v>84</v>
      </c>
      <c r="BK253" s="256">
        <f>ROUND(I253*H253,2)</f>
        <v>0</v>
      </c>
      <c r="BL253" s="18" t="s">
        <v>229</v>
      </c>
      <c r="BM253" s="255" t="s">
        <v>3599</v>
      </c>
    </row>
    <row r="254" s="13" customFormat="1">
      <c r="A254" s="13"/>
      <c r="B254" s="265"/>
      <c r="C254" s="266"/>
      <c r="D254" s="257" t="s">
        <v>436</v>
      </c>
      <c r="E254" s="267" t="s">
        <v>1</v>
      </c>
      <c r="F254" s="268" t="s">
        <v>86</v>
      </c>
      <c r="G254" s="266"/>
      <c r="H254" s="269">
        <v>2</v>
      </c>
      <c r="I254" s="270"/>
      <c r="J254" s="266"/>
      <c r="K254" s="266"/>
      <c r="L254" s="271"/>
      <c r="M254" s="272"/>
      <c r="N254" s="273"/>
      <c r="O254" s="273"/>
      <c r="P254" s="273"/>
      <c r="Q254" s="273"/>
      <c r="R254" s="273"/>
      <c r="S254" s="273"/>
      <c r="T254" s="27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5" t="s">
        <v>436</v>
      </c>
      <c r="AU254" s="275" t="s">
        <v>86</v>
      </c>
      <c r="AV254" s="13" t="s">
        <v>86</v>
      </c>
      <c r="AW254" s="13" t="s">
        <v>32</v>
      </c>
      <c r="AX254" s="13" t="s">
        <v>76</v>
      </c>
      <c r="AY254" s="275" t="s">
        <v>213</v>
      </c>
    </row>
    <row r="255" s="14" customFormat="1">
      <c r="A255" s="14"/>
      <c r="B255" s="276"/>
      <c r="C255" s="277"/>
      <c r="D255" s="257" t="s">
        <v>436</v>
      </c>
      <c r="E255" s="278" t="s">
        <v>1</v>
      </c>
      <c r="F255" s="279" t="s">
        <v>453</v>
      </c>
      <c r="G255" s="277"/>
      <c r="H255" s="280">
        <v>2</v>
      </c>
      <c r="I255" s="281"/>
      <c r="J255" s="277"/>
      <c r="K255" s="277"/>
      <c r="L255" s="282"/>
      <c r="M255" s="283"/>
      <c r="N255" s="284"/>
      <c r="O255" s="284"/>
      <c r="P255" s="284"/>
      <c r="Q255" s="284"/>
      <c r="R255" s="284"/>
      <c r="S255" s="284"/>
      <c r="T255" s="28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6" t="s">
        <v>436</v>
      </c>
      <c r="AU255" s="286" t="s">
        <v>86</v>
      </c>
      <c r="AV255" s="14" t="s">
        <v>229</v>
      </c>
      <c r="AW255" s="14" t="s">
        <v>32</v>
      </c>
      <c r="AX255" s="14" t="s">
        <v>84</v>
      </c>
      <c r="AY255" s="286" t="s">
        <v>213</v>
      </c>
    </row>
    <row r="256" s="2" customFormat="1" ht="21.75" customHeight="1">
      <c r="A256" s="39"/>
      <c r="B256" s="40"/>
      <c r="C256" s="287" t="s">
        <v>606</v>
      </c>
      <c r="D256" s="287" t="s">
        <v>488</v>
      </c>
      <c r="E256" s="288" t="s">
        <v>3600</v>
      </c>
      <c r="F256" s="289" t="s">
        <v>3601</v>
      </c>
      <c r="G256" s="290" t="s">
        <v>310</v>
      </c>
      <c r="H256" s="291">
        <v>2</v>
      </c>
      <c r="I256" s="292"/>
      <c r="J256" s="293">
        <f>ROUND(I256*H256,2)</f>
        <v>0</v>
      </c>
      <c r="K256" s="289" t="s">
        <v>394</v>
      </c>
      <c r="L256" s="294"/>
      <c r="M256" s="295" t="s">
        <v>1</v>
      </c>
      <c r="N256" s="296" t="s">
        <v>41</v>
      </c>
      <c r="O256" s="92"/>
      <c r="P256" s="253">
        <f>O256*H256</f>
        <v>0</v>
      </c>
      <c r="Q256" s="253">
        <v>0.013299999999999999</v>
      </c>
      <c r="R256" s="253">
        <f>Q256*H256</f>
        <v>0.026599999999999999</v>
      </c>
      <c r="S256" s="253">
        <v>0</v>
      </c>
      <c r="T256" s="25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5" t="s">
        <v>420</v>
      </c>
      <c r="AT256" s="255" t="s">
        <v>488</v>
      </c>
      <c r="AU256" s="255" t="s">
        <v>86</v>
      </c>
      <c r="AY256" s="18" t="s">
        <v>213</v>
      </c>
      <c r="BE256" s="256">
        <f>IF(N256="základní",J256,0)</f>
        <v>0</v>
      </c>
      <c r="BF256" s="256">
        <f>IF(N256="snížená",J256,0)</f>
        <v>0</v>
      </c>
      <c r="BG256" s="256">
        <f>IF(N256="zákl. přenesená",J256,0)</f>
        <v>0</v>
      </c>
      <c r="BH256" s="256">
        <f>IF(N256="sníž. přenesená",J256,0)</f>
        <v>0</v>
      </c>
      <c r="BI256" s="256">
        <f>IF(N256="nulová",J256,0)</f>
        <v>0</v>
      </c>
      <c r="BJ256" s="18" t="s">
        <v>84</v>
      </c>
      <c r="BK256" s="256">
        <f>ROUND(I256*H256,2)</f>
        <v>0</v>
      </c>
      <c r="BL256" s="18" t="s">
        <v>229</v>
      </c>
      <c r="BM256" s="255" t="s">
        <v>3602</v>
      </c>
    </row>
    <row r="257" s="2" customFormat="1">
      <c r="A257" s="39"/>
      <c r="B257" s="40"/>
      <c r="C257" s="41"/>
      <c r="D257" s="257" t="s">
        <v>222</v>
      </c>
      <c r="E257" s="41"/>
      <c r="F257" s="258" t="s">
        <v>3336</v>
      </c>
      <c r="G257" s="41"/>
      <c r="H257" s="41"/>
      <c r="I257" s="155"/>
      <c r="J257" s="41"/>
      <c r="K257" s="41"/>
      <c r="L257" s="45"/>
      <c r="M257" s="259"/>
      <c r="N257" s="260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222</v>
      </c>
      <c r="AU257" s="18" t="s">
        <v>86</v>
      </c>
    </row>
    <row r="258" s="13" customFormat="1">
      <c r="A258" s="13"/>
      <c r="B258" s="265"/>
      <c r="C258" s="266"/>
      <c r="D258" s="257" t="s">
        <v>436</v>
      </c>
      <c r="E258" s="267" t="s">
        <v>1</v>
      </c>
      <c r="F258" s="268" t="s">
        <v>86</v>
      </c>
      <c r="G258" s="266"/>
      <c r="H258" s="269">
        <v>2</v>
      </c>
      <c r="I258" s="270"/>
      <c r="J258" s="266"/>
      <c r="K258" s="266"/>
      <c r="L258" s="271"/>
      <c r="M258" s="272"/>
      <c r="N258" s="273"/>
      <c r="O258" s="273"/>
      <c r="P258" s="273"/>
      <c r="Q258" s="273"/>
      <c r="R258" s="273"/>
      <c r="S258" s="273"/>
      <c r="T258" s="27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5" t="s">
        <v>436</v>
      </c>
      <c r="AU258" s="275" t="s">
        <v>86</v>
      </c>
      <c r="AV258" s="13" t="s">
        <v>86</v>
      </c>
      <c r="AW258" s="13" t="s">
        <v>32</v>
      </c>
      <c r="AX258" s="13" t="s">
        <v>76</v>
      </c>
      <c r="AY258" s="275" t="s">
        <v>213</v>
      </c>
    </row>
    <row r="259" s="14" customFormat="1">
      <c r="A259" s="14"/>
      <c r="B259" s="276"/>
      <c r="C259" s="277"/>
      <c r="D259" s="257" t="s">
        <v>436</v>
      </c>
      <c r="E259" s="278" t="s">
        <v>1</v>
      </c>
      <c r="F259" s="279" t="s">
        <v>453</v>
      </c>
      <c r="G259" s="277"/>
      <c r="H259" s="280">
        <v>2</v>
      </c>
      <c r="I259" s="281"/>
      <c r="J259" s="277"/>
      <c r="K259" s="277"/>
      <c r="L259" s="282"/>
      <c r="M259" s="283"/>
      <c r="N259" s="284"/>
      <c r="O259" s="284"/>
      <c r="P259" s="284"/>
      <c r="Q259" s="284"/>
      <c r="R259" s="284"/>
      <c r="S259" s="284"/>
      <c r="T259" s="28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6" t="s">
        <v>436</v>
      </c>
      <c r="AU259" s="286" t="s">
        <v>86</v>
      </c>
      <c r="AV259" s="14" t="s">
        <v>229</v>
      </c>
      <c r="AW259" s="14" t="s">
        <v>32</v>
      </c>
      <c r="AX259" s="14" t="s">
        <v>84</v>
      </c>
      <c r="AY259" s="286" t="s">
        <v>213</v>
      </c>
    </row>
    <row r="260" s="2" customFormat="1" ht="16.5" customHeight="1">
      <c r="A260" s="39"/>
      <c r="B260" s="40"/>
      <c r="C260" s="244" t="s">
        <v>611</v>
      </c>
      <c r="D260" s="244" t="s">
        <v>216</v>
      </c>
      <c r="E260" s="245" t="s">
        <v>3603</v>
      </c>
      <c r="F260" s="246" t="s">
        <v>3604</v>
      </c>
      <c r="G260" s="247" t="s">
        <v>310</v>
      </c>
      <c r="H260" s="248">
        <v>1</v>
      </c>
      <c r="I260" s="249"/>
      <c r="J260" s="250">
        <f>ROUND(I260*H260,2)</f>
        <v>0</v>
      </c>
      <c r="K260" s="246" t="s">
        <v>394</v>
      </c>
      <c r="L260" s="45"/>
      <c r="M260" s="251" t="s">
        <v>1</v>
      </c>
      <c r="N260" s="252" t="s">
        <v>41</v>
      </c>
      <c r="O260" s="92"/>
      <c r="P260" s="253">
        <f>O260*H260</f>
        <v>0</v>
      </c>
      <c r="Q260" s="253">
        <v>0.32906000000000002</v>
      </c>
      <c r="R260" s="253">
        <f>Q260*H260</f>
        <v>0.32906000000000002</v>
      </c>
      <c r="S260" s="253">
        <v>0</v>
      </c>
      <c r="T260" s="25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5" t="s">
        <v>229</v>
      </c>
      <c r="AT260" s="255" t="s">
        <v>216</v>
      </c>
      <c r="AU260" s="255" t="s">
        <v>86</v>
      </c>
      <c r="AY260" s="18" t="s">
        <v>213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8" t="s">
        <v>84</v>
      </c>
      <c r="BK260" s="256">
        <f>ROUND(I260*H260,2)</f>
        <v>0</v>
      </c>
      <c r="BL260" s="18" t="s">
        <v>229</v>
      </c>
      <c r="BM260" s="255" t="s">
        <v>3605</v>
      </c>
    </row>
    <row r="261" s="13" customFormat="1">
      <c r="A261" s="13"/>
      <c r="B261" s="265"/>
      <c r="C261" s="266"/>
      <c r="D261" s="257" t="s">
        <v>436</v>
      </c>
      <c r="E261" s="267" t="s">
        <v>1</v>
      </c>
      <c r="F261" s="268" t="s">
        <v>84</v>
      </c>
      <c r="G261" s="266"/>
      <c r="H261" s="269">
        <v>1</v>
      </c>
      <c r="I261" s="270"/>
      <c r="J261" s="266"/>
      <c r="K261" s="266"/>
      <c r="L261" s="271"/>
      <c r="M261" s="272"/>
      <c r="N261" s="273"/>
      <c r="O261" s="273"/>
      <c r="P261" s="273"/>
      <c r="Q261" s="273"/>
      <c r="R261" s="273"/>
      <c r="S261" s="273"/>
      <c r="T261" s="27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5" t="s">
        <v>436</v>
      </c>
      <c r="AU261" s="275" t="s">
        <v>86</v>
      </c>
      <c r="AV261" s="13" t="s">
        <v>86</v>
      </c>
      <c r="AW261" s="13" t="s">
        <v>32</v>
      </c>
      <c r="AX261" s="13" t="s">
        <v>76</v>
      </c>
      <c r="AY261" s="275" t="s">
        <v>213</v>
      </c>
    </row>
    <row r="262" s="14" customFormat="1">
      <c r="A262" s="14"/>
      <c r="B262" s="276"/>
      <c r="C262" s="277"/>
      <c r="D262" s="257" t="s">
        <v>436</v>
      </c>
      <c r="E262" s="278" t="s">
        <v>1</v>
      </c>
      <c r="F262" s="279" t="s">
        <v>453</v>
      </c>
      <c r="G262" s="277"/>
      <c r="H262" s="280">
        <v>1</v>
      </c>
      <c r="I262" s="281"/>
      <c r="J262" s="277"/>
      <c r="K262" s="277"/>
      <c r="L262" s="282"/>
      <c r="M262" s="283"/>
      <c r="N262" s="284"/>
      <c r="O262" s="284"/>
      <c r="P262" s="284"/>
      <c r="Q262" s="284"/>
      <c r="R262" s="284"/>
      <c r="S262" s="284"/>
      <c r="T262" s="28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6" t="s">
        <v>436</v>
      </c>
      <c r="AU262" s="286" t="s">
        <v>86</v>
      </c>
      <c r="AV262" s="14" t="s">
        <v>229</v>
      </c>
      <c r="AW262" s="14" t="s">
        <v>32</v>
      </c>
      <c r="AX262" s="14" t="s">
        <v>84</v>
      </c>
      <c r="AY262" s="286" t="s">
        <v>213</v>
      </c>
    </row>
    <row r="263" s="2" customFormat="1" ht="16.5" customHeight="1">
      <c r="A263" s="39"/>
      <c r="B263" s="40"/>
      <c r="C263" s="287" t="s">
        <v>615</v>
      </c>
      <c r="D263" s="287" t="s">
        <v>488</v>
      </c>
      <c r="E263" s="288" t="s">
        <v>3606</v>
      </c>
      <c r="F263" s="289" t="s">
        <v>3607</v>
      </c>
      <c r="G263" s="290" t="s">
        <v>310</v>
      </c>
      <c r="H263" s="291">
        <v>1</v>
      </c>
      <c r="I263" s="292"/>
      <c r="J263" s="293">
        <f>ROUND(I263*H263,2)</f>
        <v>0</v>
      </c>
      <c r="K263" s="289" t="s">
        <v>394</v>
      </c>
      <c r="L263" s="294"/>
      <c r="M263" s="295" t="s">
        <v>1</v>
      </c>
      <c r="N263" s="296" t="s">
        <v>41</v>
      </c>
      <c r="O263" s="92"/>
      <c r="P263" s="253">
        <f>O263*H263</f>
        <v>0</v>
      </c>
      <c r="Q263" s="253">
        <v>0.029499999999999998</v>
      </c>
      <c r="R263" s="253">
        <f>Q263*H263</f>
        <v>0.029499999999999998</v>
      </c>
      <c r="S263" s="253">
        <v>0</v>
      </c>
      <c r="T263" s="25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5" t="s">
        <v>420</v>
      </c>
      <c r="AT263" s="255" t="s">
        <v>488</v>
      </c>
      <c r="AU263" s="255" t="s">
        <v>86</v>
      </c>
      <c r="AY263" s="18" t="s">
        <v>213</v>
      </c>
      <c r="BE263" s="256">
        <f>IF(N263="základní",J263,0)</f>
        <v>0</v>
      </c>
      <c r="BF263" s="256">
        <f>IF(N263="snížená",J263,0)</f>
        <v>0</v>
      </c>
      <c r="BG263" s="256">
        <f>IF(N263="zákl. přenesená",J263,0)</f>
        <v>0</v>
      </c>
      <c r="BH263" s="256">
        <f>IF(N263="sníž. přenesená",J263,0)</f>
        <v>0</v>
      </c>
      <c r="BI263" s="256">
        <f>IF(N263="nulová",J263,0)</f>
        <v>0</v>
      </c>
      <c r="BJ263" s="18" t="s">
        <v>84</v>
      </c>
      <c r="BK263" s="256">
        <f>ROUND(I263*H263,2)</f>
        <v>0</v>
      </c>
      <c r="BL263" s="18" t="s">
        <v>229</v>
      </c>
      <c r="BM263" s="255" t="s">
        <v>3608</v>
      </c>
    </row>
    <row r="264" s="13" customFormat="1">
      <c r="A264" s="13"/>
      <c r="B264" s="265"/>
      <c r="C264" s="266"/>
      <c r="D264" s="257" t="s">
        <v>436</v>
      </c>
      <c r="E264" s="267" t="s">
        <v>1</v>
      </c>
      <c r="F264" s="268" t="s">
        <v>84</v>
      </c>
      <c r="G264" s="266"/>
      <c r="H264" s="269">
        <v>1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5" t="s">
        <v>436</v>
      </c>
      <c r="AU264" s="275" t="s">
        <v>86</v>
      </c>
      <c r="AV264" s="13" t="s">
        <v>86</v>
      </c>
      <c r="AW264" s="13" t="s">
        <v>32</v>
      </c>
      <c r="AX264" s="13" t="s">
        <v>76</v>
      </c>
      <c r="AY264" s="275" t="s">
        <v>213</v>
      </c>
    </row>
    <row r="265" s="14" customFormat="1">
      <c r="A265" s="14"/>
      <c r="B265" s="276"/>
      <c r="C265" s="277"/>
      <c r="D265" s="257" t="s">
        <v>436</v>
      </c>
      <c r="E265" s="278" t="s">
        <v>1</v>
      </c>
      <c r="F265" s="279" t="s">
        <v>453</v>
      </c>
      <c r="G265" s="277"/>
      <c r="H265" s="280">
        <v>1</v>
      </c>
      <c r="I265" s="281"/>
      <c r="J265" s="277"/>
      <c r="K265" s="277"/>
      <c r="L265" s="282"/>
      <c r="M265" s="283"/>
      <c r="N265" s="284"/>
      <c r="O265" s="284"/>
      <c r="P265" s="284"/>
      <c r="Q265" s="284"/>
      <c r="R265" s="284"/>
      <c r="S265" s="284"/>
      <c r="T265" s="28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6" t="s">
        <v>436</v>
      </c>
      <c r="AU265" s="286" t="s">
        <v>86</v>
      </c>
      <c r="AV265" s="14" t="s">
        <v>229</v>
      </c>
      <c r="AW265" s="14" t="s">
        <v>32</v>
      </c>
      <c r="AX265" s="14" t="s">
        <v>84</v>
      </c>
      <c r="AY265" s="286" t="s">
        <v>213</v>
      </c>
    </row>
    <row r="266" s="2" customFormat="1" ht="16.5" customHeight="1">
      <c r="A266" s="39"/>
      <c r="B266" s="40"/>
      <c r="C266" s="287" t="s">
        <v>620</v>
      </c>
      <c r="D266" s="287" t="s">
        <v>488</v>
      </c>
      <c r="E266" s="288" t="s">
        <v>3609</v>
      </c>
      <c r="F266" s="289" t="s">
        <v>3610</v>
      </c>
      <c r="G266" s="290" t="s">
        <v>310</v>
      </c>
      <c r="H266" s="291">
        <v>1</v>
      </c>
      <c r="I266" s="292"/>
      <c r="J266" s="293">
        <f>ROUND(I266*H266,2)</f>
        <v>0</v>
      </c>
      <c r="K266" s="289" t="s">
        <v>1</v>
      </c>
      <c r="L266" s="294"/>
      <c r="M266" s="295" t="s">
        <v>1</v>
      </c>
      <c r="N266" s="296" t="s">
        <v>41</v>
      </c>
      <c r="O266" s="92"/>
      <c r="P266" s="253">
        <f>O266*H266</f>
        <v>0</v>
      </c>
      <c r="Q266" s="253">
        <v>5.0000000000000002E-05</v>
      </c>
      <c r="R266" s="253">
        <f>Q266*H266</f>
        <v>5.0000000000000002E-05</v>
      </c>
      <c r="S266" s="253">
        <v>0</v>
      </c>
      <c r="T266" s="25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5" t="s">
        <v>420</v>
      </c>
      <c r="AT266" s="255" t="s">
        <v>488</v>
      </c>
      <c r="AU266" s="255" t="s">
        <v>86</v>
      </c>
      <c r="AY266" s="18" t="s">
        <v>213</v>
      </c>
      <c r="BE266" s="256">
        <f>IF(N266="základní",J266,0)</f>
        <v>0</v>
      </c>
      <c r="BF266" s="256">
        <f>IF(N266="snížená",J266,0)</f>
        <v>0</v>
      </c>
      <c r="BG266" s="256">
        <f>IF(N266="zákl. přenesená",J266,0)</f>
        <v>0</v>
      </c>
      <c r="BH266" s="256">
        <f>IF(N266="sníž. přenesená",J266,0)</f>
        <v>0</v>
      </c>
      <c r="BI266" s="256">
        <f>IF(N266="nulová",J266,0)</f>
        <v>0</v>
      </c>
      <c r="BJ266" s="18" t="s">
        <v>84</v>
      </c>
      <c r="BK266" s="256">
        <f>ROUND(I266*H266,2)</f>
        <v>0</v>
      </c>
      <c r="BL266" s="18" t="s">
        <v>229</v>
      </c>
      <c r="BM266" s="255" t="s">
        <v>3611</v>
      </c>
    </row>
    <row r="267" s="2" customFormat="1">
      <c r="A267" s="39"/>
      <c r="B267" s="40"/>
      <c r="C267" s="41"/>
      <c r="D267" s="257" t="s">
        <v>222</v>
      </c>
      <c r="E267" s="41"/>
      <c r="F267" s="258" t="s">
        <v>3612</v>
      </c>
      <c r="G267" s="41"/>
      <c r="H267" s="41"/>
      <c r="I267" s="155"/>
      <c r="J267" s="41"/>
      <c r="K267" s="41"/>
      <c r="L267" s="45"/>
      <c r="M267" s="259"/>
      <c r="N267" s="260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222</v>
      </c>
      <c r="AU267" s="18" t="s">
        <v>86</v>
      </c>
    </row>
    <row r="268" s="13" customFormat="1">
      <c r="A268" s="13"/>
      <c r="B268" s="265"/>
      <c r="C268" s="266"/>
      <c r="D268" s="257" t="s">
        <v>436</v>
      </c>
      <c r="E268" s="267" t="s">
        <v>1</v>
      </c>
      <c r="F268" s="268" t="s">
        <v>84</v>
      </c>
      <c r="G268" s="266"/>
      <c r="H268" s="269">
        <v>1</v>
      </c>
      <c r="I268" s="270"/>
      <c r="J268" s="266"/>
      <c r="K268" s="266"/>
      <c r="L268" s="271"/>
      <c r="M268" s="272"/>
      <c r="N268" s="273"/>
      <c r="O268" s="273"/>
      <c r="P268" s="273"/>
      <c r="Q268" s="273"/>
      <c r="R268" s="273"/>
      <c r="S268" s="273"/>
      <c r="T268" s="27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75" t="s">
        <v>436</v>
      </c>
      <c r="AU268" s="275" t="s">
        <v>86</v>
      </c>
      <c r="AV268" s="13" t="s">
        <v>86</v>
      </c>
      <c r="AW268" s="13" t="s">
        <v>32</v>
      </c>
      <c r="AX268" s="13" t="s">
        <v>84</v>
      </c>
      <c r="AY268" s="275" t="s">
        <v>213</v>
      </c>
    </row>
    <row r="269" s="2" customFormat="1" ht="16.5" customHeight="1">
      <c r="A269" s="39"/>
      <c r="B269" s="40"/>
      <c r="C269" s="244" t="s">
        <v>625</v>
      </c>
      <c r="D269" s="244" t="s">
        <v>216</v>
      </c>
      <c r="E269" s="245" t="s">
        <v>3504</v>
      </c>
      <c r="F269" s="246" t="s">
        <v>3505</v>
      </c>
      <c r="G269" s="247" t="s">
        <v>471</v>
      </c>
      <c r="H269" s="248">
        <v>52</v>
      </c>
      <c r="I269" s="249"/>
      <c r="J269" s="250">
        <f>ROUND(I269*H269,2)</f>
        <v>0</v>
      </c>
      <c r="K269" s="246" t="s">
        <v>394</v>
      </c>
      <c r="L269" s="45"/>
      <c r="M269" s="251" t="s">
        <v>1</v>
      </c>
      <c r="N269" s="252" t="s">
        <v>41</v>
      </c>
      <c r="O269" s="92"/>
      <c r="P269" s="253">
        <f>O269*H269</f>
        <v>0</v>
      </c>
      <c r="Q269" s="253">
        <v>0.00019000000000000001</v>
      </c>
      <c r="R269" s="253">
        <f>Q269*H269</f>
        <v>0.0098799999999999999</v>
      </c>
      <c r="S269" s="253">
        <v>0</v>
      </c>
      <c r="T269" s="25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5" t="s">
        <v>229</v>
      </c>
      <c r="AT269" s="255" t="s">
        <v>216</v>
      </c>
      <c r="AU269" s="255" t="s">
        <v>86</v>
      </c>
      <c r="AY269" s="18" t="s">
        <v>213</v>
      </c>
      <c r="BE269" s="256">
        <f>IF(N269="základní",J269,0)</f>
        <v>0</v>
      </c>
      <c r="BF269" s="256">
        <f>IF(N269="snížená",J269,0)</f>
        <v>0</v>
      </c>
      <c r="BG269" s="256">
        <f>IF(N269="zákl. přenesená",J269,0)</f>
        <v>0</v>
      </c>
      <c r="BH269" s="256">
        <f>IF(N269="sníž. přenesená",J269,0)</f>
        <v>0</v>
      </c>
      <c r="BI269" s="256">
        <f>IF(N269="nulová",J269,0)</f>
        <v>0</v>
      </c>
      <c r="BJ269" s="18" t="s">
        <v>84</v>
      </c>
      <c r="BK269" s="256">
        <f>ROUND(I269*H269,2)</f>
        <v>0</v>
      </c>
      <c r="BL269" s="18" t="s">
        <v>229</v>
      </c>
      <c r="BM269" s="255" t="s">
        <v>3506</v>
      </c>
    </row>
    <row r="270" s="2" customFormat="1">
      <c r="A270" s="39"/>
      <c r="B270" s="40"/>
      <c r="C270" s="41"/>
      <c r="D270" s="257" t="s">
        <v>222</v>
      </c>
      <c r="E270" s="41"/>
      <c r="F270" s="258" t="s">
        <v>3507</v>
      </c>
      <c r="G270" s="41"/>
      <c r="H270" s="41"/>
      <c r="I270" s="155"/>
      <c r="J270" s="41"/>
      <c r="K270" s="41"/>
      <c r="L270" s="45"/>
      <c r="M270" s="259"/>
      <c r="N270" s="260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222</v>
      </c>
      <c r="AU270" s="18" t="s">
        <v>86</v>
      </c>
    </row>
    <row r="271" s="13" customFormat="1">
      <c r="A271" s="13"/>
      <c r="B271" s="265"/>
      <c r="C271" s="266"/>
      <c r="D271" s="257" t="s">
        <v>436</v>
      </c>
      <c r="E271" s="267" t="s">
        <v>1</v>
      </c>
      <c r="F271" s="268" t="s">
        <v>3613</v>
      </c>
      <c r="G271" s="266"/>
      <c r="H271" s="269">
        <v>52</v>
      </c>
      <c r="I271" s="270"/>
      <c r="J271" s="266"/>
      <c r="K271" s="266"/>
      <c r="L271" s="271"/>
      <c r="M271" s="272"/>
      <c r="N271" s="273"/>
      <c r="O271" s="273"/>
      <c r="P271" s="273"/>
      <c r="Q271" s="273"/>
      <c r="R271" s="273"/>
      <c r="S271" s="273"/>
      <c r="T271" s="27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5" t="s">
        <v>436</v>
      </c>
      <c r="AU271" s="275" t="s">
        <v>86</v>
      </c>
      <c r="AV271" s="13" t="s">
        <v>86</v>
      </c>
      <c r="AW271" s="13" t="s">
        <v>32</v>
      </c>
      <c r="AX271" s="13" t="s">
        <v>84</v>
      </c>
      <c r="AY271" s="275" t="s">
        <v>213</v>
      </c>
    </row>
    <row r="272" s="2" customFormat="1" ht="16.5" customHeight="1">
      <c r="A272" s="39"/>
      <c r="B272" s="40"/>
      <c r="C272" s="244" t="s">
        <v>630</v>
      </c>
      <c r="D272" s="244" t="s">
        <v>216</v>
      </c>
      <c r="E272" s="245" t="s">
        <v>3509</v>
      </c>
      <c r="F272" s="246" t="s">
        <v>3510</v>
      </c>
      <c r="G272" s="247" t="s">
        <v>471</v>
      </c>
      <c r="H272" s="248">
        <v>26</v>
      </c>
      <c r="I272" s="249"/>
      <c r="J272" s="250">
        <f>ROUND(I272*H272,2)</f>
        <v>0</v>
      </c>
      <c r="K272" s="246" t="s">
        <v>394</v>
      </c>
      <c r="L272" s="45"/>
      <c r="M272" s="251" t="s">
        <v>1</v>
      </c>
      <c r="N272" s="252" t="s">
        <v>41</v>
      </c>
      <c r="O272" s="92"/>
      <c r="P272" s="253">
        <f>O272*H272</f>
        <v>0</v>
      </c>
      <c r="Q272" s="253">
        <v>6.9999999999999994E-05</v>
      </c>
      <c r="R272" s="253">
        <f>Q272*H272</f>
        <v>0.0018199999999999998</v>
      </c>
      <c r="S272" s="253">
        <v>0</v>
      </c>
      <c r="T272" s="25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5" t="s">
        <v>229</v>
      </c>
      <c r="AT272" s="255" t="s">
        <v>216</v>
      </c>
      <c r="AU272" s="255" t="s">
        <v>86</v>
      </c>
      <c r="AY272" s="18" t="s">
        <v>213</v>
      </c>
      <c r="BE272" s="256">
        <f>IF(N272="základní",J272,0)</f>
        <v>0</v>
      </c>
      <c r="BF272" s="256">
        <f>IF(N272="snížená",J272,0)</f>
        <v>0</v>
      </c>
      <c r="BG272" s="256">
        <f>IF(N272="zákl. přenesená",J272,0)</f>
        <v>0</v>
      </c>
      <c r="BH272" s="256">
        <f>IF(N272="sníž. přenesená",J272,0)</f>
        <v>0</v>
      </c>
      <c r="BI272" s="256">
        <f>IF(N272="nulová",J272,0)</f>
        <v>0</v>
      </c>
      <c r="BJ272" s="18" t="s">
        <v>84</v>
      </c>
      <c r="BK272" s="256">
        <f>ROUND(I272*H272,2)</f>
        <v>0</v>
      </c>
      <c r="BL272" s="18" t="s">
        <v>229</v>
      </c>
      <c r="BM272" s="255" t="s">
        <v>3365</v>
      </c>
    </row>
    <row r="273" s="2" customFormat="1">
      <c r="A273" s="39"/>
      <c r="B273" s="40"/>
      <c r="C273" s="41"/>
      <c r="D273" s="257" t="s">
        <v>222</v>
      </c>
      <c r="E273" s="41"/>
      <c r="F273" s="258" t="s">
        <v>3614</v>
      </c>
      <c r="G273" s="41"/>
      <c r="H273" s="41"/>
      <c r="I273" s="155"/>
      <c r="J273" s="41"/>
      <c r="K273" s="41"/>
      <c r="L273" s="45"/>
      <c r="M273" s="259"/>
      <c r="N273" s="260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222</v>
      </c>
      <c r="AU273" s="18" t="s">
        <v>86</v>
      </c>
    </row>
    <row r="274" s="13" customFormat="1">
      <c r="A274" s="13"/>
      <c r="B274" s="265"/>
      <c r="C274" s="266"/>
      <c r="D274" s="257" t="s">
        <v>436</v>
      </c>
      <c r="E274" s="267" t="s">
        <v>1</v>
      </c>
      <c r="F274" s="268" t="s">
        <v>512</v>
      </c>
      <c r="G274" s="266"/>
      <c r="H274" s="269">
        <v>26</v>
      </c>
      <c r="I274" s="270"/>
      <c r="J274" s="266"/>
      <c r="K274" s="266"/>
      <c r="L274" s="271"/>
      <c r="M274" s="272"/>
      <c r="N274" s="273"/>
      <c r="O274" s="273"/>
      <c r="P274" s="273"/>
      <c r="Q274" s="273"/>
      <c r="R274" s="273"/>
      <c r="S274" s="273"/>
      <c r="T274" s="27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5" t="s">
        <v>436</v>
      </c>
      <c r="AU274" s="275" t="s">
        <v>86</v>
      </c>
      <c r="AV274" s="13" t="s">
        <v>86</v>
      </c>
      <c r="AW274" s="13" t="s">
        <v>32</v>
      </c>
      <c r="AX274" s="13" t="s">
        <v>76</v>
      </c>
      <c r="AY274" s="275" t="s">
        <v>213</v>
      </c>
    </row>
    <row r="275" s="2" customFormat="1" ht="16.5" customHeight="1">
      <c r="A275" s="39"/>
      <c r="B275" s="40"/>
      <c r="C275" s="287" t="s">
        <v>635</v>
      </c>
      <c r="D275" s="287" t="s">
        <v>488</v>
      </c>
      <c r="E275" s="288" t="s">
        <v>3367</v>
      </c>
      <c r="F275" s="289" t="s">
        <v>3368</v>
      </c>
      <c r="G275" s="290" t="s">
        <v>471</v>
      </c>
      <c r="H275" s="291">
        <v>26</v>
      </c>
      <c r="I275" s="292"/>
      <c r="J275" s="293">
        <f>ROUND(I275*H275,2)</f>
        <v>0</v>
      </c>
      <c r="K275" s="289" t="s">
        <v>1</v>
      </c>
      <c r="L275" s="294"/>
      <c r="M275" s="295" t="s">
        <v>1</v>
      </c>
      <c r="N275" s="296" t="s">
        <v>41</v>
      </c>
      <c r="O275" s="92"/>
      <c r="P275" s="253">
        <f>O275*H275</f>
        <v>0</v>
      </c>
      <c r="Q275" s="253">
        <v>0.00050000000000000001</v>
      </c>
      <c r="R275" s="253">
        <f>Q275*H275</f>
        <v>0.013000000000000001</v>
      </c>
      <c r="S275" s="253">
        <v>0</v>
      </c>
      <c r="T275" s="25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5" t="s">
        <v>420</v>
      </c>
      <c r="AT275" s="255" t="s">
        <v>488</v>
      </c>
      <c r="AU275" s="255" t="s">
        <v>86</v>
      </c>
      <c r="AY275" s="18" t="s">
        <v>213</v>
      </c>
      <c r="BE275" s="256">
        <f>IF(N275="základní",J275,0)</f>
        <v>0</v>
      </c>
      <c r="BF275" s="256">
        <f>IF(N275="snížená",J275,0)</f>
        <v>0</v>
      </c>
      <c r="BG275" s="256">
        <f>IF(N275="zákl. přenesená",J275,0)</f>
        <v>0</v>
      </c>
      <c r="BH275" s="256">
        <f>IF(N275="sníž. přenesená",J275,0)</f>
        <v>0</v>
      </c>
      <c r="BI275" s="256">
        <f>IF(N275="nulová",J275,0)</f>
        <v>0</v>
      </c>
      <c r="BJ275" s="18" t="s">
        <v>84</v>
      </c>
      <c r="BK275" s="256">
        <f>ROUND(I275*H275,2)</f>
        <v>0</v>
      </c>
      <c r="BL275" s="18" t="s">
        <v>229</v>
      </c>
      <c r="BM275" s="255" t="s">
        <v>3369</v>
      </c>
    </row>
    <row r="276" s="13" customFormat="1">
      <c r="A276" s="13"/>
      <c r="B276" s="265"/>
      <c r="C276" s="266"/>
      <c r="D276" s="257" t="s">
        <v>436</v>
      </c>
      <c r="E276" s="267" t="s">
        <v>1</v>
      </c>
      <c r="F276" s="268" t="s">
        <v>512</v>
      </c>
      <c r="G276" s="266"/>
      <c r="H276" s="269">
        <v>26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5" t="s">
        <v>436</v>
      </c>
      <c r="AU276" s="275" t="s">
        <v>86</v>
      </c>
      <c r="AV276" s="13" t="s">
        <v>86</v>
      </c>
      <c r="AW276" s="13" t="s">
        <v>32</v>
      </c>
      <c r="AX276" s="13" t="s">
        <v>84</v>
      </c>
      <c r="AY276" s="275" t="s">
        <v>213</v>
      </c>
    </row>
    <row r="277" s="12" customFormat="1" ht="22.8" customHeight="1">
      <c r="A277" s="12"/>
      <c r="B277" s="228"/>
      <c r="C277" s="229"/>
      <c r="D277" s="230" t="s">
        <v>75</v>
      </c>
      <c r="E277" s="242" t="s">
        <v>1133</v>
      </c>
      <c r="F277" s="242" t="s">
        <v>1134</v>
      </c>
      <c r="G277" s="229"/>
      <c r="H277" s="229"/>
      <c r="I277" s="232"/>
      <c r="J277" s="243">
        <f>BK277</f>
        <v>0</v>
      </c>
      <c r="K277" s="229"/>
      <c r="L277" s="234"/>
      <c r="M277" s="235"/>
      <c r="N277" s="236"/>
      <c r="O277" s="236"/>
      <c r="P277" s="237">
        <f>P278</f>
        <v>0</v>
      </c>
      <c r="Q277" s="236"/>
      <c r="R277" s="237">
        <f>R278</f>
        <v>0</v>
      </c>
      <c r="S277" s="236"/>
      <c r="T277" s="238">
        <f>T278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39" t="s">
        <v>84</v>
      </c>
      <c r="AT277" s="240" t="s">
        <v>75</v>
      </c>
      <c r="AU277" s="240" t="s">
        <v>84</v>
      </c>
      <c r="AY277" s="239" t="s">
        <v>213</v>
      </c>
      <c r="BK277" s="241">
        <f>BK278</f>
        <v>0</v>
      </c>
    </row>
    <row r="278" s="2" customFormat="1" ht="21.75" customHeight="1">
      <c r="A278" s="39"/>
      <c r="B278" s="40"/>
      <c r="C278" s="244" t="s">
        <v>640</v>
      </c>
      <c r="D278" s="244" t="s">
        <v>216</v>
      </c>
      <c r="E278" s="245" t="s">
        <v>2936</v>
      </c>
      <c r="F278" s="246" t="s">
        <v>2937</v>
      </c>
      <c r="G278" s="247" t="s">
        <v>491</v>
      </c>
      <c r="H278" s="248">
        <v>1.1830000000000001</v>
      </c>
      <c r="I278" s="249"/>
      <c r="J278" s="250">
        <f>ROUND(I278*H278,2)</f>
        <v>0</v>
      </c>
      <c r="K278" s="246" t="s">
        <v>394</v>
      </c>
      <c r="L278" s="45"/>
      <c r="M278" s="251" t="s">
        <v>1</v>
      </c>
      <c r="N278" s="252" t="s">
        <v>41</v>
      </c>
      <c r="O278" s="92"/>
      <c r="P278" s="253">
        <f>O278*H278</f>
        <v>0</v>
      </c>
      <c r="Q278" s="253">
        <v>0</v>
      </c>
      <c r="R278" s="253">
        <f>Q278*H278</f>
        <v>0</v>
      </c>
      <c r="S278" s="253">
        <v>0</v>
      </c>
      <c r="T278" s="25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5" t="s">
        <v>229</v>
      </c>
      <c r="AT278" s="255" t="s">
        <v>216</v>
      </c>
      <c r="AU278" s="255" t="s">
        <v>86</v>
      </c>
      <c r="AY278" s="18" t="s">
        <v>213</v>
      </c>
      <c r="BE278" s="256">
        <f>IF(N278="základní",J278,0)</f>
        <v>0</v>
      </c>
      <c r="BF278" s="256">
        <f>IF(N278="snížená",J278,0)</f>
        <v>0</v>
      </c>
      <c r="BG278" s="256">
        <f>IF(N278="zákl. přenesená",J278,0)</f>
        <v>0</v>
      </c>
      <c r="BH278" s="256">
        <f>IF(N278="sníž. přenesená",J278,0)</f>
        <v>0</v>
      </c>
      <c r="BI278" s="256">
        <f>IF(N278="nulová",J278,0)</f>
        <v>0</v>
      </c>
      <c r="BJ278" s="18" t="s">
        <v>84</v>
      </c>
      <c r="BK278" s="256">
        <f>ROUND(I278*H278,2)</f>
        <v>0</v>
      </c>
      <c r="BL278" s="18" t="s">
        <v>229</v>
      </c>
      <c r="BM278" s="255" t="s">
        <v>3511</v>
      </c>
    </row>
    <row r="279" s="12" customFormat="1" ht="25.92" customHeight="1">
      <c r="A279" s="12"/>
      <c r="B279" s="228"/>
      <c r="C279" s="229"/>
      <c r="D279" s="230" t="s">
        <v>75</v>
      </c>
      <c r="E279" s="231" t="s">
        <v>700</v>
      </c>
      <c r="F279" s="231" t="s">
        <v>941</v>
      </c>
      <c r="G279" s="229"/>
      <c r="H279" s="229"/>
      <c r="I279" s="232"/>
      <c r="J279" s="233">
        <f>BK279</f>
        <v>0</v>
      </c>
      <c r="K279" s="229"/>
      <c r="L279" s="234"/>
      <c r="M279" s="235"/>
      <c r="N279" s="236"/>
      <c r="O279" s="236"/>
      <c r="P279" s="237">
        <f>P280</f>
        <v>0</v>
      </c>
      <c r="Q279" s="236"/>
      <c r="R279" s="237">
        <f>R280</f>
        <v>0</v>
      </c>
      <c r="S279" s="236"/>
      <c r="T279" s="238">
        <f>T280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39" t="s">
        <v>86</v>
      </c>
      <c r="AT279" s="240" t="s">
        <v>75</v>
      </c>
      <c r="AU279" s="240" t="s">
        <v>76</v>
      </c>
      <c r="AY279" s="239" t="s">
        <v>213</v>
      </c>
      <c r="BK279" s="241">
        <f>BK280</f>
        <v>0</v>
      </c>
    </row>
    <row r="280" s="12" customFormat="1" ht="22.8" customHeight="1">
      <c r="A280" s="12"/>
      <c r="B280" s="228"/>
      <c r="C280" s="229"/>
      <c r="D280" s="230" t="s">
        <v>75</v>
      </c>
      <c r="E280" s="242" t="s">
        <v>3512</v>
      </c>
      <c r="F280" s="242" t="s">
        <v>3513</v>
      </c>
      <c r="G280" s="229"/>
      <c r="H280" s="229"/>
      <c r="I280" s="232"/>
      <c r="J280" s="243">
        <f>BK280</f>
        <v>0</v>
      </c>
      <c r="K280" s="229"/>
      <c r="L280" s="234"/>
      <c r="M280" s="235"/>
      <c r="N280" s="236"/>
      <c r="O280" s="236"/>
      <c r="P280" s="237">
        <f>SUM(P281:P283)</f>
        <v>0</v>
      </c>
      <c r="Q280" s="236"/>
      <c r="R280" s="237">
        <f>SUM(R281:R283)</f>
        <v>0</v>
      </c>
      <c r="S280" s="236"/>
      <c r="T280" s="238">
        <f>SUM(T281:T283)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39" t="s">
        <v>86</v>
      </c>
      <c r="AT280" s="240" t="s">
        <v>75</v>
      </c>
      <c r="AU280" s="240" t="s">
        <v>84</v>
      </c>
      <c r="AY280" s="239" t="s">
        <v>213</v>
      </c>
      <c r="BK280" s="241">
        <f>SUM(BK281:BK283)</f>
        <v>0</v>
      </c>
    </row>
    <row r="281" s="2" customFormat="1" ht="21.75" customHeight="1">
      <c r="A281" s="39"/>
      <c r="B281" s="40"/>
      <c r="C281" s="244" t="s">
        <v>648</v>
      </c>
      <c r="D281" s="244" t="s">
        <v>216</v>
      </c>
      <c r="E281" s="245" t="s">
        <v>3514</v>
      </c>
      <c r="F281" s="246" t="s">
        <v>3515</v>
      </c>
      <c r="G281" s="247" t="s">
        <v>310</v>
      </c>
      <c r="H281" s="248">
        <v>1</v>
      </c>
      <c r="I281" s="249"/>
      <c r="J281" s="250">
        <f>ROUND(I281*H281,2)</f>
        <v>0</v>
      </c>
      <c r="K281" s="246" t="s">
        <v>394</v>
      </c>
      <c r="L281" s="45"/>
      <c r="M281" s="251" t="s">
        <v>1</v>
      </c>
      <c r="N281" s="252" t="s">
        <v>41</v>
      </c>
      <c r="O281" s="92"/>
      <c r="P281" s="253">
        <f>O281*H281</f>
        <v>0</v>
      </c>
      <c r="Q281" s="253">
        <v>0</v>
      </c>
      <c r="R281" s="253">
        <f>Q281*H281</f>
        <v>0</v>
      </c>
      <c r="S281" s="253">
        <v>0</v>
      </c>
      <c r="T281" s="25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5" t="s">
        <v>293</v>
      </c>
      <c r="AT281" s="255" t="s">
        <v>216</v>
      </c>
      <c r="AU281" s="255" t="s">
        <v>86</v>
      </c>
      <c r="AY281" s="18" t="s">
        <v>213</v>
      </c>
      <c r="BE281" s="256">
        <f>IF(N281="základní",J281,0)</f>
        <v>0</v>
      </c>
      <c r="BF281" s="256">
        <f>IF(N281="snížená",J281,0)</f>
        <v>0</v>
      </c>
      <c r="BG281" s="256">
        <f>IF(N281="zákl. přenesená",J281,0)</f>
        <v>0</v>
      </c>
      <c r="BH281" s="256">
        <f>IF(N281="sníž. přenesená",J281,0)</f>
        <v>0</v>
      </c>
      <c r="BI281" s="256">
        <f>IF(N281="nulová",J281,0)</f>
        <v>0</v>
      </c>
      <c r="BJ281" s="18" t="s">
        <v>84</v>
      </c>
      <c r="BK281" s="256">
        <f>ROUND(I281*H281,2)</f>
        <v>0</v>
      </c>
      <c r="BL281" s="18" t="s">
        <v>293</v>
      </c>
      <c r="BM281" s="255" t="s">
        <v>3516</v>
      </c>
    </row>
    <row r="282" s="2" customFormat="1">
      <c r="A282" s="39"/>
      <c r="B282" s="40"/>
      <c r="C282" s="41"/>
      <c r="D282" s="257" t="s">
        <v>222</v>
      </c>
      <c r="E282" s="41"/>
      <c r="F282" s="258" t="s">
        <v>3517</v>
      </c>
      <c r="G282" s="41"/>
      <c r="H282" s="41"/>
      <c r="I282" s="155"/>
      <c r="J282" s="41"/>
      <c r="K282" s="41"/>
      <c r="L282" s="45"/>
      <c r="M282" s="259"/>
      <c r="N282" s="260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222</v>
      </c>
      <c r="AU282" s="18" t="s">
        <v>86</v>
      </c>
    </row>
    <row r="283" s="13" customFormat="1">
      <c r="A283" s="13"/>
      <c r="B283" s="265"/>
      <c r="C283" s="266"/>
      <c r="D283" s="257" t="s">
        <v>436</v>
      </c>
      <c r="E283" s="267" t="s">
        <v>1</v>
      </c>
      <c r="F283" s="268" t="s">
        <v>84</v>
      </c>
      <c r="G283" s="266"/>
      <c r="H283" s="269">
        <v>1</v>
      </c>
      <c r="I283" s="270"/>
      <c r="J283" s="266"/>
      <c r="K283" s="266"/>
      <c r="L283" s="271"/>
      <c r="M283" s="272"/>
      <c r="N283" s="273"/>
      <c r="O283" s="273"/>
      <c r="P283" s="273"/>
      <c r="Q283" s="273"/>
      <c r="R283" s="273"/>
      <c r="S283" s="273"/>
      <c r="T283" s="27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75" t="s">
        <v>436</v>
      </c>
      <c r="AU283" s="275" t="s">
        <v>86</v>
      </c>
      <c r="AV283" s="13" t="s">
        <v>86</v>
      </c>
      <c r="AW283" s="13" t="s">
        <v>32</v>
      </c>
      <c r="AX283" s="13" t="s">
        <v>76</v>
      </c>
      <c r="AY283" s="275" t="s">
        <v>213</v>
      </c>
    </row>
    <row r="284" s="12" customFormat="1" ht="25.92" customHeight="1">
      <c r="A284" s="12"/>
      <c r="B284" s="228"/>
      <c r="C284" s="229"/>
      <c r="D284" s="230" t="s">
        <v>75</v>
      </c>
      <c r="E284" s="231" t="s">
        <v>488</v>
      </c>
      <c r="F284" s="231" t="s">
        <v>948</v>
      </c>
      <c r="G284" s="229"/>
      <c r="H284" s="229"/>
      <c r="I284" s="232"/>
      <c r="J284" s="233">
        <f>BK284</f>
        <v>0</v>
      </c>
      <c r="K284" s="229"/>
      <c r="L284" s="234"/>
      <c r="M284" s="235"/>
      <c r="N284" s="236"/>
      <c r="O284" s="236"/>
      <c r="P284" s="237">
        <f>P285</f>
        <v>0</v>
      </c>
      <c r="Q284" s="236"/>
      <c r="R284" s="237">
        <f>R285</f>
        <v>0</v>
      </c>
      <c r="S284" s="236"/>
      <c r="T284" s="238">
        <f>T285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39" t="s">
        <v>224</v>
      </c>
      <c r="AT284" s="240" t="s">
        <v>75</v>
      </c>
      <c r="AU284" s="240" t="s">
        <v>76</v>
      </c>
      <c r="AY284" s="239" t="s">
        <v>213</v>
      </c>
      <c r="BK284" s="241">
        <f>BK285</f>
        <v>0</v>
      </c>
    </row>
    <row r="285" s="12" customFormat="1" ht="22.8" customHeight="1">
      <c r="A285" s="12"/>
      <c r="B285" s="228"/>
      <c r="C285" s="229"/>
      <c r="D285" s="230" t="s">
        <v>75</v>
      </c>
      <c r="E285" s="242" t="s">
        <v>331</v>
      </c>
      <c r="F285" s="242" t="s">
        <v>332</v>
      </c>
      <c r="G285" s="229"/>
      <c r="H285" s="229"/>
      <c r="I285" s="232"/>
      <c r="J285" s="243">
        <f>BK285</f>
        <v>0</v>
      </c>
      <c r="K285" s="229"/>
      <c r="L285" s="234"/>
      <c r="M285" s="235"/>
      <c r="N285" s="236"/>
      <c r="O285" s="236"/>
      <c r="P285" s="237">
        <f>SUM(P286:P289)</f>
        <v>0</v>
      </c>
      <c r="Q285" s="236"/>
      <c r="R285" s="237">
        <f>SUM(R286:R289)</f>
        <v>0</v>
      </c>
      <c r="S285" s="236"/>
      <c r="T285" s="238">
        <f>SUM(T286:T289)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9" t="s">
        <v>212</v>
      </c>
      <c r="AT285" s="240" t="s">
        <v>75</v>
      </c>
      <c r="AU285" s="240" t="s">
        <v>84</v>
      </c>
      <c r="AY285" s="239" t="s">
        <v>213</v>
      </c>
      <c r="BK285" s="241">
        <f>SUM(BK286:BK289)</f>
        <v>0</v>
      </c>
    </row>
    <row r="286" s="2" customFormat="1" ht="16.5" customHeight="1">
      <c r="A286" s="39"/>
      <c r="B286" s="40"/>
      <c r="C286" s="244" t="s">
        <v>658</v>
      </c>
      <c r="D286" s="244" t="s">
        <v>216</v>
      </c>
      <c r="E286" s="245" t="s">
        <v>3396</v>
      </c>
      <c r="F286" s="246" t="s">
        <v>345</v>
      </c>
      <c r="G286" s="247" t="s">
        <v>3397</v>
      </c>
      <c r="H286" s="248">
        <v>1</v>
      </c>
      <c r="I286" s="249"/>
      <c r="J286" s="250">
        <f>ROUND(I286*H286,2)</f>
        <v>0</v>
      </c>
      <c r="K286" s="246" t="s">
        <v>1</v>
      </c>
      <c r="L286" s="45"/>
      <c r="M286" s="251" t="s">
        <v>1</v>
      </c>
      <c r="N286" s="252" t="s">
        <v>41</v>
      </c>
      <c r="O286" s="92"/>
      <c r="P286" s="253">
        <f>O286*H286</f>
        <v>0</v>
      </c>
      <c r="Q286" s="253">
        <v>0</v>
      </c>
      <c r="R286" s="253">
        <f>Q286*H286</f>
        <v>0</v>
      </c>
      <c r="S286" s="253">
        <v>0</v>
      </c>
      <c r="T286" s="254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55" t="s">
        <v>220</v>
      </c>
      <c r="AT286" s="255" t="s">
        <v>216</v>
      </c>
      <c r="AU286" s="255" t="s">
        <v>86</v>
      </c>
      <c r="AY286" s="18" t="s">
        <v>213</v>
      </c>
      <c r="BE286" s="256">
        <f>IF(N286="základní",J286,0)</f>
        <v>0</v>
      </c>
      <c r="BF286" s="256">
        <f>IF(N286="snížená",J286,0)</f>
        <v>0</v>
      </c>
      <c r="BG286" s="256">
        <f>IF(N286="zákl. přenesená",J286,0)</f>
        <v>0</v>
      </c>
      <c r="BH286" s="256">
        <f>IF(N286="sníž. přenesená",J286,0)</f>
        <v>0</v>
      </c>
      <c r="BI286" s="256">
        <f>IF(N286="nulová",J286,0)</f>
        <v>0</v>
      </c>
      <c r="BJ286" s="18" t="s">
        <v>84</v>
      </c>
      <c r="BK286" s="256">
        <f>ROUND(I286*H286,2)</f>
        <v>0</v>
      </c>
      <c r="BL286" s="18" t="s">
        <v>220</v>
      </c>
      <c r="BM286" s="255" t="s">
        <v>3398</v>
      </c>
    </row>
    <row r="287" s="2" customFormat="1">
      <c r="A287" s="39"/>
      <c r="B287" s="40"/>
      <c r="C287" s="41"/>
      <c r="D287" s="257" t="s">
        <v>222</v>
      </c>
      <c r="E287" s="41"/>
      <c r="F287" s="258" t="s">
        <v>3399</v>
      </c>
      <c r="G287" s="41"/>
      <c r="H287" s="41"/>
      <c r="I287" s="155"/>
      <c r="J287" s="41"/>
      <c r="K287" s="41"/>
      <c r="L287" s="45"/>
      <c r="M287" s="259"/>
      <c r="N287" s="260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222</v>
      </c>
      <c r="AU287" s="18" t="s">
        <v>86</v>
      </c>
    </row>
    <row r="288" s="13" customFormat="1">
      <c r="A288" s="13"/>
      <c r="B288" s="265"/>
      <c r="C288" s="266"/>
      <c r="D288" s="257" t="s">
        <v>436</v>
      </c>
      <c r="E288" s="267" t="s">
        <v>1</v>
      </c>
      <c r="F288" s="268" t="s">
        <v>84</v>
      </c>
      <c r="G288" s="266"/>
      <c r="H288" s="269">
        <v>1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5" t="s">
        <v>436</v>
      </c>
      <c r="AU288" s="275" t="s">
        <v>86</v>
      </c>
      <c r="AV288" s="13" t="s">
        <v>86</v>
      </c>
      <c r="AW288" s="13" t="s">
        <v>32</v>
      </c>
      <c r="AX288" s="13" t="s">
        <v>76</v>
      </c>
      <c r="AY288" s="275" t="s">
        <v>213</v>
      </c>
    </row>
    <row r="289" s="14" customFormat="1">
      <c r="A289" s="14"/>
      <c r="B289" s="276"/>
      <c r="C289" s="277"/>
      <c r="D289" s="257" t="s">
        <v>436</v>
      </c>
      <c r="E289" s="278" t="s">
        <v>1</v>
      </c>
      <c r="F289" s="279" t="s">
        <v>453</v>
      </c>
      <c r="G289" s="277"/>
      <c r="H289" s="280">
        <v>1</v>
      </c>
      <c r="I289" s="281"/>
      <c r="J289" s="277"/>
      <c r="K289" s="277"/>
      <c r="L289" s="282"/>
      <c r="M289" s="311"/>
      <c r="N289" s="312"/>
      <c r="O289" s="312"/>
      <c r="P289" s="312"/>
      <c r="Q289" s="312"/>
      <c r="R289" s="312"/>
      <c r="S289" s="312"/>
      <c r="T289" s="31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6" t="s">
        <v>436</v>
      </c>
      <c r="AU289" s="286" t="s">
        <v>86</v>
      </c>
      <c r="AV289" s="14" t="s">
        <v>229</v>
      </c>
      <c r="AW289" s="14" t="s">
        <v>32</v>
      </c>
      <c r="AX289" s="14" t="s">
        <v>84</v>
      </c>
      <c r="AY289" s="286" t="s">
        <v>213</v>
      </c>
    </row>
    <row r="290" s="2" customFormat="1" ht="6.96" customHeight="1">
      <c r="A290" s="39"/>
      <c r="B290" s="67"/>
      <c r="C290" s="68"/>
      <c r="D290" s="68"/>
      <c r="E290" s="68"/>
      <c r="F290" s="68"/>
      <c r="G290" s="68"/>
      <c r="H290" s="68"/>
      <c r="I290" s="193"/>
      <c r="J290" s="68"/>
      <c r="K290" s="68"/>
      <c r="L290" s="45"/>
      <c r="M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</row>
  </sheetData>
  <sheetProtection sheet="1" autoFilter="0" formatColumns="0" formatRows="0" objects="1" scenarios="1" spinCount="100000" saltValue="T0l4tQ+htRr5/pjuMw2JZQmjDprRS/3FtyQ7nvZ29uaaupQdPi982MIYkpN1sAkHp/85eL55MZCGRbDEIlv7Vw==" hashValue="QmyQPRAl5FNFjXGhy9N/mcHBwBJxx542TXrUoJC4ii/KHGpvvYiXCMpLml/N1kvBNIRexKafwQQxYTkCzNUaRQ==" algorithmName="SHA-512" password="CC35"/>
  <autoFilter ref="C124:K28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3615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ROUND((SUM(BE127:BE223)),  2)</f>
        <v>0</v>
      </c>
      <c r="G33" s="39"/>
      <c r="H33" s="39"/>
      <c r="I33" s="172">
        <v>0.20999999999999999</v>
      </c>
      <c r="J33" s="171">
        <f>ROUND(((SUM(BE127:BE223))*I33),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ROUND((SUM(BF127:BF223)),  2)</f>
        <v>0</v>
      </c>
      <c r="G34" s="39"/>
      <c r="H34" s="39"/>
      <c r="I34" s="172">
        <v>0.14999999999999999</v>
      </c>
      <c r="J34" s="171">
        <f>ROUND(((SUM(BF127:BF223))*I34),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ROUND((SUM(BG127:BG223)),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ROUND((SUM(BH127:BH223)),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ROUND((SUM(BI127:BI223)),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361 - Závlahový systém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3616</v>
      </c>
      <c r="E97" s="206"/>
      <c r="F97" s="206"/>
      <c r="G97" s="206"/>
      <c r="H97" s="206"/>
      <c r="I97" s="207"/>
      <c r="J97" s="208">
        <f>J128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3617</v>
      </c>
      <c r="E98" s="206"/>
      <c r="F98" s="206"/>
      <c r="G98" s="206"/>
      <c r="H98" s="206"/>
      <c r="I98" s="207"/>
      <c r="J98" s="208">
        <f>J137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3618</v>
      </c>
      <c r="E99" s="206"/>
      <c r="F99" s="206"/>
      <c r="G99" s="206"/>
      <c r="H99" s="206"/>
      <c r="I99" s="207"/>
      <c r="J99" s="208">
        <f>J150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3619</v>
      </c>
      <c r="E100" s="206"/>
      <c r="F100" s="206"/>
      <c r="G100" s="206"/>
      <c r="H100" s="206"/>
      <c r="I100" s="207"/>
      <c r="J100" s="208">
        <f>J157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3620</v>
      </c>
      <c r="E101" s="206"/>
      <c r="F101" s="206"/>
      <c r="G101" s="206"/>
      <c r="H101" s="206"/>
      <c r="I101" s="207"/>
      <c r="J101" s="208">
        <f>J166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3621</v>
      </c>
      <c r="E102" s="206"/>
      <c r="F102" s="206"/>
      <c r="G102" s="206"/>
      <c r="H102" s="206"/>
      <c r="I102" s="207"/>
      <c r="J102" s="208">
        <f>J175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3622</v>
      </c>
      <c r="E103" s="206"/>
      <c r="F103" s="206"/>
      <c r="G103" s="206"/>
      <c r="H103" s="206"/>
      <c r="I103" s="207"/>
      <c r="J103" s="208">
        <f>J198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3623</v>
      </c>
      <c r="E104" s="206"/>
      <c r="F104" s="206"/>
      <c r="G104" s="206"/>
      <c r="H104" s="206"/>
      <c r="I104" s="207"/>
      <c r="J104" s="208">
        <f>J207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3624</v>
      </c>
      <c r="E105" s="206"/>
      <c r="F105" s="206"/>
      <c r="G105" s="206"/>
      <c r="H105" s="206"/>
      <c r="I105" s="207"/>
      <c r="J105" s="208">
        <f>J210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381</v>
      </c>
      <c r="E106" s="206"/>
      <c r="F106" s="206"/>
      <c r="G106" s="206"/>
      <c r="H106" s="206"/>
      <c r="I106" s="207"/>
      <c r="J106" s="208">
        <f>J217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10"/>
      <c r="C107" s="134"/>
      <c r="D107" s="211" t="s">
        <v>382</v>
      </c>
      <c r="E107" s="212"/>
      <c r="F107" s="212"/>
      <c r="G107" s="212"/>
      <c r="H107" s="212"/>
      <c r="I107" s="213"/>
      <c r="J107" s="214">
        <f>J218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193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196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198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97" t="str">
        <f>E7</f>
        <v>Revitalizace centra města Kopřivnice - aktualizace 08.2020</v>
      </c>
      <c r="F117" s="33"/>
      <c r="G117" s="33"/>
      <c r="H117" s="33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185</v>
      </c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SO 361 - Závlahový systém</v>
      </c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 xml:space="preserve"> </v>
      </c>
      <c r="G121" s="41"/>
      <c r="H121" s="41"/>
      <c r="I121" s="157" t="s">
        <v>22</v>
      </c>
      <c r="J121" s="80" t="str">
        <f>IF(J12="","",J12)</f>
        <v>7. 8. 2020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E15</f>
        <v>Město Kopřivnice</v>
      </c>
      <c r="G123" s="41"/>
      <c r="H123" s="41"/>
      <c r="I123" s="157" t="s">
        <v>30</v>
      </c>
      <c r="J123" s="37" t="str">
        <f>E21</f>
        <v>Dopravoprojekt Ostrava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IF(E18="","",E18)</f>
        <v>Vyplň údaj</v>
      </c>
      <c r="G124" s="41"/>
      <c r="H124" s="41"/>
      <c r="I124" s="157" t="s">
        <v>33</v>
      </c>
      <c r="J124" s="37" t="str">
        <f>E24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16"/>
      <c r="B126" s="217"/>
      <c r="C126" s="218" t="s">
        <v>199</v>
      </c>
      <c r="D126" s="219" t="s">
        <v>61</v>
      </c>
      <c r="E126" s="219" t="s">
        <v>57</v>
      </c>
      <c r="F126" s="219" t="s">
        <v>58</v>
      </c>
      <c r="G126" s="219" t="s">
        <v>200</v>
      </c>
      <c r="H126" s="219" t="s">
        <v>201</v>
      </c>
      <c r="I126" s="220" t="s">
        <v>202</v>
      </c>
      <c r="J126" s="219" t="s">
        <v>190</v>
      </c>
      <c r="K126" s="221" t="s">
        <v>203</v>
      </c>
      <c r="L126" s="222"/>
      <c r="M126" s="101" t="s">
        <v>1</v>
      </c>
      <c r="N126" s="102" t="s">
        <v>40</v>
      </c>
      <c r="O126" s="102" t="s">
        <v>204</v>
      </c>
      <c r="P126" s="102" t="s">
        <v>205</v>
      </c>
      <c r="Q126" s="102" t="s">
        <v>206</v>
      </c>
      <c r="R126" s="102" t="s">
        <v>207</v>
      </c>
      <c r="S126" s="102" t="s">
        <v>208</v>
      </c>
      <c r="T126" s="103" t="s">
        <v>209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9"/>
      <c r="B127" s="40"/>
      <c r="C127" s="108" t="s">
        <v>210</v>
      </c>
      <c r="D127" s="41"/>
      <c r="E127" s="41"/>
      <c r="F127" s="41"/>
      <c r="G127" s="41"/>
      <c r="H127" s="41"/>
      <c r="I127" s="155"/>
      <c r="J127" s="223">
        <f>BK127</f>
        <v>0</v>
      </c>
      <c r="K127" s="41"/>
      <c r="L127" s="45"/>
      <c r="M127" s="104"/>
      <c r="N127" s="224"/>
      <c r="O127" s="105"/>
      <c r="P127" s="225">
        <f>P128+P137+P150+P157+P166+P175+P198+P207+P210+P217</f>
        <v>0</v>
      </c>
      <c r="Q127" s="105"/>
      <c r="R127" s="225">
        <f>R128+R137+R150+R157+R166+R175+R198+R207+R210+R217</f>
        <v>0</v>
      </c>
      <c r="S127" s="105"/>
      <c r="T127" s="226">
        <f>T128+T137+T150+T157+T166+T175+T198+T207+T210+T217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192</v>
      </c>
      <c r="BK127" s="227">
        <f>BK128+BK137+BK150+BK157+BK166+BK175+BK198+BK207+BK210+BK217</f>
        <v>0</v>
      </c>
    </row>
    <row r="128" s="12" customFormat="1" ht="25.92" customHeight="1">
      <c r="A128" s="12"/>
      <c r="B128" s="228"/>
      <c r="C128" s="229"/>
      <c r="D128" s="230" t="s">
        <v>75</v>
      </c>
      <c r="E128" s="231" t="s">
        <v>3625</v>
      </c>
      <c r="F128" s="231" t="s">
        <v>3626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SUM(P129:P136)</f>
        <v>0</v>
      </c>
      <c r="Q128" s="236"/>
      <c r="R128" s="237">
        <f>SUM(R129:R136)</f>
        <v>0</v>
      </c>
      <c r="S128" s="236"/>
      <c r="T128" s="238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84</v>
      </c>
      <c r="AT128" s="240" t="s">
        <v>75</v>
      </c>
      <c r="AU128" s="240" t="s">
        <v>76</v>
      </c>
      <c r="AY128" s="239" t="s">
        <v>213</v>
      </c>
      <c r="BK128" s="241">
        <f>SUM(BK129:BK136)</f>
        <v>0</v>
      </c>
    </row>
    <row r="129" s="2" customFormat="1" ht="21.75" customHeight="1">
      <c r="A129" s="39"/>
      <c r="B129" s="40"/>
      <c r="C129" s="244" t="s">
        <v>84</v>
      </c>
      <c r="D129" s="244" t="s">
        <v>216</v>
      </c>
      <c r="E129" s="245" t="s">
        <v>3627</v>
      </c>
      <c r="F129" s="246" t="s">
        <v>3628</v>
      </c>
      <c r="G129" s="247" t="s">
        <v>471</v>
      </c>
      <c r="H129" s="248">
        <v>90</v>
      </c>
      <c r="I129" s="249"/>
      <c r="J129" s="250">
        <f>ROUND(I129*H129,2)</f>
        <v>0</v>
      </c>
      <c r="K129" s="246" t="s">
        <v>3629</v>
      </c>
      <c r="L129" s="45"/>
      <c r="M129" s="251" t="s">
        <v>1</v>
      </c>
      <c r="N129" s="252" t="s">
        <v>41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229</v>
      </c>
      <c r="AT129" s="255" t="s">
        <v>216</v>
      </c>
      <c r="AU129" s="255" t="s">
        <v>84</v>
      </c>
      <c r="AY129" s="18" t="s">
        <v>213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84</v>
      </c>
      <c r="BK129" s="256">
        <f>ROUND(I129*H129,2)</f>
        <v>0</v>
      </c>
      <c r="BL129" s="18" t="s">
        <v>229</v>
      </c>
      <c r="BM129" s="255" t="s">
        <v>86</v>
      </c>
    </row>
    <row r="130" s="2" customFormat="1" ht="21.75" customHeight="1">
      <c r="A130" s="39"/>
      <c r="B130" s="40"/>
      <c r="C130" s="244" t="s">
        <v>86</v>
      </c>
      <c r="D130" s="244" t="s">
        <v>216</v>
      </c>
      <c r="E130" s="245" t="s">
        <v>3630</v>
      </c>
      <c r="F130" s="246" t="s">
        <v>3631</v>
      </c>
      <c r="G130" s="247" t="s">
        <v>471</v>
      </c>
      <c r="H130" s="248">
        <v>185</v>
      </c>
      <c r="I130" s="249"/>
      <c r="J130" s="250">
        <f>ROUND(I130*H130,2)</f>
        <v>0</v>
      </c>
      <c r="K130" s="246" t="s">
        <v>3629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84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229</v>
      </c>
    </row>
    <row r="131" s="2" customFormat="1" ht="16.5" customHeight="1">
      <c r="A131" s="39"/>
      <c r="B131" s="40"/>
      <c r="C131" s="244" t="s">
        <v>224</v>
      </c>
      <c r="D131" s="244" t="s">
        <v>216</v>
      </c>
      <c r="E131" s="245" t="s">
        <v>3632</v>
      </c>
      <c r="F131" s="246" t="s">
        <v>3633</v>
      </c>
      <c r="G131" s="247" t="s">
        <v>399</v>
      </c>
      <c r="H131" s="248">
        <v>8.5</v>
      </c>
      <c r="I131" s="249"/>
      <c r="J131" s="250">
        <f>ROUND(I131*H131,2)</f>
        <v>0</v>
      </c>
      <c r="K131" s="246" t="s">
        <v>3629</v>
      </c>
      <c r="L131" s="45"/>
      <c r="M131" s="251" t="s">
        <v>1</v>
      </c>
      <c r="N131" s="252" t="s">
        <v>41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229</v>
      </c>
      <c r="AT131" s="255" t="s">
        <v>216</v>
      </c>
      <c r="AU131" s="255" t="s">
        <v>84</v>
      </c>
      <c r="AY131" s="18" t="s">
        <v>213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84</v>
      </c>
      <c r="BK131" s="256">
        <f>ROUND(I131*H131,2)</f>
        <v>0</v>
      </c>
      <c r="BL131" s="18" t="s">
        <v>229</v>
      </c>
      <c r="BM131" s="255" t="s">
        <v>238</v>
      </c>
    </row>
    <row r="132" s="2" customFormat="1">
      <c r="A132" s="39"/>
      <c r="B132" s="40"/>
      <c r="C132" s="41"/>
      <c r="D132" s="257" t="s">
        <v>222</v>
      </c>
      <c r="E132" s="41"/>
      <c r="F132" s="258" t="s">
        <v>3634</v>
      </c>
      <c r="G132" s="41"/>
      <c r="H132" s="41"/>
      <c r="I132" s="155"/>
      <c r="J132" s="41"/>
      <c r="K132" s="41"/>
      <c r="L132" s="45"/>
      <c r="M132" s="259"/>
      <c r="N132" s="260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222</v>
      </c>
      <c r="AU132" s="18" t="s">
        <v>84</v>
      </c>
    </row>
    <row r="133" s="2" customFormat="1" ht="21.75" customHeight="1">
      <c r="A133" s="39"/>
      <c r="B133" s="40"/>
      <c r="C133" s="244" t="s">
        <v>212</v>
      </c>
      <c r="D133" s="244" t="s">
        <v>216</v>
      </c>
      <c r="E133" s="245" t="s">
        <v>3635</v>
      </c>
      <c r="F133" s="246" t="s">
        <v>3636</v>
      </c>
      <c r="G133" s="247" t="s">
        <v>399</v>
      </c>
      <c r="H133" s="248">
        <v>2.8300000000000001</v>
      </c>
      <c r="I133" s="249"/>
      <c r="J133" s="250">
        <f>ROUND(I133*H133,2)</f>
        <v>0</v>
      </c>
      <c r="K133" s="246" t="s">
        <v>3629</v>
      </c>
      <c r="L133" s="45"/>
      <c r="M133" s="251" t="s">
        <v>1</v>
      </c>
      <c r="N133" s="252" t="s">
        <v>41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229</v>
      </c>
      <c r="AT133" s="255" t="s">
        <v>216</v>
      </c>
      <c r="AU133" s="255" t="s">
        <v>84</v>
      </c>
      <c r="AY133" s="18" t="s">
        <v>213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84</v>
      </c>
      <c r="BK133" s="256">
        <f>ROUND(I133*H133,2)</f>
        <v>0</v>
      </c>
      <c r="BL133" s="18" t="s">
        <v>229</v>
      </c>
      <c r="BM133" s="255" t="s">
        <v>253</v>
      </c>
    </row>
    <row r="134" s="2" customFormat="1">
      <c r="A134" s="39"/>
      <c r="B134" s="40"/>
      <c r="C134" s="41"/>
      <c r="D134" s="257" t="s">
        <v>222</v>
      </c>
      <c r="E134" s="41"/>
      <c r="F134" s="258" t="s">
        <v>3637</v>
      </c>
      <c r="G134" s="41"/>
      <c r="H134" s="41"/>
      <c r="I134" s="155"/>
      <c r="J134" s="41"/>
      <c r="K134" s="41"/>
      <c r="L134" s="45"/>
      <c r="M134" s="259"/>
      <c r="N134" s="260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84</v>
      </c>
    </row>
    <row r="135" s="2" customFormat="1" ht="16.5" customHeight="1">
      <c r="A135" s="39"/>
      <c r="B135" s="40"/>
      <c r="C135" s="244" t="s">
        <v>1637</v>
      </c>
      <c r="D135" s="244" t="s">
        <v>216</v>
      </c>
      <c r="E135" s="245" t="s">
        <v>3638</v>
      </c>
      <c r="F135" s="246" t="s">
        <v>3639</v>
      </c>
      <c r="G135" s="247" t="s">
        <v>471</v>
      </c>
      <c r="H135" s="248">
        <v>300</v>
      </c>
      <c r="I135" s="249"/>
      <c r="J135" s="250">
        <f>ROUND(I135*H135,2)</f>
        <v>0</v>
      </c>
      <c r="K135" s="246" t="s">
        <v>3629</v>
      </c>
      <c r="L135" s="45"/>
      <c r="M135" s="251" t="s">
        <v>1</v>
      </c>
      <c r="N135" s="252" t="s">
        <v>41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229</v>
      </c>
      <c r="AT135" s="255" t="s">
        <v>216</v>
      </c>
      <c r="AU135" s="255" t="s">
        <v>84</v>
      </c>
      <c r="AY135" s="18" t="s">
        <v>213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84</v>
      </c>
      <c r="BK135" s="256">
        <f>ROUND(I135*H135,2)</f>
        <v>0</v>
      </c>
      <c r="BL135" s="18" t="s">
        <v>229</v>
      </c>
      <c r="BM135" s="255" t="s">
        <v>3640</v>
      </c>
    </row>
    <row r="136" s="2" customFormat="1">
      <c r="A136" s="39"/>
      <c r="B136" s="40"/>
      <c r="C136" s="41"/>
      <c r="D136" s="257" t="s">
        <v>222</v>
      </c>
      <c r="E136" s="41"/>
      <c r="F136" s="258" t="s">
        <v>3637</v>
      </c>
      <c r="G136" s="41"/>
      <c r="H136" s="41"/>
      <c r="I136" s="155"/>
      <c r="J136" s="41"/>
      <c r="K136" s="41"/>
      <c r="L136" s="45"/>
      <c r="M136" s="259"/>
      <c r="N136" s="260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84</v>
      </c>
    </row>
    <row r="137" s="12" customFormat="1" ht="25.92" customHeight="1">
      <c r="A137" s="12"/>
      <c r="B137" s="228"/>
      <c r="C137" s="229"/>
      <c r="D137" s="230" t="s">
        <v>75</v>
      </c>
      <c r="E137" s="231" t="s">
        <v>3641</v>
      </c>
      <c r="F137" s="231" t="s">
        <v>3642</v>
      </c>
      <c r="G137" s="229"/>
      <c r="H137" s="229"/>
      <c r="I137" s="232"/>
      <c r="J137" s="233">
        <f>BK137</f>
        <v>0</v>
      </c>
      <c r="K137" s="229"/>
      <c r="L137" s="234"/>
      <c r="M137" s="235"/>
      <c r="N137" s="236"/>
      <c r="O137" s="236"/>
      <c r="P137" s="237">
        <f>SUM(P138:P149)</f>
        <v>0</v>
      </c>
      <c r="Q137" s="236"/>
      <c r="R137" s="237">
        <f>SUM(R138:R149)</f>
        <v>0</v>
      </c>
      <c r="S137" s="236"/>
      <c r="T137" s="238">
        <f>SUM(T138:T149)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9" t="s">
        <v>84</v>
      </c>
      <c r="AT137" s="240" t="s">
        <v>75</v>
      </c>
      <c r="AU137" s="240" t="s">
        <v>76</v>
      </c>
      <c r="AY137" s="239" t="s">
        <v>213</v>
      </c>
      <c r="BK137" s="241">
        <f>SUM(BK138:BK149)</f>
        <v>0</v>
      </c>
    </row>
    <row r="138" s="2" customFormat="1" ht="16.5" customHeight="1">
      <c r="A138" s="39"/>
      <c r="B138" s="40"/>
      <c r="C138" s="244" t="s">
        <v>238</v>
      </c>
      <c r="D138" s="244" t="s">
        <v>216</v>
      </c>
      <c r="E138" s="245" t="s">
        <v>3643</v>
      </c>
      <c r="F138" s="246" t="s">
        <v>3644</v>
      </c>
      <c r="G138" s="247" t="s">
        <v>471</v>
      </c>
      <c r="H138" s="248">
        <v>100</v>
      </c>
      <c r="I138" s="249"/>
      <c r="J138" s="250">
        <f>ROUND(I138*H138,2)</f>
        <v>0</v>
      </c>
      <c r="K138" s="246" t="s">
        <v>3629</v>
      </c>
      <c r="L138" s="45"/>
      <c r="M138" s="251" t="s">
        <v>1</v>
      </c>
      <c r="N138" s="252" t="s">
        <v>41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229</v>
      </c>
      <c r="AT138" s="255" t="s">
        <v>216</v>
      </c>
      <c r="AU138" s="255" t="s">
        <v>84</v>
      </c>
      <c r="AY138" s="18" t="s">
        <v>213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84</v>
      </c>
      <c r="BK138" s="256">
        <f>ROUND(I138*H138,2)</f>
        <v>0</v>
      </c>
      <c r="BL138" s="18" t="s">
        <v>229</v>
      </c>
      <c r="BM138" s="255" t="s">
        <v>264</v>
      </c>
    </row>
    <row r="139" s="2" customFormat="1" ht="16.5" customHeight="1">
      <c r="A139" s="39"/>
      <c r="B139" s="40"/>
      <c r="C139" s="244" t="s">
        <v>243</v>
      </c>
      <c r="D139" s="244" t="s">
        <v>216</v>
      </c>
      <c r="E139" s="245" t="s">
        <v>3645</v>
      </c>
      <c r="F139" s="246" t="s">
        <v>3646</v>
      </c>
      <c r="G139" s="247" t="s">
        <v>471</v>
      </c>
      <c r="H139" s="248">
        <v>200</v>
      </c>
      <c r="I139" s="249"/>
      <c r="J139" s="250">
        <f>ROUND(I139*H139,2)</f>
        <v>0</v>
      </c>
      <c r="K139" s="246" t="s">
        <v>3629</v>
      </c>
      <c r="L139" s="45"/>
      <c r="M139" s="251" t="s">
        <v>1</v>
      </c>
      <c r="N139" s="252" t="s">
        <v>41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229</v>
      </c>
      <c r="AT139" s="255" t="s">
        <v>216</v>
      </c>
      <c r="AU139" s="255" t="s">
        <v>84</v>
      </c>
      <c r="AY139" s="18" t="s">
        <v>213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84</v>
      </c>
      <c r="BK139" s="256">
        <f>ROUND(I139*H139,2)</f>
        <v>0</v>
      </c>
      <c r="BL139" s="18" t="s">
        <v>229</v>
      </c>
      <c r="BM139" s="255" t="s">
        <v>279</v>
      </c>
    </row>
    <row r="140" s="2" customFormat="1" ht="16.5" customHeight="1">
      <c r="A140" s="39"/>
      <c r="B140" s="40"/>
      <c r="C140" s="244" t="s">
        <v>420</v>
      </c>
      <c r="D140" s="244" t="s">
        <v>216</v>
      </c>
      <c r="E140" s="245" t="s">
        <v>3647</v>
      </c>
      <c r="F140" s="246" t="s">
        <v>3648</v>
      </c>
      <c r="G140" s="247" t="s">
        <v>471</v>
      </c>
      <c r="H140" s="248">
        <v>50</v>
      </c>
      <c r="I140" s="249"/>
      <c r="J140" s="250">
        <f>ROUND(I140*H140,2)</f>
        <v>0</v>
      </c>
      <c r="K140" s="246" t="s">
        <v>3629</v>
      </c>
      <c r="L140" s="45"/>
      <c r="M140" s="251" t="s">
        <v>1</v>
      </c>
      <c r="N140" s="252" t="s">
        <v>41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229</v>
      </c>
      <c r="AT140" s="255" t="s">
        <v>216</v>
      </c>
      <c r="AU140" s="255" t="s">
        <v>84</v>
      </c>
      <c r="AY140" s="18" t="s">
        <v>213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84</v>
      </c>
      <c r="BK140" s="256">
        <f>ROUND(I140*H140,2)</f>
        <v>0</v>
      </c>
      <c r="BL140" s="18" t="s">
        <v>229</v>
      </c>
      <c r="BM140" s="255" t="s">
        <v>293</v>
      </c>
    </row>
    <row r="141" s="2" customFormat="1" ht="16.5" customHeight="1">
      <c r="A141" s="39"/>
      <c r="B141" s="40"/>
      <c r="C141" s="244" t="s">
        <v>248</v>
      </c>
      <c r="D141" s="244" t="s">
        <v>216</v>
      </c>
      <c r="E141" s="245" t="s">
        <v>3649</v>
      </c>
      <c r="F141" s="246" t="s">
        <v>3650</v>
      </c>
      <c r="G141" s="247" t="s">
        <v>471</v>
      </c>
      <c r="H141" s="248">
        <v>200</v>
      </c>
      <c r="I141" s="249"/>
      <c r="J141" s="250">
        <f>ROUND(I141*H141,2)</f>
        <v>0</v>
      </c>
      <c r="K141" s="246" t="s">
        <v>3629</v>
      </c>
      <c r="L141" s="45"/>
      <c r="M141" s="251" t="s">
        <v>1</v>
      </c>
      <c r="N141" s="252" t="s">
        <v>41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229</v>
      </c>
      <c r="AT141" s="255" t="s">
        <v>216</v>
      </c>
      <c r="AU141" s="255" t="s">
        <v>84</v>
      </c>
      <c r="AY141" s="18" t="s">
        <v>213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84</v>
      </c>
      <c r="BK141" s="256">
        <f>ROUND(I141*H141,2)</f>
        <v>0</v>
      </c>
      <c r="BL141" s="18" t="s">
        <v>229</v>
      </c>
      <c r="BM141" s="255" t="s">
        <v>307</v>
      </c>
    </row>
    <row r="142" s="2" customFormat="1" ht="16.5" customHeight="1">
      <c r="A142" s="39"/>
      <c r="B142" s="40"/>
      <c r="C142" s="244" t="s">
        <v>253</v>
      </c>
      <c r="D142" s="244" t="s">
        <v>216</v>
      </c>
      <c r="E142" s="245" t="s">
        <v>3651</v>
      </c>
      <c r="F142" s="246" t="s">
        <v>3652</v>
      </c>
      <c r="G142" s="247" t="s">
        <v>3653</v>
      </c>
      <c r="H142" s="248">
        <v>2</v>
      </c>
      <c r="I142" s="249"/>
      <c r="J142" s="250">
        <f>ROUND(I142*H142,2)</f>
        <v>0</v>
      </c>
      <c r="K142" s="246" t="s">
        <v>3629</v>
      </c>
      <c r="L142" s="45"/>
      <c r="M142" s="251" t="s">
        <v>1</v>
      </c>
      <c r="N142" s="252" t="s">
        <v>41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229</v>
      </c>
      <c r="AT142" s="255" t="s">
        <v>216</v>
      </c>
      <c r="AU142" s="255" t="s">
        <v>84</v>
      </c>
      <c r="AY142" s="18" t="s">
        <v>213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84</v>
      </c>
      <c r="BK142" s="256">
        <f>ROUND(I142*H142,2)</f>
        <v>0</v>
      </c>
      <c r="BL142" s="18" t="s">
        <v>229</v>
      </c>
      <c r="BM142" s="255" t="s">
        <v>322</v>
      </c>
    </row>
    <row r="143" s="2" customFormat="1" ht="16.5" customHeight="1">
      <c r="A143" s="39"/>
      <c r="B143" s="40"/>
      <c r="C143" s="244" t="s">
        <v>257</v>
      </c>
      <c r="D143" s="244" t="s">
        <v>216</v>
      </c>
      <c r="E143" s="245" t="s">
        <v>3654</v>
      </c>
      <c r="F143" s="246" t="s">
        <v>3655</v>
      </c>
      <c r="G143" s="247" t="s">
        <v>3653</v>
      </c>
      <c r="H143" s="248">
        <v>2</v>
      </c>
      <c r="I143" s="249"/>
      <c r="J143" s="250">
        <f>ROUND(I143*H143,2)</f>
        <v>0</v>
      </c>
      <c r="K143" s="246" t="s">
        <v>3629</v>
      </c>
      <c r="L143" s="45"/>
      <c r="M143" s="251" t="s">
        <v>1</v>
      </c>
      <c r="N143" s="252" t="s">
        <v>41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229</v>
      </c>
      <c r="AT143" s="255" t="s">
        <v>216</v>
      </c>
      <c r="AU143" s="255" t="s">
        <v>84</v>
      </c>
      <c r="AY143" s="18" t="s">
        <v>213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84</v>
      </c>
      <c r="BK143" s="256">
        <f>ROUND(I143*H143,2)</f>
        <v>0</v>
      </c>
      <c r="BL143" s="18" t="s">
        <v>229</v>
      </c>
      <c r="BM143" s="255" t="s">
        <v>333</v>
      </c>
    </row>
    <row r="144" s="2" customFormat="1" ht="16.5" customHeight="1">
      <c r="A144" s="39"/>
      <c r="B144" s="40"/>
      <c r="C144" s="244" t="s">
        <v>264</v>
      </c>
      <c r="D144" s="244" t="s">
        <v>216</v>
      </c>
      <c r="E144" s="245" t="s">
        <v>3656</v>
      </c>
      <c r="F144" s="246" t="s">
        <v>3657</v>
      </c>
      <c r="G144" s="247" t="s">
        <v>3653</v>
      </c>
      <c r="H144" s="248">
        <v>4</v>
      </c>
      <c r="I144" s="249"/>
      <c r="J144" s="250">
        <f>ROUND(I144*H144,2)</f>
        <v>0</v>
      </c>
      <c r="K144" s="246" t="s">
        <v>3629</v>
      </c>
      <c r="L144" s="45"/>
      <c r="M144" s="251" t="s">
        <v>1</v>
      </c>
      <c r="N144" s="252" t="s">
        <v>41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229</v>
      </c>
      <c r="AT144" s="255" t="s">
        <v>216</v>
      </c>
      <c r="AU144" s="255" t="s">
        <v>84</v>
      </c>
      <c r="AY144" s="18" t="s">
        <v>213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84</v>
      </c>
      <c r="BK144" s="256">
        <f>ROUND(I144*H144,2)</f>
        <v>0</v>
      </c>
      <c r="BL144" s="18" t="s">
        <v>229</v>
      </c>
      <c r="BM144" s="255" t="s">
        <v>343</v>
      </c>
    </row>
    <row r="145" s="2" customFormat="1" ht="16.5" customHeight="1">
      <c r="A145" s="39"/>
      <c r="B145" s="40"/>
      <c r="C145" s="244" t="s">
        <v>269</v>
      </c>
      <c r="D145" s="244" t="s">
        <v>216</v>
      </c>
      <c r="E145" s="245" t="s">
        <v>3658</v>
      </c>
      <c r="F145" s="246" t="s">
        <v>3659</v>
      </c>
      <c r="G145" s="247" t="s">
        <v>3653</v>
      </c>
      <c r="H145" s="248">
        <v>2</v>
      </c>
      <c r="I145" s="249"/>
      <c r="J145" s="250">
        <f>ROUND(I145*H145,2)</f>
        <v>0</v>
      </c>
      <c r="K145" s="246" t="s">
        <v>3629</v>
      </c>
      <c r="L145" s="45"/>
      <c r="M145" s="251" t="s">
        <v>1</v>
      </c>
      <c r="N145" s="252" t="s">
        <v>41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229</v>
      </c>
      <c r="AT145" s="255" t="s">
        <v>216</v>
      </c>
      <c r="AU145" s="255" t="s">
        <v>84</v>
      </c>
      <c r="AY145" s="18" t="s">
        <v>213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84</v>
      </c>
      <c r="BK145" s="256">
        <f>ROUND(I145*H145,2)</f>
        <v>0</v>
      </c>
      <c r="BL145" s="18" t="s">
        <v>229</v>
      </c>
      <c r="BM145" s="255" t="s">
        <v>512</v>
      </c>
    </row>
    <row r="146" s="2" customFormat="1" ht="16.5" customHeight="1">
      <c r="A146" s="39"/>
      <c r="B146" s="40"/>
      <c r="C146" s="244" t="s">
        <v>279</v>
      </c>
      <c r="D146" s="244" t="s">
        <v>216</v>
      </c>
      <c r="E146" s="245" t="s">
        <v>3660</v>
      </c>
      <c r="F146" s="246" t="s">
        <v>3661</v>
      </c>
      <c r="G146" s="247" t="s">
        <v>3653</v>
      </c>
      <c r="H146" s="248">
        <v>100</v>
      </c>
      <c r="I146" s="249"/>
      <c r="J146" s="250">
        <f>ROUND(I146*H146,2)</f>
        <v>0</v>
      </c>
      <c r="K146" s="246" t="s">
        <v>3629</v>
      </c>
      <c r="L146" s="45"/>
      <c r="M146" s="251" t="s">
        <v>1</v>
      </c>
      <c r="N146" s="252" t="s">
        <v>41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229</v>
      </c>
      <c r="AT146" s="255" t="s">
        <v>216</v>
      </c>
      <c r="AU146" s="255" t="s">
        <v>84</v>
      </c>
      <c r="AY146" s="18" t="s">
        <v>213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84</v>
      </c>
      <c r="BK146" s="256">
        <f>ROUND(I146*H146,2)</f>
        <v>0</v>
      </c>
      <c r="BL146" s="18" t="s">
        <v>229</v>
      </c>
      <c r="BM146" s="255" t="s">
        <v>355</v>
      </c>
    </row>
    <row r="147" s="2" customFormat="1" ht="16.5" customHeight="1">
      <c r="A147" s="39"/>
      <c r="B147" s="40"/>
      <c r="C147" s="244" t="s">
        <v>8</v>
      </c>
      <c r="D147" s="244" t="s">
        <v>216</v>
      </c>
      <c r="E147" s="245" t="s">
        <v>3662</v>
      </c>
      <c r="F147" s="246" t="s">
        <v>3663</v>
      </c>
      <c r="G147" s="247" t="s">
        <v>3664</v>
      </c>
      <c r="H147" s="248">
        <v>2</v>
      </c>
      <c r="I147" s="249"/>
      <c r="J147" s="250">
        <f>ROUND(I147*H147,2)</f>
        <v>0</v>
      </c>
      <c r="K147" s="246" t="s">
        <v>3629</v>
      </c>
      <c r="L147" s="45"/>
      <c r="M147" s="251" t="s">
        <v>1</v>
      </c>
      <c r="N147" s="252" t="s">
        <v>41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229</v>
      </c>
      <c r="AT147" s="255" t="s">
        <v>216</v>
      </c>
      <c r="AU147" s="255" t="s">
        <v>84</v>
      </c>
      <c r="AY147" s="18" t="s">
        <v>213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84</v>
      </c>
      <c r="BK147" s="256">
        <f>ROUND(I147*H147,2)</f>
        <v>0</v>
      </c>
      <c r="BL147" s="18" t="s">
        <v>229</v>
      </c>
      <c r="BM147" s="255" t="s">
        <v>365</v>
      </c>
    </row>
    <row r="148" s="2" customFormat="1" ht="16.5" customHeight="1">
      <c r="A148" s="39"/>
      <c r="B148" s="40"/>
      <c r="C148" s="244" t="s">
        <v>293</v>
      </c>
      <c r="D148" s="244" t="s">
        <v>216</v>
      </c>
      <c r="E148" s="245" t="s">
        <v>3665</v>
      </c>
      <c r="F148" s="246" t="s">
        <v>3666</v>
      </c>
      <c r="G148" s="247" t="s">
        <v>471</v>
      </c>
      <c r="H148" s="248">
        <v>200</v>
      </c>
      <c r="I148" s="249"/>
      <c r="J148" s="250">
        <f>ROUND(I148*H148,2)</f>
        <v>0</v>
      </c>
      <c r="K148" s="246" t="s">
        <v>3629</v>
      </c>
      <c r="L148" s="45"/>
      <c r="M148" s="251" t="s">
        <v>1</v>
      </c>
      <c r="N148" s="252" t="s">
        <v>41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229</v>
      </c>
      <c r="AT148" s="255" t="s">
        <v>216</v>
      </c>
      <c r="AU148" s="255" t="s">
        <v>84</v>
      </c>
      <c r="AY148" s="18" t="s">
        <v>213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84</v>
      </c>
      <c r="BK148" s="256">
        <f>ROUND(I148*H148,2)</f>
        <v>0</v>
      </c>
      <c r="BL148" s="18" t="s">
        <v>229</v>
      </c>
      <c r="BM148" s="255" t="s">
        <v>375</v>
      </c>
    </row>
    <row r="149" s="2" customFormat="1" ht="16.5" customHeight="1">
      <c r="A149" s="39"/>
      <c r="B149" s="40"/>
      <c r="C149" s="244" t="s">
        <v>302</v>
      </c>
      <c r="D149" s="244" t="s">
        <v>216</v>
      </c>
      <c r="E149" s="245" t="s">
        <v>3667</v>
      </c>
      <c r="F149" s="246" t="s">
        <v>3668</v>
      </c>
      <c r="G149" s="247" t="s">
        <v>3653</v>
      </c>
      <c r="H149" s="248">
        <v>5</v>
      </c>
      <c r="I149" s="249"/>
      <c r="J149" s="250">
        <f>ROUND(I149*H149,2)</f>
        <v>0</v>
      </c>
      <c r="K149" s="246" t="s">
        <v>3629</v>
      </c>
      <c r="L149" s="45"/>
      <c r="M149" s="251" t="s">
        <v>1</v>
      </c>
      <c r="N149" s="252" t="s">
        <v>41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229</v>
      </c>
      <c r="AT149" s="255" t="s">
        <v>216</v>
      </c>
      <c r="AU149" s="255" t="s">
        <v>84</v>
      </c>
      <c r="AY149" s="18" t="s">
        <v>213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84</v>
      </c>
      <c r="BK149" s="256">
        <f>ROUND(I149*H149,2)</f>
        <v>0</v>
      </c>
      <c r="BL149" s="18" t="s">
        <v>229</v>
      </c>
      <c r="BM149" s="255" t="s">
        <v>297</v>
      </c>
    </row>
    <row r="150" s="12" customFormat="1" ht="25.92" customHeight="1">
      <c r="A150" s="12"/>
      <c r="B150" s="228"/>
      <c r="C150" s="229"/>
      <c r="D150" s="230" t="s">
        <v>75</v>
      </c>
      <c r="E150" s="231" t="s">
        <v>3669</v>
      </c>
      <c r="F150" s="231" t="s">
        <v>3670</v>
      </c>
      <c r="G150" s="229"/>
      <c r="H150" s="229"/>
      <c r="I150" s="232"/>
      <c r="J150" s="233">
        <f>BK150</f>
        <v>0</v>
      </c>
      <c r="K150" s="229"/>
      <c r="L150" s="234"/>
      <c r="M150" s="235"/>
      <c r="N150" s="236"/>
      <c r="O150" s="236"/>
      <c r="P150" s="237">
        <f>SUM(P151:P156)</f>
        <v>0</v>
      </c>
      <c r="Q150" s="236"/>
      <c r="R150" s="237">
        <f>SUM(R151:R156)</f>
        <v>0</v>
      </c>
      <c r="S150" s="236"/>
      <c r="T150" s="238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9" t="s">
        <v>84</v>
      </c>
      <c r="AT150" s="240" t="s">
        <v>75</v>
      </c>
      <c r="AU150" s="240" t="s">
        <v>76</v>
      </c>
      <c r="AY150" s="239" t="s">
        <v>213</v>
      </c>
      <c r="BK150" s="241">
        <f>SUM(BK151:BK156)</f>
        <v>0</v>
      </c>
    </row>
    <row r="151" s="2" customFormat="1" ht="33" customHeight="1">
      <c r="A151" s="39"/>
      <c r="B151" s="40"/>
      <c r="C151" s="244" t="s">
        <v>307</v>
      </c>
      <c r="D151" s="244" t="s">
        <v>216</v>
      </c>
      <c r="E151" s="245" t="s">
        <v>3671</v>
      </c>
      <c r="F151" s="246" t="s">
        <v>3672</v>
      </c>
      <c r="G151" s="247" t="s">
        <v>3653</v>
      </c>
      <c r="H151" s="248">
        <v>1</v>
      </c>
      <c r="I151" s="249"/>
      <c r="J151" s="250">
        <f>ROUND(I151*H151,2)</f>
        <v>0</v>
      </c>
      <c r="K151" s="246" t="s">
        <v>3629</v>
      </c>
      <c r="L151" s="45"/>
      <c r="M151" s="251" t="s">
        <v>1</v>
      </c>
      <c r="N151" s="252" t="s">
        <v>41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229</v>
      </c>
      <c r="AT151" s="255" t="s">
        <v>216</v>
      </c>
      <c r="AU151" s="255" t="s">
        <v>84</v>
      </c>
      <c r="AY151" s="18" t="s">
        <v>213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84</v>
      </c>
      <c r="BK151" s="256">
        <f>ROUND(I151*H151,2)</f>
        <v>0</v>
      </c>
      <c r="BL151" s="18" t="s">
        <v>229</v>
      </c>
      <c r="BM151" s="255" t="s">
        <v>317</v>
      </c>
    </row>
    <row r="152" s="2" customFormat="1" ht="16.5" customHeight="1">
      <c r="A152" s="39"/>
      <c r="B152" s="40"/>
      <c r="C152" s="244" t="s">
        <v>312</v>
      </c>
      <c r="D152" s="244" t="s">
        <v>216</v>
      </c>
      <c r="E152" s="245" t="s">
        <v>3673</v>
      </c>
      <c r="F152" s="246" t="s">
        <v>3674</v>
      </c>
      <c r="G152" s="247" t="s">
        <v>3653</v>
      </c>
      <c r="H152" s="248">
        <v>1</v>
      </c>
      <c r="I152" s="249"/>
      <c r="J152" s="250">
        <f>ROUND(I152*H152,2)</f>
        <v>0</v>
      </c>
      <c r="K152" s="246" t="s">
        <v>3629</v>
      </c>
      <c r="L152" s="45"/>
      <c r="M152" s="251" t="s">
        <v>1</v>
      </c>
      <c r="N152" s="252" t="s">
        <v>41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229</v>
      </c>
      <c r="AT152" s="255" t="s">
        <v>216</v>
      </c>
      <c r="AU152" s="255" t="s">
        <v>84</v>
      </c>
      <c r="AY152" s="18" t="s">
        <v>213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84</v>
      </c>
      <c r="BK152" s="256">
        <f>ROUND(I152*H152,2)</f>
        <v>0</v>
      </c>
      <c r="BL152" s="18" t="s">
        <v>229</v>
      </c>
      <c r="BM152" s="255" t="s">
        <v>565</v>
      </c>
    </row>
    <row r="153" s="2" customFormat="1" ht="21.75" customHeight="1">
      <c r="A153" s="39"/>
      <c r="B153" s="40"/>
      <c r="C153" s="244" t="s">
        <v>322</v>
      </c>
      <c r="D153" s="244" t="s">
        <v>216</v>
      </c>
      <c r="E153" s="245" t="s">
        <v>3675</v>
      </c>
      <c r="F153" s="246" t="s">
        <v>3676</v>
      </c>
      <c r="G153" s="247" t="s">
        <v>3653</v>
      </c>
      <c r="H153" s="248">
        <v>1</v>
      </c>
      <c r="I153" s="249"/>
      <c r="J153" s="250">
        <f>ROUND(I153*H153,2)</f>
        <v>0</v>
      </c>
      <c r="K153" s="246" t="s">
        <v>3629</v>
      </c>
      <c r="L153" s="45"/>
      <c r="M153" s="251" t="s">
        <v>1</v>
      </c>
      <c r="N153" s="252" t="s">
        <v>41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229</v>
      </c>
      <c r="AT153" s="255" t="s">
        <v>216</v>
      </c>
      <c r="AU153" s="255" t="s">
        <v>84</v>
      </c>
      <c r="AY153" s="18" t="s">
        <v>213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84</v>
      </c>
      <c r="BK153" s="256">
        <f>ROUND(I153*H153,2)</f>
        <v>0</v>
      </c>
      <c r="BL153" s="18" t="s">
        <v>229</v>
      </c>
      <c r="BM153" s="255" t="s">
        <v>574</v>
      </c>
    </row>
    <row r="154" s="2" customFormat="1" ht="16.5" customHeight="1">
      <c r="A154" s="39"/>
      <c r="B154" s="40"/>
      <c r="C154" s="244" t="s">
        <v>7</v>
      </c>
      <c r="D154" s="244" t="s">
        <v>216</v>
      </c>
      <c r="E154" s="245" t="s">
        <v>3677</v>
      </c>
      <c r="F154" s="246" t="s">
        <v>3678</v>
      </c>
      <c r="G154" s="247" t="s">
        <v>3653</v>
      </c>
      <c r="H154" s="248">
        <v>1</v>
      </c>
      <c r="I154" s="249"/>
      <c r="J154" s="250">
        <f>ROUND(I154*H154,2)</f>
        <v>0</v>
      </c>
      <c r="K154" s="246" t="s">
        <v>3629</v>
      </c>
      <c r="L154" s="45"/>
      <c r="M154" s="251" t="s">
        <v>1</v>
      </c>
      <c r="N154" s="252" t="s">
        <v>41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229</v>
      </c>
      <c r="AT154" s="255" t="s">
        <v>216</v>
      </c>
      <c r="AU154" s="255" t="s">
        <v>84</v>
      </c>
      <c r="AY154" s="18" t="s">
        <v>213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84</v>
      </c>
      <c r="BK154" s="256">
        <f>ROUND(I154*H154,2)</f>
        <v>0</v>
      </c>
      <c r="BL154" s="18" t="s">
        <v>229</v>
      </c>
      <c r="BM154" s="255" t="s">
        <v>585</v>
      </c>
    </row>
    <row r="155" s="2" customFormat="1" ht="16.5" customHeight="1">
      <c r="A155" s="39"/>
      <c r="B155" s="40"/>
      <c r="C155" s="244" t="s">
        <v>333</v>
      </c>
      <c r="D155" s="244" t="s">
        <v>216</v>
      </c>
      <c r="E155" s="245" t="s">
        <v>3679</v>
      </c>
      <c r="F155" s="246" t="s">
        <v>3680</v>
      </c>
      <c r="G155" s="247" t="s">
        <v>3653</v>
      </c>
      <c r="H155" s="248">
        <v>1</v>
      </c>
      <c r="I155" s="249"/>
      <c r="J155" s="250">
        <f>ROUND(I155*H155,2)</f>
        <v>0</v>
      </c>
      <c r="K155" s="246" t="s">
        <v>3629</v>
      </c>
      <c r="L155" s="45"/>
      <c r="M155" s="251" t="s">
        <v>1</v>
      </c>
      <c r="N155" s="252" t="s">
        <v>41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229</v>
      </c>
      <c r="AT155" s="255" t="s">
        <v>216</v>
      </c>
      <c r="AU155" s="255" t="s">
        <v>84</v>
      </c>
      <c r="AY155" s="18" t="s">
        <v>213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84</v>
      </c>
      <c r="BK155" s="256">
        <f>ROUND(I155*H155,2)</f>
        <v>0</v>
      </c>
      <c r="BL155" s="18" t="s">
        <v>229</v>
      </c>
      <c r="BM155" s="255" t="s">
        <v>601</v>
      </c>
    </row>
    <row r="156" s="2" customFormat="1" ht="16.5" customHeight="1">
      <c r="A156" s="39"/>
      <c r="B156" s="40"/>
      <c r="C156" s="244" t="s">
        <v>338</v>
      </c>
      <c r="D156" s="244" t="s">
        <v>216</v>
      </c>
      <c r="E156" s="245" t="s">
        <v>3681</v>
      </c>
      <c r="F156" s="246" t="s">
        <v>3682</v>
      </c>
      <c r="G156" s="247" t="s">
        <v>3653</v>
      </c>
      <c r="H156" s="248">
        <v>1</v>
      </c>
      <c r="I156" s="249"/>
      <c r="J156" s="250">
        <f>ROUND(I156*H156,2)</f>
        <v>0</v>
      </c>
      <c r="K156" s="246" t="s">
        <v>3629</v>
      </c>
      <c r="L156" s="45"/>
      <c r="M156" s="251" t="s">
        <v>1</v>
      </c>
      <c r="N156" s="252" t="s">
        <v>41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229</v>
      </c>
      <c r="AT156" s="255" t="s">
        <v>216</v>
      </c>
      <c r="AU156" s="255" t="s">
        <v>84</v>
      </c>
      <c r="AY156" s="18" t="s">
        <v>213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84</v>
      </c>
      <c r="BK156" s="256">
        <f>ROUND(I156*H156,2)</f>
        <v>0</v>
      </c>
      <c r="BL156" s="18" t="s">
        <v>229</v>
      </c>
      <c r="BM156" s="255" t="s">
        <v>611</v>
      </c>
    </row>
    <row r="157" s="12" customFormat="1" ht="25.92" customHeight="1">
      <c r="A157" s="12"/>
      <c r="B157" s="228"/>
      <c r="C157" s="229"/>
      <c r="D157" s="230" t="s">
        <v>75</v>
      </c>
      <c r="E157" s="231" t="s">
        <v>3683</v>
      </c>
      <c r="F157" s="231" t="s">
        <v>3684</v>
      </c>
      <c r="G157" s="229"/>
      <c r="H157" s="229"/>
      <c r="I157" s="232"/>
      <c r="J157" s="233">
        <f>BK157</f>
        <v>0</v>
      </c>
      <c r="K157" s="229"/>
      <c r="L157" s="234"/>
      <c r="M157" s="235"/>
      <c r="N157" s="236"/>
      <c r="O157" s="236"/>
      <c r="P157" s="237">
        <f>SUM(P158:P165)</f>
        <v>0</v>
      </c>
      <c r="Q157" s="236"/>
      <c r="R157" s="237">
        <f>SUM(R158:R165)</f>
        <v>0</v>
      </c>
      <c r="S157" s="236"/>
      <c r="T157" s="238">
        <f>SUM(T158:T165)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9" t="s">
        <v>84</v>
      </c>
      <c r="AT157" s="240" t="s">
        <v>75</v>
      </c>
      <c r="AU157" s="240" t="s">
        <v>76</v>
      </c>
      <c r="AY157" s="239" t="s">
        <v>213</v>
      </c>
      <c r="BK157" s="241">
        <f>SUM(BK158:BK165)</f>
        <v>0</v>
      </c>
    </row>
    <row r="158" s="2" customFormat="1" ht="21.75" customHeight="1">
      <c r="A158" s="39"/>
      <c r="B158" s="40"/>
      <c r="C158" s="244" t="s">
        <v>343</v>
      </c>
      <c r="D158" s="244" t="s">
        <v>216</v>
      </c>
      <c r="E158" s="245" t="s">
        <v>3685</v>
      </c>
      <c r="F158" s="246" t="s">
        <v>3686</v>
      </c>
      <c r="G158" s="247" t="s">
        <v>3653</v>
      </c>
      <c r="H158" s="248">
        <v>4</v>
      </c>
      <c r="I158" s="249"/>
      <c r="J158" s="250">
        <f>ROUND(I158*H158,2)</f>
        <v>0</v>
      </c>
      <c r="K158" s="246" t="s">
        <v>3629</v>
      </c>
      <c r="L158" s="45"/>
      <c r="M158" s="251" t="s">
        <v>1</v>
      </c>
      <c r="N158" s="252" t="s">
        <v>41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229</v>
      </c>
      <c r="AT158" s="255" t="s">
        <v>216</v>
      </c>
      <c r="AU158" s="255" t="s">
        <v>84</v>
      </c>
      <c r="AY158" s="18" t="s">
        <v>213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84</v>
      </c>
      <c r="BK158" s="256">
        <f>ROUND(I158*H158,2)</f>
        <v>0</v>
      </c>
      <c r="BL158" s="18" t="s">
        <v>229</v>
      </c>
      <c r="BM158" s="255" t="s">
        <v>620</v>
      </c>
    </row>
    <row r="159" s="2" customFormat="1" ht="16.5" customHeight="1">
      <c r="A159" s="39"/>
      <c r="B159" s="40"/>
      <c r="C159" s="244" t="s">
        <v>348</v>
      </c>
      <c r="D159" s="244" t="s">
        <v>216</v>
      </c>
      <c r="E159" s="245" t="s">
        <v>3687</v>
      </c>
      <c r="F159" s="246" t="s">
        <v>3688</v>
      </c>
      <c r="G159" s="247" t="s">
        <v>3653</v>
      </c>
      <c r="H159" s="248">
        <v>3</v>
      </c>
      <c r="I159" s="249"/>
      <c r="J159" s="250">
        <f>ROUND(I159*H159,2)</f>
        <v>0</v>
      </c>
      <c r="K159" s="246" t="s">
        <v>3629</v>
      </c>
      <c r="L159" s="45"/>
      <c r="M159" s="251" t="s">
        <v>1</v>
      </c>
      <c r="N159" s="252" t="s">
        <v>41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229</v>
      </c>
      <c r="AT159" s="255" t="s">
        <v>216</v>
      </c>
      <c r="AU159" s="255" t="s">
        <v>84</v>
      </c>
      <c r="AY159" s="18" t="s">
        <v>213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84</v>
      </c>
      <c r="BK159" s="256">
        <f>ROUND(I159*H159,2)</f>
        <v>0</v>
      </c>
      <c r="BL159" s="18" t="s">
        <v>229</v>
      </c>
      <c r="BM159" s="255" t="s">
        <v>630</v>
      </c>
    </row>
    <row r="160" s="2" customFormat="1" ht="16.5" customHeight="1">
      <c r="A160" s="39"/>
      <c r="B160" s="40"/>
      <c r="C160" s="244" t="s">
        <v>512</v>
      </c>
      <c r="D160" s="244" t="s">
        <v>216</v>
      </c>
      <c r="E160" s="245" t="s">
        <v>3689</v>
      </c>
      <c r="F160" s="246" t="s">
        <v>3690</v>
      </c>
      <c r="G160" s="247" t="s">
        <v>3653</v>
      </c>
      <c r="H160" s="248">
        <v>12</v>
      </c>
      <c r="I160" s="249"/>
      <c r="J160" s="250">
        <f>ROUND(I160*H160,2)</f>
        <v>0</v>
      </c>
      <c r="K160" s="246" t="s">
        <v>3629</v>
      </c>
      <c r="L160" s="45"/>
      <c r="M160" s="251" t="s">
        <v>1</v>
      </c>
      <c r="N160" s="252" t="s">
        <v>41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229</v>
      </c>
      <c r="AT160" s="255" t="s">
        <v>216</v>
      </c>
      <c r="AU160" s="255" t="s">
        <v>84</v>
      </c>
      <c r="AY160" s="18" t="s">
        <v>213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84</v>
      </c>
      <c r="BK160" s="256">
        <f>ROUND(I160*H160,2)</f>
        <v>0</v>
      </c>
      <c r="BL160" s="18" t="s">
        <v>229</v>
      </c>
      <c r="BM160" s="255" t="s">
        <v>640</v>
      </c>
    </row>
    <row r="161" s="2" customFormat="1" ht="16.5" customHeight="1">
      <c r="A161" s="39"/>
      <c r="B161" s="40"/>
      <c r="C161" s="244" t="s">
        <v>516</v>
      </c>
      <c r="D161" s="244" t="s">
        <v>216</v>
      </c>
      <c r="E161" s="245" t="s">
        <v>3691</v>
      </c>
      <c r="F161" s="246" t="s">
        <v>3692</v>
      </c>
      <c r="G161" s="247" t="s">
        <v>3653</v>
      </c>
      <c r="H161" s="248">
        <v>4</v>
      </c>
      <c r="I161" s="249"/>
      <c r="J161" s="250">
        <f>ROUND(I161*H161,2)</f>
        <v>0</v>
      </c>
      <c r="K161" s="246" t="s">
        <v>3629</v>
      </c>
      <c r="L161" s="45"/>
      <c r="M161" s="251" t="s">
        <v>1</v>
      </c>
      <c r="N161" s="252" t="s">
        <v>41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229</v>
      </c>
      <c r="AT161" s="255" t="s">
        <v>216</v>
      </c>
      <c r="AU161" s="255" t="s">
        <v>84</v>
      </c>
      <c r="AY161" s="18" t="s">
        <v>213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84</v>
      </c>
      <c r="BK161" s="256">
        <f>ROUND(I161*H161,2)</f>
        <v>0</v>
      </c>
      <c r="BL161" s="18" t="s">
        <v>229</v>
      </c>
      <c r="BM161" s="255" t="s">
        <v>658</v>
      </c>
    </row>
    <row r="162" s="2" customFormat="1" ht="16.5" customHeight="1">
      <c r="A162" s="39"/>
      <c r="B162" s="40"/>
      <c r="C162" s="244" t="s">
        <v>355</v>
      </c>
      <c r="D162" s="244" t="s">
        <v>216</v>
      </c>
      <c r="E162" s="245" t="s">
        <v>3693</v>
      </c>
      <c r="F162" s="246" t="s">
        <v>3694</v>
      </c>
      <c r="G162" s="247" t="s">
        <v>3653</v>
      </c>
      <c r="H162" s="248">
        <v>1</v>
      </c>
      <c r="I162" s="249"/>
      <c r="J162" s="250">
        <f>ROUND(I162*H162,2)</f>
        <v>0</v>
      </c>
      <c r="K162" s="246" t="s">
        <v>3629</v>
      </c>
      <c r="L162" s="45"/>
      <c r="M162" s="251" t="s">
        <v>1</v>
      </c>
      <c r="N162" s="252" t="s">
        <v>41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229</v>
      </c>
      <c r="AT162" s="255" t="s">
        <v>216</v>
      </c>
      <c r="AU162" s="255" t="s">
        <v>84</v>
      </c>
      <c r="AY162" s="18" t="s">
        <v>213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84</v>
      </c>
      <c r="BK162" s="256">
        <f>ROUND(I162*H162,2)</f>
        <v>0</v>
      </c>
      <c r="BL162" s="18" t="s">
        <v>229</v>
      </c>
      <c r="BM162" s="255" t="s">
        <v>673</v>
      </c>
    </row>
    <row r="163" s="2" customFormat="1" ht="16.5" customHeight="1">
      <c r="A163" s="39"/>
      <c r="B163" s="40"/>
      <c r="C163" s="244" t="s">
        <v>360</v>
      </c>
      <c r="D163" s="244" t="s">
        <v>216</v>
      </c>
      <c r="E163" s="245" t="s">
        <v>3695</v>
      </c>
      <c r="F163" s="246" t="s">
        <v>3696</v>
      </c>
      <c r="G163" s="247" t="s">
        <v>3653</v>
      </c>
      <c r="H163" s="248">
        <v>2</v>
      </c>
      <c r="I163" s="249"/>
      <c r="J163" s="250">
        <f>ROUND(I163*H163,2)</f>
        <v>0</v>
      </c>
      <c r="K163" s="246" t="s">
        <v>3629</v>
      </c>
      <c r="L163" s="45"/>
      <c r="M163" s="251" t="s">
        <v>1</v>
      </c>
      <c r="N163" s="252" t="s">
        <v>41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229</v>
      </c>
      <c r="AT163" s="255" t="s">
        <v>216</v>
      </c>
      <c r="AU163" s="255" t="s">
        <v>84</v>
      </c>
      <c r="AY163" s="18" t="s">
        <v>213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84</v>
      </c>
      <c r="BK163" s="256">
        <f>ROUND(I163*H163,2)</f>
        <v>0</v>
      </c>
      <c r="BL163" s="18" t="s">
        <v>229</v>
      </c>
      <c r="BM163" s="255" t="s">
        <v>683</v>
      </c>
    </row>
    <row r="164" s="2" customFormat="1" ht="16.5" customHeight="1">
      <c r="A164" s="39"/>
      <c r="B164" s="40"/>
      <c r="C164" s="244" t="s">
        <v>365</v>
      </c>
      <c r="D164" s="244" t="s">
        <v>216</v>
      </c>
      <c r="E164" s="245" t="s">
        <v>3697</v>
      </c>
      <c r="F164" s="246" t="s">
        <v>3698</v>
      </c>
      <c r="G164" s="247" t="s">
        <v>3653</v>
      </c>
      <c r="H164" s="248">
        <v>5</v>
      </c>
      <c r="I164" s="249"/>
      <c r="J164" s="250">
        <f>ROUND(I164*H164,2)</f>
        <v>0</v>
      </c>
      <c r="K164" s="246" t="s">
        <v>3629</v>
      </c>
      <c r="L164" s="45"/>
      <c r="M164" s="251" t="s">
        <v>1</v>
      </c>
      <c r="N164" s="252" t="s">
        <v>41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229</v>
      </c>
      <c r="AT164" s="255" t="s">
        <v>216</v>
      </c>
      <c r="AU164" s="255" t="s">
        <v>84</v>
      </c>
      <c r="AY164" s="18" t="s">
        <v>213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84</v>
      </c>
      <c r="BK164" s="256">
        <f>ROUND(I164*H164,2)</f>
        <v>0</v>
      </c>
      <c r="BL164" s="18" t="s">
        <v>229</v>
      </c>
      <c r="BM164" s="255" t="s">
        <v>703</v>
      </c>
    </row>
    <row r="165" s="2" customFormat="1" ht="16.5" customHeight="1">
      <c r="A165" s="39"/>
      <c r="B165" s="40"/>
      <c r="C165" s="244" t="s">
        <v>370</v>
      </c>
      <c r="D165" s="244" t="s">
        <v>216</v>
      </c>
      <c r="E165" s="245" t="s">
        <v>3699</v>
      </c>
      <c r="F165" s="246" t="s">
        <v>3700</v>
      </c>
      <c r="G165" s="247" t="s">
        <v>3653</v>
      </c>
      <c r="H165" s="248">
        <v>1</v>
      </c>
      <c r="I165" s="249"/>
      <c r="J165" s="250">
        <f>ROUND(I165*H165,2)</f>
        <v>0</v>
      </c>
      <c r="K165" s="246" t="s">
        <v>3629</v>
      </c>
      <c r="L165" s="45"/>
      <c r="M165" s="251" t="s">
        <v>1</v>
      </c>
      <c r="N165" s="252" t="s">
        <v>41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229</v>
      </c>
      <c r="AT165" s="255" t="s">
        <v>216</v>
      </c>
      <c r="AU165" s="255" t="s">
        <v>84</v>
      </c>
      <c r="AY165" s="18" t="s">
        <v>213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84</v>
      </c>
      <c r="BK165" s="256">
        <f>ROUND(I165*H165,2)</f>
        <v>0</v>
      </c>
      <c r="BL165" s="18" t="s">
        <v>229</v>
      </c>
      <c r="BM165" s="255" t="s">
        <v>695</v>
      </c>
    </row>
    <row r="166" s="12" customFormat="1" ht="25.92" customHeight="1">
      <c r="A166" s="12"/>
      <c r="B166" s="228"/>
      <c r="C166" s="229"/>
      <c r="D166" s="230" t="s">
        <v>75</v>
      </c>
      <c r="E166" s="231" t="s">
        <v>3701</v>
      </c>
      <c r="F166" s="231" t="s">
        <v>3702</v>
      </c>
      <c r="G166" s="229"/>
      <c r="H166" s="229"/>
      <c r="I166" s="232"/>
      <c r="J166" s="233">
        <f>BK166</f>
        <v>0</v>
      </c>
      <c r="K166" s="229"/>
      <c r="L166" s="234"/>
      <c r="M166" s="235"/>
      <c r="N166" s="236"/>
      <c r="O166" s="236"/>
      <c r="P166" s="237">
        <f>SUM(P167:P174)</f>
        <v>0</v>
      </c>
      <c r="Q166" s="236"/>
      <c r="R166" s="237">
        <f>SUM(R167:R174)</f>
        <v>0</v>
      </c>
      <c r="S166" s="236"/>
      <c r="T166" s="238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9" t="s">
        <v>84</v>
      </c>
      <c r="AT166" s="240" t="s">
        <v>75</v>
      </c>
      <c r="AU166" s="240" t="s">
        <v>76</v>
      </c>
      <c r="AY166" s="239" t="s">
        <v>213</v>
      </c>
      <c r="BK166" s="241">
        <f>SUM(BK167:BK174)</f>
        <v>0</v>
      </c>
    </row>
    <row r="167" s="2" customFormat="1" ht="21.75" customHeight="1">
      <c r="A167" s="39"/>
      <c r="B167" s="40"/>
      <c r="C167" s="244" t="s">
        <v>375</v>
      </c>
      <c r="D167" s="244" t="s">
        <v>216</v>
      </c>
      <c r="E167" s="245" t="s">
        <v>3703</v>
      </c>
      <c r="F167" s="246" t="s">
        <v>3704</v>
      </c>
      <c r="G167" s="247" t="s">
        <v>3653</v>
      </c>
      <c r="H167" s="248">
        <v>14</v>
      </c>
      <c r="I167" s="249"/>
      <c r="J167" s="250">
        <f>ROUND(I167*H167,2)</f>
        <v>0</v>
      </c>
      <c r="K167" s="246" t="s">
        <v>3629</v>
      </c>
      <c r="L167" s="45"/>
      <c r="M167" s="251" t="s">
        <v>1</v>
      </c>
      <c r="N167" s="252" t="s">
        <v>41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229</v>
      </c>
      <c r="AT167" s="255" t="s">
        <v>216</v>
      </c>
      <c r="AU167" s="255" t="s">
        <v>84</v>
      </c>
      <c r="AY167" s="18" t="s">
        <v>213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84</v>
      </c>
      <c r="BK167" s="256">
        <f>ROUND(I167*H167,2)</f>
        <v>0</v>
      </c>
      <c r="BL167" s="18" t="s">
        <v>229</v>
      </c>
      <c r="BM167" s="255" t="s">
        <v>953</v>
      </c>
    </row>
    <row r="168" s="2" customFormat="1" ht="16.5" customHeight="1">
      <c r="A168" s="39"/>
      <c r="B168" s="40"/>
      <c r="C168" s="244" t="s">
        <v>288</v>
      </c>
      <c r="D168" s="244" t="s">
        <v>216</v>
      </c>
      <c r="E168" s="245" t="s">
        <v>3705</v>
      </c>
      <c r="F168" s="246" t="s">
        <v>3706</v>
      </c>
      <c r="G168" s="247" t="s">
        <v>3653</v>
      </c>
      <c r="H168" s="248">
        <v>3</v>
      </c>
      <c r="I168" s="249"/>
      <c r="J168" s="250">
        <f>ROUND(I168*H168,2)</f>
        <v>0</v>
      </c>
      <c r="K168" s="246" t="s">
        <v>3629</v>
      </c>
      <c r="L168" s="45"/>
      <c r="M168" s="251" t="s">
        <v>1</v>
      </c>
      <c r="N168" s="252" t="s">
        <v>41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229</v>
      </c>
      <c r="AT168" s="255" t="s">
        <v>216</v>
      </c>
      <c r="AU168" s="255" t="s">
        <v>84</v>
      </c>
      <c r="AY168" s="18" t="s">
        <v>213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84</v>
      </c>
      <c r="BK168" s="256">
        <f>ROUND(I168*H168,2)</f>
        <v>0</v>
      </c>
      <c r="BL168" s="18" t="s">
        <v>229</v>
      </c>
      <c r="BM168" s="255" t="s">
        <v>1574</v>
      </c>
    </row>
    <row r="169" s="2" customFormat="1" ht="16.5" customHeight="1">
      <c r="A169" s="39"/>
      <c r="B169" s="40"/>
      <c r="C169" s="244" t="s">
        <v>297</v>
      </c>
      <c r="D169" s="244" t="s">
        <v>216</v>
      </c>
      <c r="E169" s="245" t="s">
        <v>3707</v>
      </c>
      <c r="F169" s="246" t="s">
        <v>3708</v>
      </c>
      <c r="G169" s="247" t="s">
        <v>3653</v>
      </c>
      <c r="H169" s="248">
        <v>1</v>
      </c>
      <c r="I169" s="249"/>
      <c r="J169" s="250">
        <f>ROUND(I169*H169,2)</f>
        <v>0</v>
      </c>
      <c r="K169" s="246" t="s">
        <v>3629</v>
      </c>
      <c r="L169" s="45"/>
      <c r="M169" s="251" t="s">
        <v>1</v>
      </c>
      <c r="N169" s="252" t="s">
        <v>41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229</v>
      </c>
      <c r="AT169" s="255" t="s">
        <v>216</v>
      </c>
      <c r="AU169" s="255" t="s">
        <v>84</v>
      </c>
      <c r="AY169" s="18" t="s">
        <v>213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84</v>
      </c>
      <c r="BK169" s="256">
        <f>ROUND(I169*H169,2)</f>
        <v>0</v>
      </c>
      <c r="BL169" s="18" t="s">
        <v>229</v>
      </c>
      <c r="BM169" s="255" t="s">
        <v>1586</v>
      </c>
    </row>
    <row r="170" s="2" customFormat="1" ht="16.5" customHeight="1">
      <c r="A170" s="39"/>
      <c r="B170" s="40"/>
      <c r="C170" s="244" t="s">
        <v>274</v>
      </c>
      <c r="D170" s="244" t="s">
        <v>216</v>
      </c>
      <c r="E170" s="245" t="s">
        <v>3709</v>
      </c>
      <c r="F170" s="246" t="s">
        <v>3710</v>
      </c>
      <c r="G170" s="247" t="s">
        <v>3653</v>
      </c>
      <c r="H170" s="248">
        <v>1</v>
      </c>
      <c r="I170" s="249"/>
      <c r="J170" s="250">
        <f>ROUND(I170*H170,2)</f>
        <v>0</v>
      </c>
      <c r="K170" s="246" t="s">
        <v>3629</v>
      </c>
      <c r="L170" s="45"/>
      <c r="M170" s="251" t="s">
        <v>1</v>
      </c>
      <c r="N170" s="252" t="s">
        <v>41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229</v>
      </c>
      <c r="AT170" s="255" t="s">
        <v>216</v>
      </c>
      <c r="AU170" s="255" t="s">
        <v>84</v>
      </c>
      <c r="AY170" s="18" t="s">
        <v>213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84</v>
      </c>
      <c r="BK170" s="256">
        <f>ROUND(I170*H170,2)</f>
        <v>0</v>
      </c>
      <c r="BL170" s="18" t="s">
        <v>229</v>
      </c>
      <c r="BM170" s="255" t="s">
        <v>1597</v>
      </c>
    </row>
    <row r="171" s="2" customFormat="1" ht="16.5" customHeight="1">
      <c r="A171" s="39"/>
      <c r="B171" s="40"/>
      <c r="C171" s="244" t="s">
        <v>317</v>
      </c>
      <c r="D171" s="244" t="s">
        <v>216</v>
      </c>
      <c r="E171" s="245" t="s">
        <v>3711</v>
      </c>
      <c r="F171" s="246" t="s">
        <v>3712</v>
      </c>
      <c r="G171" s="247" t="s">
        <v>3653</v>
      </c>
      <c r="H171" s="248">
        <v>14</v>
      </c>
      <c r="I171" s="249"/>
      <c r="J171" s="250">
        <f>ROUND(I171*H171,2)</f>
        <v>0</v>
      </c>
      <c r="K171" s="246" t="s">
        <v>3629</v>
      </c>
      <c r="L171" s="45"/>
      <c r="M171" s="251" t="s">
        <v>1</v>
      </c>
      <c r="N171" s="252" t="s">
        <v>41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229</v>
      </c>
      <c r="AT171" s="255" t="s">
        <v>216</v>
      </c>
      <c r="AU171" s="255" t="s">
        <v>84</v>
      </c>
      <c r="AY171" s="18" t="s">
        <v>213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84</v>
      </c>
      <c r="BK171" s="256">
        <f>ROUND(I171*H171,2)</f>
        <v>0</v>
      </c>
      <c r="BL171" s="18" t="s">
        <v>229</v>
      </c>
      <c r="BM171" s="255" t="s">
        <v>1608</v>
      </c>
    </row>
    <row r="172" s="2" customFormat="1" ht="16.5" customHeight="1">
      <c r="A172" s="39"/>
      <c r="B172" s="40"/>
      <c r="C172" s="244" t="s">
        <v>559</v>
      </c>
      <c r="D172" s="244" t="s">
        <v>216</v>
      </c>
      <c r="E172" s="245" t="s">
        <v>3713</v>
      </c>
      <c r="F172" s="246" t="s">
        <v>3714</v>
      </c>
      <c r="G172" s="247" t="s">
        <v>3653</v>
      </c>
      <c r="H172" s="248">
        <v>4</v>
      </c>
      <c r="I172" s="249"/>
      <c r="J172" s="250">
        <f>ROUND(I172*H172,2)</f>
        <v>0</v>
      </c>
      <c r="K172" s="246" t="s">
        <v>3629</v>
      </c>
      <c r="L172" s="45"/>
      <c r="M172" s="251" t="s">
        <v>1</v>
      </c>
      <c r="N172" s="252" t="s">
        <v>41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229</v>
      </c>
      <c r="AT172" s="255" t="s">
        <v>216</v>
      </c>
      <c r="AU172" s="255" t="s">
        <v>84</v>
      </c>
      <c r="AY172" s="18" t="s">
        <v>213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84</v>
      </c>
      <c r="BK172" s="256">
        <f>ROUND(I172*H172,2)</f>
        <v>0</v>
      </c>
      <c r="BL172" s="18" t="s">
        <v>229</v>
      </c>
      <c r="BM172" s="255" t="s">
        <v>1624</v>
      </c>
    </row>
    <row r="173" s="2" customFormat="1" ht="16.5" customHeight="1">
      <c r="A173" s="39"/>
      <c r="B173" s="40"/>
      <c r="C173" s="244" t="s">
        <v>565</v>
      </c>
      <c r="D173" s="244" t="s">
        <v>216</v>
      </c>
      <c r="E173" s="245" t="s">
        <v>3715</v>
      </c>
      <c r="F173" s="246" t="s">
        <v>3700</v>
      </c>
      <c r="G173" s="247" t="s">
        <v>3653</v>
      </c>
      <c r="H173" s="248">
        <v>7</v>
      </c>
      <c r="I173" s="249"/>
      <c r="J173" s="250">
        <f>ROUND(I173*H173,2)</f>
        <v>0</v>
      </c>
      <c r="K173" s="246" t="s">
        <v>3629</v>
      </c>
      <c r="L173" s="45"/>
      <c r="M173" s="251" t="s">
        <v>1</v>
      </c>
      <c r="N173" s="252" t="s">
        <v>41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229</v>
      </c>
      <c r="AT173" s="255" t="s">
        <v>216</v>
      </c>
      <c r="AU173" s="255" t="s">
        <v>84</v>
      </c>
      <c r="AY173" s="18" t="s">
        <v>213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84</v>
      </c>
      <c r="BK173" s="256">
        <f>ROUND(I173*H173,2)</f>
        <v>0</v>
      </c>
      <c r="BL173" s="18" t="s">
        <v>229</v>
      </c>
      <c r="BM173" s="255" t="s">
        <v>1633</v>
      </c>
    </row>
    <row r="174" s="2" customFormat="1" ht="16.5" customHeight="1">
      <c r="A174" s="39"/>
      <c r="B174" s="40"/>
      <c r="C174" s="244" t="s">
        <v>570</v>
      </c>
      <c r="D174" s="244" t="s">
        <v>216</v>
      </c>
      <c r="E174" s="245" t="s">
        <v>3716</v>
      </c>
      <c r="F174" s="246" t="s">
        <v>3717</v>
      </c>
      <c r="G174" s="247" t="s">
        <v>3653</v>
      </c>
      <c r="H174" s="248">
        <v>5</v>
      </c>
      <c r="I174" s="249"/>
      <c r="J174" s="250">
        <f>ROUND(I174*H174,2)</f>
        <v>0</v>
      </c>
      <c r="K174" s="246" t="s">
        <v>3629</v>
      </c>
      <c r="L174" s="45"/>
      <c r="M174" s="251" t="s">
        <v>1</v>
      </c>
      <c r="N174" s="252" t="s">
        <v>41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229</v>
      </c>
      <c r="AT174" s="255" t="s">
        <v>216</v>
      </c>
      <c r="AU174" s="255" t="s">
        <v>84</v>
      </c>
      <c r="AY174" s="18" t="s">
        <v>213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84</v>
      </c>
      <c r="BK174" s="256">
        <f>ROUND(I174*H174,2)</f>
        <v>0</v>
      </c>
      <c r="BL174" s="18" t="s">
        <v>229</v>
      </c>
      <c r="BM174" s="255" t="s">
        <v>1644</v>
      </c>
    </row>
    <row r="175" s="12" customFormat="1" ht="25.92" customHeight="1">
      <c r="A175" s="12"/>
      <c r="B175" s="228"/>
      <c r="C175" s="229"/>
      <c r="D175" s="230" t="s">
        <v>75</v>
      </c>
      <c r="E175" s="231" t="s">
        <v>3718</v>
      </c>
      <c r="F175" s="231" t="s">
        <v>3719</v>
      </c>
      <c r="G175" s="229"/>
      <c r="H175" s="229"/>
      <c r="I175" s="232"/>
      <c r="J175" s="233">
        <f>BK175</f>
        <v>0</v>
      </c>
      <c r="K175" s="229"/>
      <c r="L175" s="234"/>
      <c r="M175" s="235"/>
      <c r="N175" s="236"/>
      <c r="O175" s="236"/>
      <c r="P175" s="237">
        <f>SUM(P176:P197)</f>
        <v>0</v>
      </c>
      <c r="Q175" s="236"/>
      <c r="R175" s="237">
        <f>SUM(R176:R197)</f>
        <v>0</v>
      </c>
      <c r="S175" s="236"/>
      <c r="T175" s="238">
        <f>SUM(T176:T197)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9" t="s">
        <v>84</v>
      </c>
      <c r="AT175" s="240" t="s">
        <v>75</v>
      </c>
      <c r="AU175" s="240" t="s">
        <v>76</v>
      </c>
      <c r="AY175" s="239" t="s">
        <v>213</v>
      </c>
      <c r="BK175" s="241">
        <f>SUM(BK176:BK197)</f>
        <v>0</v>
      </c>
    </row>
    <row r="176" s="2" customFormat="1" ht="21.75" customHeight="1">
      <c r="A176" s="39"/>
      <c r="B176" s="40"/>
      <c r="C176" s="244" t="s">
        <v>574</v>
      </c>
      <c r="D176" s="244" t="s">
        <v>216</v>
      </c>
      <c r="E176" s="245" t="s">
        <v>3720</v>
      </c>
      <c r="F176" s="246" t="s">
        <v>3721</v>
      </c>
      <c r="G176" s="247" t="s">
        <v>3653</v>
      </c>
      <c r="H176" s="248">
        <v>1</v>
      </c>
      <c r="I176" s="249"/>
      <c r="J176" s="250">
        <f>ROUND(I176*H176,2)</f>
        <v>0</v>
      </c>
      <c r="K176" s="246" t="s">
        <v>3629</v>
      </c>
      <c r="L176" s="45"/>
      <c r="M176" s="251" t="s">
        <v>1</v>
      </c>
      <c r="N176" s="252" t="s">
        <v>41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229</v>
      </c>
      <c r="AT176" s="255" t="s">
        <v>216</v>
      </c>
      <c r="AU176" s="255" t="s">
        <v>84</v>
      </c>
      <c r="AY176" s="18" t="s">
        <v>213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84</v>
      </c>
      <c r="BK176" s="256">
        <f>ROUND(I176*H176,2)</f>
        <v>0</v>
      </c>
      <c r="BL176" s="18" t="s">
        <v>229</v>
      </c>
      <c r="BM176" s="255" t="s">
        <v>1656</v>
      </c>
    </row>
    <row r="177" s="2" customFormat="1" ht="16.5" customHeight="1">
      <c r="A177" s="39"/>
      <c r="B177" s="40"/>
      <c r="C177" s="244" t="s">
        <v>580</v>
      </c>
      <c r="D177" s="244" t="s">
        <v>216</v>
      </c>
      <c r="E177" s="245" t="s">
        <v>3722</v>
      </c>
      <c r="F177" s="246" t="s">
        <v>3723</v>
      </c>
      <c r="G177" s="247" t="s">
        <v>3653</v>
      </c>
      <c r="H177" s="248">
        <v>1</v>
      </c>
      <c r="I177" s="249"/>
      <c r="J177" s="250">
        <f>ROUND(I177*H177,2)</f>
        <v>0</v>
      </c>
      <c r="K177" s="246" t="s">
        <v>3629</v>
      </c>
      <c r="L177" s="45"/>
      <c r="M177" s="251" t="s">
        <v>1</v>
      </c>
      <c r="N177" s="252" t="s">
        <v>41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229</v>
      </c>
      <c r="AT177" s="255" t="s">
        <v>216</v>
      </c>
      <c r="AU177" s="255" t="s">
        <v>84</v>
      </c>
      <c r="AY177" s="18" t="s">
        <v>213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84</v>
      </c>
      <c r="BK177" s="256">
        <f>ROUND(I177*H177,2)</f>
        <v>0</v>
      </c>
      <c r="BL177" s="18" t="s">
        <v>229</v>
      </c>
      <c r="BM177" s="255" t="s">
        <v>1670</v>
      </c>
    </row>
    <row r="178" s="2" customFormat="1" ht="16.5" customHeight="1">
      <c r="A178" s="39"/>
      <c r="B178" s="40"/>
      <c r="C178" s="244" t="s">
        <v>585</v>
      </c>
      <c r="D178" s="244" t="s">
        <v>216</v>
      </c>
      <c r="E178" s="245" t="s">
        <v>3724</v>
      </c>
      <c r="F178" s="246" t="s">
        <v>3725</v>
      </c>
      <c r="G178" s="247" t="s">
        <v>3653</v>
      </c>
      <c r="H178" s="248">
        <v>2</v>
      </c>
      <c r="I178" s="249"/>
      <c r="J178" s="250">
        <f>ROUND(I178*H178,2)</f>
        <v>0</v>
      </c>
      <c r="K178" s="246" t="s">
        <v>3629</v>
      </c>
      <c r="L178" s="45"/>
      <c r="M178" s="251" t="s">
        <v>1</v>
      </c>
      <c r="N178" s="252" t="s">
        <v>41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229</v>
      </c>
      <c r="AT178" s="255" t="s">
        <v>216</v>
      </c>
      <c r="AU178" s="255" t="s">
        <v>84</v>
      </c>
      <c r="AY178" s="18" t="s">
        <v>213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84</v>
      </c>
      <c r="BK178" s="256">
        <f>ROUND(I178*H178,2)</f>
        <v>0</v>
      </c>
      <c r="BL178" s="18" t="s">
        <v>229</v>
      </c>
      <c r="BM178" s="255" t="s">
        <v>1680</v>
      </c>
    </row>
    <row r="179" s="2" customFormat="1" ht="16.5" customHeight="1">
      <c r="A179" s="39"/>
      <c r="B179" s="40"/>
      <c r="C179" s="244" t="s">
        <v>591</v>
      </c>
      <c r="D179" s="244" t="s">
        <v>216</v>
      </c>
      <c r="E179" s="245" t="s">
        <v>3726</v>
      </c>
      <c r="F179" s="246" t="s">
        <v>3698</v>
      </c>
      <c r="G179" s="247" t="s">
        <v>3653</v>
      </c>
      <c r="H179" s="248">
        <v>2</v>
      </c>
      <c r="I179" s="249"/>
      <c r="J179" s="250">
        <f>ROUND(I179*H179,2)</f>
        <v>0</v>
      </c>
      <c r="K179" s="246" t="s">
        <v>3629</v>
      </c>
      <c r="L179" s="45"/>
      <c r="M179" s="251" t="s">
        <v>1</v>
      </c>
      <c r="N179" s="252" t="s">
        <v>41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229</v>
      </c>
      <c r="AT179" s="255" t="s">
        <v>216</v>
      </c>
      <c r="AU179" s="255" t="s">
        <v>84</v>
      </c>
      <c r="AY179" s="18" t="s">
        <v>213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84</v>
      </c>
      <c r="BK179" s="256">
        <f>ROUND(I179*H179,2)</f>
        <v>0</v>
      </c>
      <c r="BL179" s="18" t="s">
        <v>229</v>
      </c>
      <c r="BM179" s="255" t="s">
        <v>1690</v>
      </c>
    </row>
    <row r="180" s="2" customFormat="1" ht="16.5" customHeight="1">
      <c r="A180" s="39"/>
      <c r="B180" s="40"/>
      <c r="C180" s="244" t="s">
        <v>601</v>
      </c>
      <c r="D180" s="244" t="s">
        <v>216</v>
      </c>
      <c r="E180" s="245" t="s">
        <v>3727</v>
      </c>
      <c r="F180" s="246" t="s">
        <v>3728</v>
      </c>
      <c r="G180" s="247" t="s">
        <v>3653</v>
      </c>
      <c r="H180" s="248">
        <v>1</v>
      </c>
      <c r="I180" s="249"/>
      <c r="J180" s="250">
        <f>ROUND(I180*H180,2)</f>
        <v>0</v>
      </c>
      <c r="K180" s="246" t="s">
        <v>3629</v>
      </c>
      <c r="L180" s="45"/>
      <c r="M180" s="251" t="s">
        <v>1</v>
      </c>
      <c r="N180" s="252" t="s">
        <v>41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229</v>
      </c>
      <c r="AT180" s="255" t="s">
        <v>216</v>
      </c>
      <c r="AU180" s="255" t="s">
        <v>84</v>
      </c>
      <c r="AY180" s="18" t="s">
        <v>213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84</v>
      </c>
      <c r="BK180" s="256">
        <f>ROUND(I180*H180,2)</f>
        <v>0</v>
      </c>
      <c r="BL180" s="18" t="s">
        <v>229</v>
      </c>
      <c r="BM180" s="255" t="s">
        <v>1698</v>
      </c>
    </row>
    <row r="181" s="2" customFormat="1" ht="16.5" customHeight="1">
      <c r="A181" s="39"/>
      <c r="B181" s="40"/>
      <c r="C181" s="244" t="s">
        <v>606</v>
      </c>
      <c r="D181" s="244" t="s">
        <v>216</v>
      </c>
      <c r="E181" s="245" t="s">
        <v>3729</v>
      </c>
      <c r="F181" s="246" t="s">
        <v>3730</v>
      </c>
      <c r="G181" s="247" t="s">
        <v>3653</v>
      </c>
      <c r="H181" s="248">
        <v>1</v>
      </c>
      <c r="I181" s="249"/>
      <c r="J181" s="250">
        <f>ROUND(I181*H181,2)</f>
        <v>0</v>
      </c>
      <c r="K181" s="246" t="s">
        <v>3629</v>
      </c>
      <c r="L181" s="45"/>
      <c r="M181" s="251" t="s">
        <v>1</v>
      </c>
      <c r="N181" s="252" t="s">
        <v>41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229</v>
      </c>
      <c r="AT181" s="255" t="s">
        <v>216</v>
      </c>
      <c r="AU181" s="255" t="s">
        <v>84</v>
      </c>
      <c r="AY181" s="18" t="s">
        <v>213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84</v>
      </c>
      <c r="BK181" s="256">
        <f>ROUND(I181*H181,2)</f>
        <v>0</v>
      </c>
      <c r="BL181" s="18" t="s">
        <v>229</v>
      </c>
      <c r="BM181" s="255" t="s">
        <v>1710</v>
      </c>
    </row>
    <row r="182" s="2" customFormat="1" ht="16.5" customHeight="1">
      <c r="A182" s="39"/>
      <c r="B182" s="40"/>
      <c r="C182" s="244" t="s">
        <v>611</v>
      </c>
      <c r="D182" s="244" t="s">
        <v>216</v>
      </c>
      <c r="E182" s="245" t="s">
        <v>3731</v>
      </c>
      <c r="F182" s="246" t="s">
        <v>3732</v>
      </c>
      <c r="G182" s="247" t="s">
        <v>3653</v>
      </c>
      <c r="H182" s="248">
        <v>1</v>
      </c>
      <c r="I182" s="249"/>
      <c r="J182" s="250">
        <f>ROUND(I182*H182,2)</f>
        <v>0</v>
      </c>
      <c r="K182" s="246" t="s">
        <v>3629</v>
      </c>
      <c r="L182" s="45"/>
      <c r="M182" s="251" t="s">
        <v>1</v>
      </c>
      <c r="N182" s="252" t="s">
        <v>41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229</v>
      </c>
      <c r="AT182" s="255" t="s">
        <v>216</v>
      </c>
      <c r="AU182" s="255" t="s">
        <v>84</v>
      </c>
      <c r="AY182" s="18" t="s">
        <v>213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84</v>
      </c>
      <c r="BK182" s="256">
        <f>ROUND(I182*H182,2)</f>
        <v>0</v>
      </c>
      <c r="BL182" s="18" t="s">
        <v>229</v>
      </c>
      <c r="BM182" s="255" t="s">
        <v>2258</v>
      </c>
    </row>
    <row r="183" s="2" customFormat="1" ht="16.5" customHeight="1">
      <c r="A183" s="39"/>
      <c r="B183" s="40"/>
      <c r="C183" s="244" t="s">
        <v>615</v>
      </c>
      <c r="D183" s="244" t="s">
        <v>216</v>
      </c>
      <c r="E183" s="245" t="s">
        <v>3733</v>
      </c>
      <c r="F183" s="246" t="s">
        <v>3734</v>
      </c>
      <c r="G183" s="247" t="s">
        <v>3653</v>
      </c>
      <c r="H183" s="248">
        <v>1</v>
      </c>
      <c r="I183" s="249"/>
      <c r="J183" s="250">
        <f>ROUND(I183*H183,2)</f>
        <v>0</v>
      </c>
      <c r="K183" s="246" t="s">
        <v>3629</v>
      </c>
      <c r="L183" s="45"/>
      <c r="M183" s="251" t="s">
        <v>1</v>
      </c>
      <c r="N183" s="252" t="s">
        <v>41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229</v>
      </c>
      <c r="AT183" s="255" t="s">
        <v>216</v>
      </c>
      <c r="AU183" s="255" t="s">
        <v>84</v>
      </c>
      <c r="AY183" s="18" t="s">
        <v>213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84</v>
      </c>
      <c r="BK183" s="256">
        <f>ROUND(I183*H183,2)</f>
        <v>0</v>
      </c>
      <c r="BL183" s="18" t="s">
        <v>229</v>
      </c>
      <c r="BM183" s="255" t="s">
        <v>1729</v>
      </c>
    </row>
    <row r="184" s="2" customFormat="1" ht="16.5" customHeight="1">
      <c r="A184" s="39"/>
      <c r="B184" s="40"/>
      <c r="C184" s="244" t="s">
        <v>620</v>
      </c>
      <c r="D184" s="244" t="s">
        <v>216</v>
      </c>
      <c r="E184" s="245" t="s">
        <v>3735</v>
      </c>
      <c r="F184" s="246" t="s">
        <v>3736</v>
      </c>
      <c r="G184" s="247" t="s">
        <v>3653</v>
      </c>
      <c r="H184" s="248">
        <v>1</v>
      </c>
      <c r="I184" s="249"/>
      <c r="J184" s="250">
        <f>ROUND(I184*H184,2)</f>
        <v>0</v>
      </c>
      <c r="K184" s="246" t="s">
        <v>3629</v>
      </c>
      <c r="L184" s="45"/>
      <c r="M184" s="251" t="s">
        <v>1</v>
      </c>
      <c r="N184" s="252" t="s">
        <v>41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229</v>
      </c>
      <c r="AT184" s="255" t="s">
        <v>216</v>
      </c>
      <c r="AU184" s="255" t="s">
        <v>84</v>
      </c>
      <c r="AY184" s="18" t="s">
        <v>213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84</v>
      </c>
      <c r="BK184" s="256">
        <f>ROUND(I184*H184,2)</f>
        <v>0</v>
      </c>
      <c r="BL184" s="18" t="s">
        <v>229</v>
      </c>
      <c r="BM184" s="255" t="s">
        <v>3737</v>
      </c>
    </row>
    <row r="185" s="2" customFormat="1" ht="16.5" customHeight="1">
      <c r="A185" s="39"/>
      <c r="B185" s="40"/>
      <c r="C185" s="244" t="s">
        <v>625</v>
      </c>
      <c r="D185" s="244" t="s">
        <v>216</v>
      </c>
      <c r="E185" s="245" t="s">
        <v>3738</v>
      </c>
      <c r="F185" s="246" t="s">
        <v>3739</v>
      </c>
      <c r="G185" s="247" t="s">
        <v>3653</v>
      </c>
      <c r="H185" s="248">
        <v>4</v>
      </c>
      <c r="I185" s="249"/>
      <c r="J185" s="250">
        <f>ROUND(I185*H185,2)</f>
        <v>0</v>
      </c>
      <c r="K185" s="246" t="s">
        <v>3629</v>
      </c>
      <c r="L185" s="45"/>
      <c r="M185" s="251" t="s">
        <v>1</v>
      </c>
      <c r="N185" s="252" t="s">
        <v>41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229</v>
      </c>
      <c r="AT185" s="255" t="s">
        <v>216</v>
      </c>
      <c r="AU185" s="255" t="s">
        <v>84</v>
      </c>
      <c r="AY185" s="18" t="s">
        <v>213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84</v>
      </c>
      <c r="BK185" s="256">
        <f>ROUND(I185*H185,2)</f>
        <v>0</v>
      </c>
      <c r="BL185" s="18" t="s">
        <v>229</v>
      </c>
      <c r="BM185" s="255" t="s">
        <v>1748</v>
      </c>
    </row>
    <row r="186" s="2" customFormat="1" ht="16.5" customHeight="1">
      <c r="A186" s="39"/>
      <c r="B186" s="40"/>
      <c r="C186" s="244" t="s">
        <v>630</v>
      </c>
      <c r="D186" s="244" t="s">
        <v>216</v>
      </c>
      <c r="E186" s="245" t="s">
        <v>3740</v>
      </c>
      <c r="F186" s="246" t="s">
        <v>3741</v>
      </c>
      <c r="G186" s="247" t="s">
        <v>3653</v>
      </c>
      <c r="H186" s="248">
        <v>6</v>
      </c>
      <c r="I186" s="249"/>
      <c r="J186" s="250">
        <f>ROUND(I186*H186,2)</f>
        <v>0</v>
      </c>
      <c r="K186" s="246" t="s">
        <v>3629</v>
      </c>
      <c r="L186" s="45"/>
      <c r="M186" s="251" t="s">
        <v>1</v>
      </c>
      <c r="N186" s="252" t="s">
        <v>41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229</v>
      </c>
      <c r="AT186" s="255" t="s">
        <v>216</v>
      </c>
      <c r="AU186" s="255" t="s">
        <v>84</v>
      </c>
      <c r="AY186" s="18" t="s">
        <v>213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84</v>
      </c>
      <c r="BK186" s="256">
        <f>ROUND(I186*H186,2)</f>
        <v>0</v>
      </c>
      <c r="BL186" s="18" t="s">
        <v>229</v>
      </c>
      <c r="BM186" s="255" t="s">
        <v>1756</v>
      </c>
    </row>
    <row r="187" s="2" customFormat="1" ht="16.5" customHeight="1">
      <c r="A187" s="39"/>
      <c r="B187" s="40"/>
      <c r="C187" s="244" t="s">
        <v>635</v>
      </c>
      <c r="D187" s="244" t="s">
        <v>216</v>
      </c>
      <c r="E187" s="245" t="s">
        <v>3742</v>
      </c>
      <c r="F187" s="246" t="s">
        <v>3743</v>
      </c>
      <c r="G187" s="247" t="s">
        <v>3653</v>
      </c>
      <c r="H187" s="248">
        <v>1</v>
      </c>
      <c r="I187" s="249"/>
      <c r="J187" s="250">
        <f>ROUND(I187*H187,2)</f>
        <v>0</v>
      </c>
      <c r="K187" s="246" t="s">
        <v>3629</v>
      </c>
      <c r="L187" s="45"/>
      <c r="M187" s="251" t="s">
        <v>1</v>
      </c>
      <c r="N187" s="252" t="s">
        <v>41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229</v>
      </c>
      <c r="AT187" s="255" t="s">
        <v>216</v>
      </c>
      <c r="AU187" s="255" t="s">
        <v>84</v>
      </c>
      <c r="AY187" s="18" t="s">
        <v>213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84</v>
      </c>
      <c r="BK187" s="256">
        <f>ROUND(I187*H187,2)</f>
        <v>0</v>
      </c>
      <c r="BL187" s="18" t="s">
        <v>229</v>
      </c>
      <c r="BM187" s="255" t="s">
        <v>1765</v>
      </c>
    </row>
    <row r="188" s="2" customFormat="1" ht="21.75" customHeight="1">
      <c r="A188" s="39"/>
      <c r="B188" s="40"/>
      <c r="C188" s="244" t="s">
        <v>640</v>
      </c>
      <c r="D188" s="244" t="s">
        <v>216</v>
      </c>
      <c r="E188" s="245" t="s">
        <v>3744</v>
      </c>
      <c r="F188" s="246" t="s">
        <v>3745</v>
      </c>
      <c r="G188" s="247" t="s">
        <v>3653</v>
      </c>
      <c r="H188" s="248">
        <v>1</v>
      </c>
      <c r="I188" s="249"/>
      <c r="J188" s="250">
        <f>ROUND(I188*H188,2)</f>
        <v>0</v>
      </c>
      <c r="K188" s="246" t="s">
        <v>3629</v>
      </c>
      <c r="L188" s="45"/>
      <c r="M188" s="251" t="s">
        <v>1</v>
      </c>
      <c r="N188" s="252" t="s">
        <v>41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229</v>
      </c>
      <c r="AT188" s="255" t="s">
        <v>216</v>
      </c>
      <c r="AU188" s="255" t="s">
        <v>84</v>
      </c>
      <c r="AY188" s="18" t="s">
        <v>213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84</v>
      </c>
      <c r="BK188" s="256">
        <f>ROUND(I188*H188,2)</f>
        <v>0</v>
      </c>
      <c r="BL188" s="18" t="s">
        <v>229</v>
      </c>
      <c r="BM188" s="255" t="s">
        <v>1777</v>
      </c>
    </row>
    <row r="189" s="2" customFormat="1" ht="16.5" customHeight="1">
      <c r="A189" s="39"/>
      <c r="B189" s="40"/>
      <c r="C189" s="244" t="s">
        <v>648</v>
      </c>
      <c r="D189" s="244" t="s">
        <v>216</v>
      </c>
      <c r="E189" s="245" t="s">
        <v>3691</v>
      </c>
      <c r="F189" s="246" t="s">
        <v>3692</v>
      </c>
      <c r="G189" s="247" t="s">
        <v>3653</v>
      </c>
      <c r="H189" s="248">
        <v>2</v>
      </c>
      <c r="I189" s="249"/>
      <c r="J189" s="250">
        <f>ROUND(I189*H189,2)</f>
        <v>0</v>
      </c>
      <c r="K189" s="246" t="s">
        <v>3629</v>
      </c>
      <c r="L189" s="45"/>
      <c r="M189" s="251" t="s">
        <v>1</v>
      </c>
      <c r="N189" s="252" t="s">
        <v>41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229</v>
      </c>
      <c r="AT189" s="255" t="s">
        <v>216</v>
      </c>
      <c r="AU189" s="255" t="s">
        <v>84</v>
      </c>
      <c r="AY189" s="18" t="s">
        <v>213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84</v>
      </c>
      <c r="BK189" s="256">
        <f>ROUND(I189*H189,2)</f>
        <v>0</v>
      </c>
      <c r="BL189" s="18" t="s">
        <v>229</v>
      </c>
      <c r="BM189" s="255" t="s">
        <v>1787</v>
      </c>
    </row>
    <row r="190" s="2" customFormat="1" ht="16.5" customHeight="1">
      <c r="A190" s="39"/>
      <c r="B190" s="40"/>
      <c r="C190" s="244" t="s">
        <v>658</v>
      </c>
      <c r="D190" s="244" t="s">
        <v>216</v>
      </c>
      <c r="E190" s="245" t="s">
        <v>3746</v>
      </c>
      <c r="F190" s="246" t="s">
        <v>3747</v>
      </c>
      <c r="G190" s="247" t="s">
        <v>3653</v>
      </c>
      <c r="H190" s="248">
        <v>1</v>
      </c>
      <c r="I190" s="249"/>
      <c r="J190" s="250">
        <f>ROUND(I190*H190,2)</f>
        <v>0</v>
      </c>
      <c r="K190" s="246" t="s">
        <v>3629</v>
      </c>
      <c r="L190" s="45"/>
      <c r="M190" s="251" t="s">
        <v>1</v>
      </c>
      <c r="N190" s="252" t="s">
        <v>41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229</v>
      </c>
      <c r="AT190" s="255" t="s">
        <v>216</v>
      </c>
      <c r="AU190" s="255" t="s">
        <v>84</v>
      </c>
      <c r="AY190" s="18" t="s">
        <v>213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84</v>
      </c>
      <c r="BK190" s="256">
        <f>ROUND(I190*H190,2)</f>
        <v>0</v>
      </c>
      <c r="BL190" s="18" t="s">
        <v>229</v>
      </c>
      <c r="BM190" s="255" t="s">
        <v>1797</v>
      </c>
    </row>
    <row r="191" s="2" customFormat="1" ht="16.5" customHeight="1">
      <c r="A191" s="39"/>
      <c r="B191" s="40"/>
      <c r="C191" s="244" t="s">
        <v>664</v>
      </c>
      <c r="D191" s="244" t="s">
        <v>216</v>
      </c>
      <c r="E191" s="245" t="s">
        <v>3748</v>
      </c>
      <c r="F191" s="246" t="s">
        <v>3749</v>
      </c>
      <c r="G191" s="247" t="s">
        <v>3653</v>
      </c>
      <c r="H191" s="248">
        <v>1</v>
      </c>
      <c r="I191" s="249"/>
      <c r="J191" s="250">
        <f>ROUND(I191*H191,2)</f>
        <v>0</v>
      </c>
      <c r="K191" s="246" t="s">
        <v>3629</v>
      </c>
      <c r="L191" s="45"/>
      <c r="M191" s="251" t="s">
        <v>1</v>
      </c>
      <c r="N191" s="252" t="s">
        <v>41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229</v>
      </c>
      <c r="AT191" s="255" t="s">
        <v>216</v>
      </c>
      <c r="AU191" s="255" t="s">
        <v>84</v>
      </c>
      <c r="AY191" s="18" t="s">
        <v>213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84</v>
      </c>
      <c r="BK191" s="256">
        <f>ROUND(I191*H191,2)</f>
        <v>0</v>
      </c>
      <c r="BL191" s="18" t="s">
        <v>229</v>
      </c>
      <c r="BM191" s="255" t="s">
        <v>1806</v>
      </c>
    </row>
    <row r="192" s="2" customFormat="1" ht="16.5" customHeight="1">
      <c r="A192" s="39"/>
      <c r="B192" s="40"/>
      <c r="C192" s="244" t="s">
        <v>673</v>
      </c>
      <c r="D192" s="244" t="s">
        <v>216</v>
      </c>
      <c r="E192" s="245" t="s">
        <v>3695</v>
      </c>
      <c r="F192" s="246" t="s">
        <v>3696</v>
      </c>
      <c r="G192" s="247" t="s">
        <v>3653</v>
      </c>
      <c r="H192" s="248">
        <v>2</v>
      </c>
      <c r="I192" s="249"/>
      <c r="J192" s="250">
        <f>ROUND(I192*H192,2)</f>
        <v>0</v>
      </c>
      <c r="K192" s="246" t="s">
        <v>3629</v>
      </c>
      <c r="L192" s="45"/>
      <c r="M192" s="251" t="s">
        <v>1</v>
      </c>
      <c r="N192" s="252" t="s">
        <v>41</v>
      </c>
      <c r="O192" s="9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229</v>
      </c>
      <c r="AT192" s="255" t="s">
        <v>216</v>
      </c>
      <c r="AU192" s="255" t="s">
        <v>84</v>
      </c>
      <c r="AY192" s="18" t="s">
        <v>213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84</v>
      </c>
      <c r="BK192" s="256">
        <f>ROUND(I192*H192,2)</f>
        <v>0</v>
      </c>
      <c r="BL192" s="18" t="s">
        <v>229</v>
      </c>
      <c r="BM192" s="255" t="s">
        <v>1820</v>
      </c>
    </row>
    <row r="193" s="2" customFormat="1" ht="16.5" customHeight="1">
      <c r="A193" s="39"/>
      <c r="B193" s="40"/>
      <c r="C193" s="244" t="s">
        <v>678</v>
      </c>
      <c r="D193" s="244" t="s">
        <v>216</v>
      </c>
      <c r="E193" s="245" t="s">
        <v>3750</v>
      </c>
      <c r="F193" s="246" t="s">
        <v>3751</v>
      </c>
      <c r="G193" s="247" t="s">
        <v>3653</v>
      </c>
      <c r="H193" s="248">
        <v>1</v>
      </c>
      <c r="I193" s="249"/>
      <c r="J193" s="250">
        <f>ROUND(I193*H193,2)</f>
        <v>0</v>
      </c>
      <c r="K193" s="246" t="s">
        <v>3629</v>
      </c>
      <c r="L193" s="45"/>
      <c r="M193" s="251" t="s">
        <v>1</v>
      </c>
      <c r="N193" s="252" t="s">
        <v>41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229</v>
      </c>
      <c r="AT193" s="255" t="s">
        <v>216</v>
      </c>
      <c r="AU193" s="255" t="s">
        <v>84</v>
      </c>
      <c r="AY193" s="18" t="s">
        <v>213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84</v>
      </c>
      <c r="BK193" s="256">
        <f>ROUND(I193*H193,2)</f>
        <v>0</v>
      </c>
      <c r="BL193" s="18" t="s">
        <v>229</v>
      </c>
      <c r="BM193" s="255" t="s">
        <v>1833</v>
      </c>
    </row>
    <row r="194" s="2" customFormat="1" ht="16.5" customHeight="1">
      <c r="A194" s="39"/>
      <c r="B194" s="40"/>
      <c r="C194" s="244" t="s">
        <v>683</v>
      </c>
      <c r="D194" s="244" t="s">
        <v>216</v>
      </c>
      <c r="E194" s="245" t="s">
        <v>3752</v>
      </c>
      <c r="F194" s="246" t="s">
        <v>3753</v>
      </c>
      <c r="G194" s="247" t="s">
        <v>3653</v>
      </c>
      <c r="H194" s="248">
        <v>1</v>
      </c>
      <c r="I194" s="249"/>
      <c r="J194" s="250">
        <f>ROUND(I194*H194,2)</f>
        <v>0</v>
      </c>
      <c r="K194" s="246" t="s">
        <v>3629</v>
      </c>
      <c r="L194" s="45"/>
      <c r="M194" s="251" t="s">
        <v>1</v>
      </c>
      <c r="N194" s="252" t="s">
        <v>41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229</v>
      </c>
      <c r="AT194" s="255" t="s">
        <v>216</v>
      </c>
      <c r="AU194" s="255" t="s">
        <v>84</v>
      </c>
      <c r="AY194" s="18" t="s">
        <v>213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84</v>
      </c>
      <c r="BK194" s="256">
        <f>ROUND(I194*H194,2)</f>
        <v>0</v>
      </c>
      <c r="BL194" s="18" t="s">
        <v>229</v>
      </c>
      <c r="BM194" s="255" t="s">
        <v>1842</v>
      </c>
    </row>
    <row r="195" s="2" customFormat="1" ht="16.5" customHeight="1">
      <c r="A195" s="39"/>
      <c r="B195" s="40"/>
      <c r="C195" s="244" t="s">
        <v>688</v>
      </c>
      <c r="D195" s="244" t="s">
        <v>216</v>
      </c>
      <c r="E195" s="245" t="s">
        <v>3754</v>
      </c>
      <c r="F195" s="246" t="s">
        <v>3755</v>
      </c>
      <c r="G195" s="247" t="s">
        <v>3653</v>
      </c>
      <c r="H195" s="248">
        <v>1</v>
      </c>
      <c r="I195" s="249"/>
      <c r="J195" s="250">
        <f>ROUND(I195*H195,2)</f>
        <v>0</v>
      </c>
      <c r="K195" s="246" t="s">
        <v>3629</v>
      </c>
      <c r="L195" s="45"/>
      <c r="M195" s="251" t="s">
        <v>1</v>
      </c>
      <c r="N195" s="252" t="s">
        <v>41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229</v>
      </c>
      <c r="AT195" s="255" t="s">
        <v>216</v>
      </c>
      <c r="AU195" s="255" t="s">
        <v>84</v>
      </c>
      <c r="AY195" s="18" t="s">
        <v>213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84</v>
      </c>
      <c r="BK195" s="256">
        <f>ROUND(I195*H195,2)</f>
        <v>0</v>
      </c>
      <c r="BL195" s="18" t="s">
        <v>229</v>
      </c>
      <c r="BM195" s="255" t="s">
        <v>1854</v>
      </c>
    </row>
    <row r="196" s="2" customFormat="1" ht="16.5" customHeight="1">
      <c r="A196" s="39"/>
      <c r="B196" s="40"/>
      <c r="C196" s="244" t="s">
        <v>703</v>
      </c>
      <c r="D196" s="244" t="s">
        <v>216</v>
      </c>
      <c r="E196" s="245" t="s">
        <v>3756</v>
      </c>
      <c r="F196" s="246" t="s">
        <v>3757</v>
      </c>
      <c r="G196" s="247" t="s">
        <v>3653</v>
      </c>
      <c r="H196" s="248">
        <v>20</v>
      </c>
      <c r="I196" s="249"/>
      <c r="J196" s="250">
        <f>ROUND(I196*H196,2)</f>
        <v>0</v>
      </c>
      <c r="K196" s="246" t="s">
        <v>3629</v>
      </c>
      <c r="L196" s="45"/>
      <c r="M196" s="251" t="s">
        <v>1</v>
      </c>
      <c r="N196" s="252" t="s">
        <v>41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229</v>
      </c>
      <c r="AT196" s="255" t="s">
        <v>216</v>
      </c>
      <c r="AU196" s="255" t="s">
        <v>84</v>
      </c>
      <c r="AY196" s="18" t="s">
        <v>213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84</v>
      </c>
      <c r="BK196" s="256">
        <f>ROUND(I196*H196,2)</f>
        <v>0</v>
      </c>
      <c r="BL196" s="18" t="s">
        <v>229</v>
      </c>
      <c r="BM196" s="255" t="s">
        <v>1866</v>
      </c>
    </row>
    <row r="197" s="2" customFormat="1" ht="16.5" customHeight="1">
      <c r="A197" s="39"/>
      <c r="B197" s="40"/>
      <c r="C197" s="244" t="s">
        <v>708</v>
      </c>
      <c r="D197" s="244" t="s">
        <v>216</v>
      </c>
      <c r="E197" s="245" t="s">
        <v>3758</v>
      </c>
      <c r="F197" s="246" t="s">
        <v>3759</v>
      </c>
      <c r="G197" s="247" t="s">
        <v>3653</v>
      </c>
      <c r="H197" s="248">
        <v>20</v>
      </c>
      <c r="I197" s="249"/>
      <c r="J197" s="250">
        <f>ROUND(I197*H197,2)</f>
        <v>0</v>
      </c>
      <c r="K197" s="246" t="s">
        <v>3629</v>
      </c>
      <c r="L197" s="45"/>
      <c r="M197" s="251" t="s">
        <v>1</v>
      </c>
      <c r="N197" s="252" t="s">
        <v>41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229</v>
      </c>
      <c r="AT197" s="255" t="s">
        <v>216</v>
      </c>
      <c r="AU197" s="255" t="s">
        <v>84</v>
      </c>
      <c r="AY197" s="18" t="s">
        <v>213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84</v>
      </c>
      <c r="BK197" s="256">
        <f>ROUND(I197*H197,2)</f>
        <v>0</v>
      </c>
      <c r="BL197" s="18" t="s">
        <v>229</v>
      </c>
      <c r="BM197" s="255" t="s">
        <v>1878</v>
      </c>
    </row>
    <row r="198" s="12" customFormat="1" ht="25.92" customHeight="1">
      <c r="A198" s="12"/>
      <c r="B198" s="228"/>
      <c r="C198" s="229"/>
      <c r="D198" s="230" t="s">
        <v>75</v>
      </c>
      <c r="E198" s="231" t="s">
        <v>3760</v>
      </c>
      <c r="F198" s="231" t="s">
        <v>3761</v>
      </c>
      <c r="G198" s="229"/>
      <c r="H198" s="229"/>
      <c r="I198" s="232"/>
      <c r="J198" s="233">
        <f>BK198</f>
        <v>0</v>
      </c>
      <c r="K198" s="229"/>
      <c r="L198" s="234"/>
      <c r="M198" s="235"/>
      <c r="N198" s="236"/>
      <c r="O198" s="236"/>
      <c r="P198" s="237">
        <f>SUM(P199:P206)</f>
        <v>0</v>
      </c>
      <c r="Q198" s="236"/>
      <c r="R198" s="237">
        <f>SUM(R199:R206)</f>
        <v>0</v>
      </c>
      <c r="S198" s="236"/>
      <c r="T198" s="238">
        <f>SUM(T199:T206)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9" t="s">
        <v>84</v>
      </c>
      <c r="AT198" s="240" t="s">
        <v>75</v>
      </c>
      <c r="AU198" s="240" t="s">
        <v>76</v>
      </c>
      <c r="AY198" s="239" t="s">
        <v>213</v>
      </c>
      <c r="BK198" s="241">
        <f>SUM(BK199:BK206)</f>
        <v>0</v>
      </c>
    </row>
    <row r="199" s="2" customFormat="1" ht="21.75" customHeight="1">
      <c r="A199" s="39"/>
      <c r="B199" s="40"/>
      <c r="C199" s="244" t="s">
        <v>695</v>
      </c>
      <c r="D199" s="244" t="s">
        <v>216</v>
      </c>
      <c r="E199" s="245" t="s">
        <v>3762</v>
      </c>
      <c r="F199" s="246" t="s">
        <v>3763</v>
      </c>
      <c r="G199" s="247" t="s">
        <v>3653</v>
      </c>
      <c r="H199" s="248">
        <v>1</v>
      </c>
      <c r="I199" s="249"/>
      <c r="J199" s="250">
        <f>ROUND(I199*H199,2)</f>
        <v>0</v>
      </c>
      <c r="K199" s="246" t="s">
        <v>3629</v>
      </c>
      <c r="L199" s="45"/>
      <c r="M199" s="251" t="s">
        <v>1</v>
      </c>
      <c r="N199" s="252" t="s">
        <v>41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229</v>
      </c>
      <c r="AT199" s="255" t="s">
        <v>216</v>
      </c>
      <c r="AU199" s="255" t="s">
        <v>84</v>
      </c>
      <c r="AY199" s="18" t="s">
        <v>213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84</v>
      </c>
      <c r="BK199" s="256">
        <f>ROUND(I199*H199,2)</f>
        <v>0</v>
      </c>
      <c r="BL199" s="18" t="s">
        <v>229</v>
      </c>
      <c r="BM199" s="255" t="s">
        <v>1888</v>
      </c>
    </row>
    <row r="200" s="2" customFormat="1" ht="16.5" customHeight="1">
      <c r="A200" s="39"/>
      <c r="B200" s="40"/>
      <c r="C200" s="244" t="s">
        <v>454</v>
      </c>
      <c r="D200" s="244" t="s">
        <v>216</v>
      </c>
      <c r="E200" s="245" t="s">
        <v>3764</v>
      </c>
      <c r="F200" s="246" t="s">
        <v>3765</v>
      </c>
      <c r="G200" s="247" t="s">
        <v>3653</v>
      </c>
      <c r="H200" s="248">
        <v>3</v>
      </c>
      <c r="I200" s="249"/>
      <c r="J200" s="250">
        <f>ROUND(I200*H200,2)</f>
        <v>0</v>
      </c>
      <c r="K200" s="246" t="s">
        <v>3629</v>
      </c>
      <c r="L200" s="45"/>
      <c r="M200" s="251" t="s">
        <v>1</v>
      </c>
      <c r="N200" s="252" t="s">
        <v>41</v>
      </c>
      <c r="O200" s="9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229</v>
      </c>
      <c r="AT200" s="255" t="s">
        <v>216</v>
      </c>
      <c r="AU200" s="255" t="s">
        <v>84</v>
      </c>
      <c r="AY200" s="18" t="s">
        <v>213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84</v>
      </c>
      <c r="BK200" s="256">
        <f>ROUND(I200*H200,2)</f>
        <v>0</v>
      </c>
      <c r="BL200" s="18" t="s">
        <v>229</v>
      </c>
      <c r="BM200" s="255" t="s">
        <v>1894</v>
      </c>
    </row>
    <row r="201" s="2" customFormat="1" ht="16.5" customHeight="1">
      <c r="A201" s="39"/>
      <c r="B201" s="40"/>
      <c r="C201" s="244" t="s">
        <v>953</v>
      </c>
      <c r="D201" s="244" t="s">
        <v>216</v>
      </c>
      <c r="E201" s="245" t="s">
        <v>3766</v>
      </c>
      <c r="F201" s="246" t="s">
        <v>3767</v>
      </c>
      <c r="G201" s="247" t="s">
        <v>3653</v>
      </c>
      <c r="H201" s="248">
        <v>1</v>
      </c>
      <c r="I201" s="249"/>
      <c r="J201" s="250">
        <f>ROUND(I201*H201,2)</f>
        <v>0</v>
      </c>
      <c r="K201" s="246" t="s">
        <v>3629</v>
      </c>
      <c r="L201" s="45"/>
      <c r="M201" s="251" t="s">
        <v>1</v>
      </c>
      <c r="N201" s="252" t="s">
        <v>41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229</v>
      </c>
      <c r="AT201" s="255" t="s">
        <v>216</v>
      </c>
      <c r="AU201" s="255" t="s">
        <v>84</v>
      </c>
      <c r="AY201" s="18" t="s">
        <v>213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84</v>
      </c>
      <c r="BK201" s="256">
        <f>ROUND(I201*H201,2)</f>
        <v>0</v>
      </c>
      <c r="BL201" s="18" t="s">
        <v>229</v>
      </c>
      <c r="BM201" s="255" t="s">
        <v>1225</v>
      </c>
    </row>
    <row r="202" s="2" customFormat="1" ht="16.5" customHeight="1">
      <c r="A202" s="39"/>
      <c r="B202" s="40"/>
      <c r="C202" s="244" t="s">
        <v>1568</v>
      </c>
      <c r="D202" s="244" t="s">
        <v>216</v>
      </c>
      <c r="E202" s="245" t="s">
        <v>3768</v>
      </c>
      <c r="F202" s="246" t="s">
        <v>3769</v>
      </c>
      <c r="G202" s="247" t="s">
        <v>3653</v>
      </c>
      <c r="H202" s="248">
        <v>1</v>
      </c>
      <c r="I202" s="249"/>
      <c r="J202" s="250">
        <f>ROUND(I202*H202,2)</f>
        <v>0</v>
      </c>
      <c r="K202" s="246" t="s">
        <v>3629</v>
      </c>
      <c r="L202" s="45"/>
      <c r="M202" s="251" t="s">
        <v>1</v>
      </c>
      <c r="N202" s="252" t="s">
        <v>41</v>
      </c>
      <c r="O202" s="92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229</v>
      </c>
      <c r="AT202" s="255" t="s">
        <v>216</v>
      </c>
      <c r="AU202" s="255" t="s">
        <v>84</v>
      </c>
      <c r="AY202" s="18" t="s">
        <v>213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84</v>
      </c>
      <c r="BK202" s="256">
        <f>ROUND(I202*H202,2)</f>
        <v>0</v>
      </c>
      <c r="BL202" s="18" t="s">
        <v>229</v>
      </c>
      <c r="BM202" s="255" t="s">
        <v>1914</v>
      </c>
    </row>
    <row r="203" s="2" customFormat="1" ht="16.5" customHeight="1">
      <c r="A203" s="39"/>
      <c r="B203" s="40"/>
      <c r="C203" s="244" t="s">
        <v>1574</v>
      </c>
      <c r="D203" s="244" t="s">
        <v>216</v>
      </c>
      <c r="E203" s="245" t="s">
        <v>3770</v>
      </c>
      <c r="F203" s="246" t="s">
        <v>3771</v>
      </c>
      <c r="G203" s="247" t="s">
        <v>3653</v>
      </c>
      <c r="H203" s="248">
        <v>1</v>
      </c>
      <c r="I203" s="249"/>
      <c r="J203" s="250">
        <f>ROUND(I203*H203,2)</f>
        <v>0</v>
      </c>
      <c r="K203" s="246" t="s">
        <v>3629</v>
      </c>
      <c r="L203" s="45"/>
      <c r="M203" s="251" t="s">
        <v>1</v>
      </c>
      <c r="N203" s="252" t="s">
        <v>41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229</v>
      </c>
      <c r="AT203" s="255" t="s">
        <v>216</v>
      </c>
      <c r="AU203" s="255" t="s">
        <v>84</v>
      </c>
      <c r="AY203" s="18" t="s">
        <v>213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84</v>
      </c>
      <c r="BK203" s="256">
        <f>ROUND(I203*H203,2)</f>
        <v>0</v>
      </c>
      <c r="BL203" s="18" t="s">
        <v>229</v>
      </c>
      <c r="BM203" s="255" t="s">
        <v>1921</v>
      </c>
    </row>
    <row r="204" s="2" customFormat="1" ht="16.5" customHeight="1">
      <c r="A204" s="39"/>
      <c r="B204" s="40"/>
      <c r="C204" s="244" t="s">
        <v>1580</v>
      </c>
      <c r="D204" s="244" t="s">
        <v>216</v>
      </c>
      <c r="E204" s="245" t="s">
        <v>3772</v>
      </c>
      <c r="F204" s="246" t="s">
        <v>3773</v>
      </c>
      <c r="G204" s="247" t="s">
        <v>3653</v>
      </c>
      <c r="H204" s="248">
        <v>1</v>
      </c>
      <c r="I204" s="249"/>
      <c r="J204" s="250">
        <f>ROUND(I204*H204,2)</f>
        <v>0</v>
      </c>
      <c r="K204" s="246" t="s">
        <v>3629</v>
      </c>
      <c r="L204" s="45"/>
      <c r="M204" s="251" t="s">
        <v>1</v>
      </c>
      <c r="N204" s="252" t="s">
        <v>41</v>
      </c>
      <c r="O204" s="92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229</v>
      </c>
      <c r="AT204" s="255" t="s">
        <v>216</v>
      </c>
      <c r="AU204" s="255" t="s">
        <v>84</v>
      </c>
      <c r="AY204" s="18" t="s">
        <v>213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84</v>
      </c>
      <c r="BK204" s="256">
        <f>ROUND(I204*H204,2)</f>
        <v>0</v>
      </c>
      <c r="BL204" s="18" t="s">
        <v>229</v>
      </c>
      <c r="BM204" s="255" t="s">
        <v>1937</v>
      </c>
    </row>
    <row r="205" s="2" customFormat="1" ht="16.5" customHeight="1">
      <c r="A205" s="39"/>
      <c r="B205" s="40"/>
      <c r="C205" s="244" t="s">
        <v>1586</v>
      </c>
      <c r="D205" s="244" t="s">
        <v>216</v>
      </c>
      <c r="E205" s="245" t="s">
        <v>3774</v>
      </c>
      <c r="F205" s="246" t="s">
        <v>3775</v>
      </c>
      <c r="G205" s="247" t="s">
        <v>3776</v>
      </c>
      <c r="H205" s="248">
        <v>1</v>
      </c>
      <c r="I205" s="249"/>
      <c r="J205" s="250">
        <f>ROUND(I205*H205,2)</f>
        <v>0</v>
      </c>
      <c r="K205" s="246" t="s">
        <v>3629</v>
      </c>
      <c r="L205" s="45"/>
      <c r="M205" s="251" t="s">
        <v>1</v>
      </c>
      <c r="N205" s="252" t="s">
        <v>41</v>
      </c>
      <c r="O205" s="92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229</v>
      </c>
      <c r="AT205" s="255" t="s">
        <v>216</v>
      </c>
      <c r="AU205" s="255" t="s">
        <v>84</v>
      </c>
      <c r="AY205" s="18" t="s">
        <v>213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84</v>
      </c>
      <c r="BK205" s="256">
        <f>ROUND(I205*H205,2)</f>
        <v>0</v>
      </c>
      <c r="BL205" s="18" t="s">
        <v>229</v>
      </c>
      <c r="BM205" s="255" t="s">
        <v>1948</v>
      </c>
    </row>
    <row r="206" s="2" customFormat="1" ht="16.5" customHeight="1">
      <c r="A206" s="39"/>
      <c r="B206" s="40"/>
      <c r="C206" s="244" t="s">
        <v>1592</v>
      </c>
      <c r="D206" s="244" t="s">
        <v>216</v>
      </c>
      <c r="E206" s="245" t="s">
        <v>3777</v>
      </c>
      <c r="F206" s="246" t="s">
        <v>3778</v>
      </c>
      <c r="G206" s="247" t="s">
        <v>3653</v>
      </c>
      <c r="H206" s="248">
        <v>1</v>
      </c>
      <c r="I206" s="249"/>
      <c r="J206" s="250">
        <f>ROUND(I206*H206,2)</f>
        <v>0</v>
      </c>
      <c r="K206" s="246" t="s">
        <v>3629</v>
      </c>
      <c r="L206" s="45"/>
      <c r="M206" s="251" t="s">
        <v>1</v>
      </c>
      <c r="N206" s="252" t="s">
        <v>41</v>
      </c>
      <c r="O206" s="92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229</v>
      </c>
      <c r="AT206" s="255" t="s">
        <v>216</v>
      </c>
      <c r="AU206" s="255" t="s">
        <v>84</v>
      </c>
      <c r="AY206" s="18" t="s">
        <v>213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84</v>
      </c>
      <c r="BK206" s="256">
        <f>ROUND(I206*H206,2)</f>
        <v>0</v>
      </c>
      <c r="BL206" s="18" t="s">
        <v>229</v>
      </c>
      <c r="BM206" s="255" t="s">
        <v>1958</v>
      </c>
    </row>
    <row r="207" s="12" customFormat="1" ht="25.92" customHeight="1">
      <c r="A207" s="12"/>
      <c r="B207" s="228"/>
      <c r="C207" s="229"/>
      <c r="D207" s="230" t="s">
        <v>75</v>
      </c>
      <c r="E207" s="231" t="s">
        <v>3779</v>
      </c>
      <c r="F207" s="231" t="s">
        <v>3780</v>
      </c>
      <c r="G207" s="229"/>
      <c r="H207" s="229"/>
      <c r="I207" s="232"/>
      <c r="J207" s="233">
        <f>BK207</f>
        <v>0</v>
      </c>
      <c r="K207" s="229"/>
      <c r="L207" s="234"/>
      <c r="M207" s="235"/>
      <c r="N207" s="236"/>
      <c r="O207" s="236"/>
      <c r="P207" s="237">
        <f>SUM(P208:P209)</f>
        <v>0</v>
      </c>
      <c r="Q207" s="236"/>
      <c r="R207" s="237">
        <f>SUM(R208:R209)</f>
        <v>0</v>
      </c>
      <c r="S207" s="236"/>
      <c r="T207" s="238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39" t="s">
        <v>84</v>
      </c>
      <c r="AT207" s="240" t="s">
        <v>75</v>
      </c>
      <c r="AU207" s="240" t="s">
        <v>76</v>
      </c>
      <c r="AY207" s="239" t="s">
        <v>213</v>
      </c>
      <c r="BK207" s="241">
        <f>SUM(BK208:BK209)</f>
        <v>0</v>
      </c>
    </row>
    <row r="208" s="2" customFormat="1" ht="16.5" customHeight="1">
      <c r="A208" s="39"/>
      <c r="B208" s="40"/>
      <c r="C208" s="244" t="s">
        <v>1597</v>
      </c>
      <c r="D208" s="244" t="s">
        <v>216</v>
      </c>
      <c r="E208" s="245" t="s">
        <v>3781</v>
      </c>
      <c r="F208" s="246" t="s">
        <v>3782</v>
      </c>
      <c r="G208" s="247" t="s">
        <v>3653</v>
      </c>
      <c r="H208" s="248">
        <v>1</v>
      </c>
      <c r="I208" s="249"/>
      <c r="J208" s="250">
        <f>ROUND(I208*H208,2)</f>
        <v>0</v>
      </c>
      <c r="K208" s="246" t="s">
        <v>3629</v>
      </c>
      <c r="L208" s="45"/>
      <c r="M208" s="251" t="s">
        <v>1</v>
      </c>
      <c r="N208" s="252" t="s">
        <v>41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229</v>
      </c>
      <c r="AT208" s="255" t="s">
        <v>216</v>
      </c>
      <c r="AU208" s="255" t="s">
        <v>84</v>
      </c>
      <c r="AY208" s="18" t="s">
        <v>213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84</v>
      </c>
      <c r="BK208" s="256">
        <f>ROUND(I208*H208,2)</f>
        <v>0</v>
      </c>
      <c r="BL208" s="18" t="s">
        <v>229</v>
      </c>
      <c r="BM208" s="255" t="s">
        <v>1969</v>
      </c>
    </row>
    <row r="209" s="2" customFormat="1" ht="16.5" customHeight="1">
      <c r="A209" s="39"/>
      <c r="B209" s="40"/>
      <c r="C209" s="244" t="s">
        <v>1602</v>
      </c>
      <c r="D209" s="244" t="s">
        <v>216</v>
      </c>
      <c r="E209" s="245" t="s">
        <v>3783</v>
      </c>
      <c r="F209" s="246" t="s">
        <v>3784</v>
      </c>
      <c r="G209" s="247" t="s">
        <v>3653</v>
      </c>
      <c r="H209" s="248">
        <v>3</v>
      </c>
      <c r="I209" s="249"/>
      <c r="J209" s="250">
        <f>ROUND(I209*H209,2)</f>
        <v>0</v>
      </c>
      <c r="K209" s="246" t="s">
        <v>3629</v>
      </c>
      <c r="L209" s="45"/>
      <c r="M209" s="251" t="s">
        <v>1</v>
      </c>
      <c r="N209" s="252" t="s">
        <v>41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229</v>
      </c>
      <c r="AT209" s="255" t="s">
        <v>216</v>
      </c>
      <c r="AU209" s="255" t="s">
        <v>84</v>
      </c>
      <c r="AY209" s="18" t="s">
        <v>213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84</v>
      </c>
      <c r="BK209" s="256">
        <f>ROUND(I209*H209,2)</f>
        <v>0</v>
      </c>
      <c r="BL209" s="18" t="s">
        <v>229</v>
      </c>
      <c r="BM209" s="255" t="s">
        <v>1978</v>
      </c>
    </row>
    <row r="210" s="12" customFormat="1" ht="25.92" customHeight="1">
      <c r="A210" s="12"/>
      <c r="B210" s="228"/>
      <c r="C210" s="229"/>
      <c r="D210" s="230" t="s">
        <v>75</v>
      </c>
      <c r="E210" s="231" t="s">
        <v>3785</v>
      </c>
      <c r="F210" s="231" t="s">
        <v>354</v>
      </c>
      <c r="G210" s="229"/>
      <c r="H210" s="229"/>
      <c r="I210" s="232"/>
      <c r="J210" s="233">
        <f>BK210</f>
        <v>0</v>
      </c>
      <c r="K210" s="229"/>
      <c r="L210" s="234"/>
      <c r="M210" s="235"/>
      <c r="N210" s="236"/>
      <c r="O210" s="236"/>
      <c r="P210" s="237">
        <f>SUM(P211:P216)</f>
        <v>0</v>
      </c>
      <c r="Q210" s="236"/>
      <c r="R210" s="237">
        <f>SUM(R211:R216)</f>
        <v>0</v>
      </c>
      <c r="S210" s="236"/>
      <c r="T210" s="238">
        <f>SUM(T211:T216)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39" t="s">
        <v>84</v>
      </c>
      <c r="AT210" s="240" t="s">
        <v>75</v>
      </c>
      <c r="AU210" s="240" t="s">
        <v>76</v>
      </c>
      <c r="AY210" s="239" t="s">
        <v>213</v>
      </c>
      <c r="BK210" s="241">
        <f>SUM(BK211:BK216)</f>
        <v>0</v>
      </c>
    </row>
    <row r="211" s="2" customFormat="1" ht="16.5" customHeight="1">
      <c r="A211" s="39"/>
      <c r="B211" s="40"/>
      <c r="C211" s="244" t="s">
        <v>1608</v>
      </c>
      <c r="D211" s="244" t="s">
        <v>216</v>
      </c>
      <c r="E211" s="245" t="s">
        <v>3786</v>
      </c>
      <c r="F211" s="246" t="s">
        <v>3787</v>
      </c>
      <c r="G211" s="247" t="s">
        <v>3776</v>
      </c>
      <c r="H211" s="248">
        <v>1</v>
      </c>
      <c r="I211" s="249"/>
      <c r="J211" s="250">
        <f>ROUND(I211*H211,2)</f>
        <v>0</v>
      </c>
      <c r="K211" s="246" t="s">
        <v>3629</v>
      </c>
      <c r="L211" s="45"/>
      <c r="M211" s="251" t="s">
        <v>1</v>
      </c>
      <c r="N211" s="252" t="s">
        <v>41</v>
      </c>
      <c r="O211" s="92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229</v>
      </c>
      <c r="AT211" s="255" t="s">
        <v>216</v>
      </c>
      <c r="AU211" s="255" t="s">
        <v>84</v>
      </c>
      <c r="AY211" s="18" t="s">
        <v>213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84</v>
      </c>
      <c r="BK211" s="256">
        <f>ROUND(I211*H211,2)</f>
        <v>0</v>
      </c>
      <c r="BL211" s="18" t="s">
        <v>229</v>
      </c>
      <c r="BM211" s="255" t="s">
        <v>1990</v>
      </c>
    </row>
    <row r="212" s="2" customFormat="1" ht="16.5" customHeight="1">
      <c r="A212" s="39"/>
      <c r="B212" s="40"/>
      <c r="C212" s="244" t="s">
        <v>1618</v>
      </c>
      <c r="D212" s="244" t="s">
        <v>216</v>
      </c>
      <c r="E212" s="245" t="s">
        <v>3788</v>
      </c>
      <c r="F212" s="246" t="s">
        <v>3789</v>
      </c>
      <c r="G212" s="247" t="s">
        <v>3776</v>
      </c>
      <c r="H212" s="248">
        <v>1</v>
      </c>
      <c r="I212" s="249"/>
      <c r="J212" s="250">
        <f>ROUND(I212*H212,2)</f>
        <v>0</v>
      </c>
      <c r="K212" s="246" t="s">
        <v>3629</v>
      </c>
      <c r="L212" s="45"/>
      <c r="M212" s="251" t="s">
        <v>1</v>
      </c>
      <c r="N212" s="252" t="s">
        <v>41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229</v>
      </c>
      <c r="AT212" s="255" t="s">
        <v>216</v>
      </c>
      <c r="AU212" s="255" t="s">
        <v>84</v>
      </c>
      <c r="AY212" s="18" t="s">
        <v>213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84</v>
      </c>
      <c r="BK212" s="256">
        <f>ROUND(I212*H212,2)</f>
        <v>0</v>
      </c>
      <c r="BL212" s="18" t="s">
        <v>229</v>
      </c>
      <c r="BM212" s="255" t="s">
        <v>1998</v>
      </c>
    </row>
    <row r="213" s="2" customFormat="1" ht="16.5" customHeight="1">
      <c r="A213" s="39"/>
      <c r="B213" s="40"/>
      <c r="C213" s="244" t="s">
        <v>1624</v>
      </c>
      <c r="D213" s="244" t="s">
        <v>216</v>
      </c>
      <c r="E213" s="245" t="s">
        <v>3790</v>
      </c>
      <c r="F213" s="246" t="s">
        <v>3791</v>
      </c>
      <c r="G213" s="247" t="s">
        <v>3776</v>
      </c>
      <c r="H213" s="248">
        <v>1</v>
      </c>
      <c r="I213" s="249"/>
      <c r="J213" s="250">
        <f>ROUND(I213*H213,2)</f>
        <v>0</v>
      </c>
      <c r="K213" s="246" t="s">
        <v>3629</v>
      </c>
      <c r="L213" s="45"/>
      <c r="M213" s="251" t="s">
        <v>1</v>
      </c>
      <c r="N213" s="252" t="s">
        <v>41</v>
      </c>
      <c r="O213" s="92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229</v>
      </c>
      <c r="AT213" s="255" t="s">
        <v>216</v>
      </c>
      <c r="AU213" s="255" t="s">
        <v>84</v>
      </c>
      <c r="AY213" s="18" t="s">
        <v>213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84</v>
      </c>
      <c r="BK213" s="256">
        <f>ROUND(I213*H213,2)</f>
        <v>0</v>
      </c>
      <c r="BL213" s="18" t="s">
        <v>229</v>
      </c>
      <c r="BM213" s="255" t="s">
        <v>2008</v>
      </c>
    </row>
    <row r="214" s="2" customFormat="1" ht="16.5" customHeight="1">
      <c r="A214" s="39"/>
      <c r="B214" s="40"/>
      <c r="C214" s="244" t="s">
        <v>1629</v>
      </c>
      <c r="D214" s="244" t="s">
        <v>216</v>
      </c>
      <c r="E214" s="245" t="s">
        <v>3792</v>
      </c>
      <c r="F214" s="246" t="s">
        <v>3793</v>
      </c>
      <c r="G214" s="247" t="s">
        <v>3776</v>
      </c>
      <c r="H214" s="248">
        <v>1</v>
      </c>
      <c r="I214" s="249"/>
      <c r="J214" s="250">
        <f>ROUND(I214*H214,2)</f>
        <v>0</v>
      </c>
      <c r="K214" s="246" t="s">
        <v>3629</v>
      </c>
      <c r="L214" s="45"/>
      <c r="M214" s="251" t="s">
        <v>1</v>
      </c>
      <c r="N214" s="252" t="s">
        <v>41</v>
      </c>
      <c r="O214" s="92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229</v>
      </c>
      <c r="AT214" s="255" t="s">
        <v>216</v>
      </c>
      <c r="AU214" s="255" t="s">
        <v>84</v>
      </c>
      <c r="AY214" s="18" t="s">
        <v>213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84</v>
      </c>
      <c r="BK214" s="256">
        <f>ROUND(I214*H214,2)</f>
        <v>0</v>
      </c>
      <c r="BL214" s="18" t="s">
        <v>229</v>
      </c>
      <c r="BM214" s="255" t="s">
        <v>2016</v>
      </c>
    </row>
    <row r="215" s="2" customFormat="1">
      <c r="A215" s="39"/>
      <c r="B215" s="40"/>
      <c r="C215" s="41"/>
      <c r="D215" s="257" t="s">
        <v>222</v>
      </c>
      <c r="E215" s="41"/>
      <c r="F215" s="258" t="s">
        <v>3794</v>
      </c>
      <c r="G215" s="41"/>
      <c r="H215" s="41"/>
      <c r="I215" s="155"/>
      <c r="J215" s="41"/>
      <c r="K215" s="41"/>
      <c r="L215" s="45"/>
      <c r="M215" s="259"/>
      <c r="N215" s="260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222</v>
      </c>
      <c r="AU215" s="18" t="s">
        <v>84</v>
      </c>
    </row>
    <row r="216" s="2" customFormat="1" ht="16.5" customHeight="1">
      <c r="A216" s="39"/>
      <c r="B216" s="40"/>
      <c r="C216" s="244" t="s">
        <v>1633</v>
      </c>
      <c r="D216" s="244" t="s">
        <v>216</v>
      </c>
      <c r="E216" s="245" t="s">
        <v>3795</v>
      </c>
      <c r="F216" s="246" t="s">
        <v>3796</v>
      </c>
      <c r="G216" s="247" t="s">
        <v>3776</v>
      </c>
      <c r="H216" s="248">
        <v>1</v>
      </c>
      <c r="I216" s="249"/>
      <c r="J216" s="250">
        <f>ROUND(I216*H216,2)</f>
        <v>0</v>
      </c>
      <c r="K216" s="246" t="s">
        <v>3629</v>
      </c>
      <c r="L216" s="45"/>
      <c r="M216" s="251" t="s">
        <v>1</v>
      </c>
      <c r="N216" s="252" t="s">
        <v>41</v>
      </c>
      <c r="O216" s="92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229</v>
      </c>
      <c r="AT216" s="255" t="s">
        <v>216</v>
      </c>
      <c r="AU216" s="255" t="s">
        <v>84</v>
      </c>
      <c r="AY216" s="18" t="s">
        <v>213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84</v>
      </c>
      <c r="BK216" s="256">
        <f>ROUND(I216*H216,2)</f>
        <v>0</v>
      </c>
      <c r="BL216" s="18" t="s">
        <v>229</v>
      </c>
      <c r="BM216" s="255" t="s">
        <v>3797</v>
      </c>
    </row>
    <row r="217" s="12" customFormat="1" ht="25.92" customHeight="1">
      <c r="A217" s="12"/>
      <c r="B217" s="228"/>
      <c r="C217" s="229"/>
      <c r="D217" s="230" t="s">
        <v>75</v>
      </c>
      <c r="E217" s="231" t="s">
        <v>388</v>
      </c>
      <c r="F217" s="231" t="s">
        <v>389</v>
      </c>
      <c r="G217" s="229"/>
      <c r="H217" s="229"/>
      <c r="I217" s="232"/>
      <c r="J217" s="233">
        <f>BK217</f>
        <v>0</v>
      </c>
      <c r="K217" s="229"/>
      <c r="L217" s="234"/>
      <c r="M217" s="235"/>
      <c r="N217" s="236"/>
      <c r="O217" s="236"/>
      <c r="P217" s="237">
        <f>P218</f>
        <v>0</v>
      </c>
      <c r="Q217" s="236"/>
      <c r="R217" s="237">
        <f>R218</f>
        <v>0</v>
      </c>
      <c r="S217" s="236"/>
      <c r="T217" s="238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9" t="s">
        <v>84</v>
      </c>
      <c r="AT217" s="240" t="s">
        <v>75</v>
      </c>
      <c r="AU217" s="240" t="s">
        <v>76</v>
      </c>
      <c r="AY217" s="239" t="s">
        <v>213</v>
      </c>
      <c r="BK217" s="241">
        <f>BK218</f>
        <v>0</v>
      </c>
    </row>
    <row r="218" s="12" customFormat="1" ht="22.8" customHeight="1">
      <c r="A218" s="12"/>
      <c r="B218" s="228"/>
      <c r="C218" s="229"/>
      <c r="D218" s="230" t="s">
        <v>75</v>
      </c>
      <c r="E218" s="242" t="s">
        <v>84</v>
      </c>
      <c r="F218" s="242" t="s">
        <v>390</v>
      </c>
      <c r="G218" s="229"/>
      <c r="H218" s="229"/>
      <c r="I218" s="232"/>
      <c r="J218" s="243">
        <f>BK218</f>
        <v>0</v>
      </c>
      <c r="K218" s="229"/>
      <c r="L218" s="234"/>
      <c r="M218" s="235"/>
      <c r="N218" s="236"/>
      <c r="O218" s="236"/>
      <c r="P218" s="237">
        <f>SUM(P219:P223)</f>
        <v>0</v>
      </c>
      <c r="Q218" s="236"/>
      <c r="R218" s="237">
        <f>SUM(R219:R223)</f>
        <v>0</v>
      </c>
      <c r="S218" s="236"/>
      <c r="T218" s="238">
        <f>SUM(T219:T223)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9" t="s">
        <v>84</v>
      </c>
      <c r="AT218" s="240" t="s">
        <v>75</v>
      </c>
      <c r="AU218" s="240" t="s">
        <v>84</v>
      </c>
      <c r="AY218" s="239" t="s">
        <v>213</v>
      </c>
      <c r="BK218" s="241">
        <f>SUM(BK219:BK223)</f>
        <v>0</v>
      </c>
    </row>
    <row r="219" s="2" customFormat="1" ht="21.75" customHeight="1">
      <c r="A219" s="39"/>
      <c r="B219" s="40"/>
      <c r="C219" s="244" t="s">
        <v>1644</v>
      </c>
      <c r="D219" s="244" t="s">
        <v>216</v>
      </c>
      <c r="E219" s="245" t="s">
        <v>531</v>
      </c>
      <c r="F219" s="246" t="s">
        <v>532</v>
      </c>
      <c r="G219" s="247" t="s">
        <v>399</v>
      </c>
      <c r="H219" s="248">
        <v>18.850000000000001</v>
      </c>
      <c r="I219" s="249"/>
      <c r="J219" s="250">
        <f>ROUND(I219*H219,2)</f>
        <v>0</v>
      </c>
      <c r="K219" s="246" t="s">
        <v>394</v>
      </c>
      <c r="L219" s="45"/>
      <c r="M219" s="251" t="s">
        <v>1</v>
      </c>
      <c r="N219" s="252" t="s">
        <v>41</v>
      </c>
      <c r="O219" s="9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5" t="s">
        <v>229</v>
      </c>
      <c r="AT219" s="255" t="s">
        <v>216</v>
      </c>
      <c r="AU219" s="255" t="s">
        <v>86</v>
      </c>
      <c r="AY219" s="18" t="s">
        <v>213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8" t="s">
        <v>84</v>
      </c>
      <c r="BK219" s="256">
        <f>ROUND(I219*H219,2)</f>
        <v>0</v>
      </c>
      <c r="BL219" s="18" t="s">
        <v>229</v>
      </c>
      <c r="BM219" s="255" t="s">
        <v>3798</v>
      </c>
    </row>
    <row r="220" s="2" customFormat="1">
      <c r="A220" s="39"/>
      <c r="B220" s="40"/>
      <c r="C220" s="41"/>
      <c r="D220" s="257" t="s">
        <v>222</v>
      </c>
      <c r="E220" s="41"/>
      <c r="F220" s="258" t="s">
        <v>3799</v>
      </c>
      <c r="G220" s="41"/>
      <c r="H220" s="41"/>
      <c r="I220" s="155"/>
      <c r="J220" s="41"/>
      <c r="K220" s="41"/>
      <c r="L220" s="45"/>
      <c r="M220" s="259"/>
      <c r="N220" s="260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222</v>
      </c>
      <c r="AU220" s="18" t="s">
        <v>86</v>
      </c>
    </row>
    <row r="221" s="2" customFormat="1" ht="21.75" customHeight="1">
      <c r="A221" s="39"/>
      <c r="B221" s="40"/>
      <c r="C221" s="244" t="s">
        <v>1649</v>
      </c>
      <c r="D221" s="244" t="s">
        <v>216</v>
      </c>
      <c r="E221" s="245" t="s">
        <v>1009</v>
      </c>
      <c r="F221" s="246" t="s">
        <v>1355</v>
      </c>
      <c r="G221" s="247" t="s">
        <v>491</v>
      </c>
      <c r="H221" s="248">
        <v>35.814999999999998</v>
      </c>
      <c r="I221" s="249"/>
      <c r="J221" s="250">
        <f>ROUND(I221*H221,2)</f>
        <v>0</v>
      </c>
      <c r="K221" s="246" t="s">
        <v>394</v>
      </c>
      <c r="L221" s="45"/>
      <c r="M221" s="251" t="s">
        <v>1</v>
      </c>
      <c r="N221" s="252" t="s">
        <v>41</v>
      </c>
      <c r="O221" s="92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229</v>
      </c>
      <c r="AT221" s="255" t="s">
        <v>216</v>
      </c>
      <c r="AU221" s="255" t="s">
        <v>86</v>
      </c>
      <c r="AY221" s="18" t="s">
        <v>213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84</v>
      </c>
      <c r="BK221" s="256">
        <f>ROUND(I221*H221,2)</f>
        <v>0</v>
      </c>
      <c r="BL221" s="18" t="s">
        <v>229</v>
      </c>
      <c r="BM221" s="255" t="s">
        <v>3800</v>
      </c>
    </row>
    <row r="222" s="2" customFormat="1">
      <c r="A222" s="39"/>
      <c r="B222" s="40"/>
      <c r="C222" s="41"/>
      <c r="D222" s="257" t="s">
        <v>222</v>
      </c>
      <c r="E222" s="41"/>
      <c r="F222" s="258" t="s">
        <v>692</v>
      </c>
      <c r="G222" s="41"/>
      <c r="H222" s="41"/>
      <c r="I222" s="155"/>
      <c r="J222" s="41"/>
      <c r="K222" s="41"/>
      <c r="L222" s="45"/>
      <c r="M222" s="259"/>
      <c r="N222" s="260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222</v>
      </c>
      <c r="AU222" s="18" t="s">
        <v>86</v>
      </c>
    </row>
    <row r="223" s="13" customFormat="1">
      <c r="A223" s="13"/>
      <c r="B223" s="265"/>
      <c r="C223" s="266"/>
      <c r="D223" s="257" t="s">
        <v>436</v>
      </c>
      <c r="E223" s="267" t="s">
        <v>1</v>
      </c>
      <c r="F223" s="268" t="s">
        <v>3801</v>
      </c>
      <c r="G223" s="266"/>
      <c r="H223" s="269">
        <v>35.814999999999998</v>
      </c>
      <c r="I223" s="270"/>
      <c r="J223" s="266"/>
      <c r="K223" s="266"/>
      <c r="L223" s="271"/>
      <c r="M223" s="297"/>
      <c r="N223" s="298"/>
      <c r="O223" s="298"/>
      <c r="P223" s="298"/>
      <c r="Q223" s="298"/>
      <c r="R223" s="298"/>
      <c r="S223" s="298"/>
      <c r="T223" s="29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5" t="s">
        <v>436</v>
      </c>
      <c r="AU223" s="275" t="s">
        <v>86</v>
      </c>
      <c r="AV223" s="13" t="s">
        <v>86</v>
      </c>
      <c r="AW223" s="13" t="s">
        <v>32</v>
      </c>
      <c r="AX223" s="13" t="s">
        <v>76</v>
      </c>
      <c r="AY223" s="275" t="s">
        <v>213</v>
      </c>
    </row>
    <row r="224" s="2" customFormat="1" ht="6.96" customHeight="1">
      <c r="A224" s="39"/>
      <c r="B224" s="67"/>
      <c r="C224" s="68"/>
      <c r="D224" s="68"/>
      <c r="E224" s="68"/>
      <c r="F224" s="68"/>
      <c r="G224" s="68"/>
      <c r="H224" s="68"/>
      <c r="I224" s="193"/>
      <c r="J224" s="68"/>
      <c r="K224" s="68"/>
      <c r="L224" s="45"/>
      <c r="M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</row>
  </sheetData>
  <sheetProtection sheet="1" autoFilter="0" formatColumns="0" formatRows="0" objects="1" scenarios="1" spinCount="100000" saltValue="EKLt85s6qTpKJd38V2BJpm2JFrCE/I6sEhzly0Cxmrec8rt8+gH8Zkq5HuzlJZOxdM2qV2LXQ20ZweIZu6d3og==" hashValue="9W8kk3EiCW0VFyDcOL1cuNloNRNPKwBQ4vHB5lqnOowgNQPp86vqjgHKroTUJChxDtt/luUDcetqLEUxtAh6OQ==" algorithmName="SHA-512" password="CC35"/>
  <autoFilter ref="C126:K22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3802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9"/>
      <c r="B27" s="160"/>
      <c r="C27" s="159"/>
      <c r="D27" s="159"/>
      <c r="E27" s="161" t="s">
        <v>3803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ROUND(J119,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ROUND((SUM(BE119:BE202)),  2)</f>
        <v>0</v>
      </c>
      <c r="G33" s="39"/>
      <c r="H33" s="39"/>
      <c r="I33" s="172">
        <v>0.20999999999999999</v>
      </c>
      <c r="J33" s="171">
        <f>ROUND(((SUM(BE119:BE202))*I33),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ROUND((SUM(BF119:BF202)),  2)</f>
        <v>0</v>
      </c>
      <c r="G34" s="39"/>
      <c r="H34" s="39"/>
      <c r="I34" s="172">
        <v>0.14999999999999999</v>
      </c>
      <c r="J34" s="171">
        <f>ROUND(((SUM(BF119:BF202))*I34),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ROUND((SUM(BG119:BG202)),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ROUND((SUM(BH119:BH202)),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ROUND((SUM(BI119:BI202)),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441 - Rozvody NN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J119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3804</v>
      </c>
      <c r="E97" s="206"/>
      <c r="F97" s="206"/>
      <c r="G97" s="206"/>
      <c r="H97" s="206"/>
      <c r="I97" s="207"/>
      <c r="J97" s="208">
        <f>J120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3805</v>
      </c>
      <c r="E98" s="206"/>
      <c r="F98" s="206"/>
      <c r="G98" s="206"/>
      <c r="H98" s="206"/>
      <c r="I98" s="207"/>
      <c r="J98" s="208">
        <f>J140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3806</v>
      </c>
      <c r="E99" s="206"/>
      <c r="F99" s="206"/>
      <c r="G99" s="206"/>
      <c r="H99" s="206"/>
      <c r="I99" s="207"/>
      <c r="J99" s="208">
        <f>J196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155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193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196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198</v>
      </c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97" t="str">
        <f>E7</f>
        <v>Revitalizace centra města Kopřivnice - aktualizace 08.2020</v>
      </c>
      <c r="F109" s="33"/>
      <c r="G109" s="33"/>
      <c r="H109" s="33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185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77" t="str">
        <f>E9</f>
        <v>SO 441 - Rozvody NN</v>
      </c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20</v>
      </c>
      <c r="D113" s="41"/>
      <c r="E113" s="41"/>
      <c r="F113" s="28" t="str">
        <f>F12</f>
        <v xml:space="preserve"> </v>
      </c>
      <c r="G113" s="41"/>
      <c r="H113" s="41"/>
      <c r="I113" s="157" t="s">
        <v>22</v>
      </c>
      <c r="J113" s="80" t="str">
        <f>IF(J12="","",J12)</f>
        <v>7. 8. 2020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5.65" customHeight="1">
      <c r="A115" s="39"/>
      <c r="B115" s="40"/>
      <c r="C115" s="33" t="s">
        <v>24</v>
      </c>
      <c r="D115" s="41"/>
      <c r="E115" s="41"/>
      <c r="F115" s="28" t="str">
        <f>E15</f>
        <v>Město Kopřivnice</v>
      </c>
      <c r="G115" s="41"/>
      <c r="H115" s="41"/>
      <c r="I115" s="157" t="s">
        <v>30</v>
      </c>
      <c r="J115" s="37" t="str">
        <f>E21</f>
        <v>Dopravoprojekt Ostrava a.s.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28</v>
      </c>
      <c r="D116" s="41"/>
      <c r="E116" s="41"/>
      <c r="F116" s="28" t="str">
        <f>IF(E18="","",E18)</f>
        <v>Vyplň údaj</v>
      </c>
      <c r="G116" s="41"/>
      <c r="H116" s="41"/>
      <c r="I116" s="157" t="s">
        <v>33</v>
      </c>
      <c r="J116" s="37" t="str">
        <f>E24</f>
        <v xml:space="preserve"> 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16"/>
      <c r="B118" s="217"/>
      <c r="C118" s="218" t="s">
        <v>199</v>
      </c>
      <c r="D118" s="219" t="s">
        <v>61</v>
      </c>
      <c r="E118" s="219" t="s">
        <v>57</v>
      </c>
      <c r="F118" s="219" t="s">
        <v>58</v>
      </c>
      <c r="G118" s="219" t="s">
        <v>200</v>
      </c>
      <c r="H118" s="219" t="s">
        <v>201</v>
      </c>
      <c r="I118" s="220" t="s">
        <v>202</v>
      </c>
      <c r="J118" s="219" t="s">
        <v>190</v>
      </c>
      <c r="K118" s="221" t="s">
        <v>203</v>
      </c>
      <c r="L118" s="222"/>
      <c r="M118" s="101" t="s">
        <v>1</v>
      </c>
      <c r="N118" s="102" t="s">
        <v>40</v>
      </c>
      <c r="O118" s="102" t="s">
        <v>204</v>
      </c>
      <c r="P118" s="102" t="s">
        <v>205</v>
      </c>
      <c r="Q118" s="102" t="s">
        <v>206</v>
      </c>
      <c r="R118" s="102" t="s">
        <v>207</v>
      </c>
      <c r="S118" s="102" t="s">
        <v>208</v>
      </c>
      <c r="T118" s="103" t="s">
        <v>209</v>
      </c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</row>
    <row r="119" s="2" customFormat="1" ht="22.8" customHeight="1">
      <c r="A119" s="39"/>
      <c r="B119" s="40"/>
      <c r="C119" s="108" t="s">
        <v>210</v>
      </c>
      <c r="D119" s="41"/>
      <c r="E119" s="41"/>
      <c r="F119" s="41"/>
      <c r="G119" s="41"/>
      <c r="H119" s="41"/>
      <c r="I119" s="155"/>
      <c r="J119" s="223">
        <f>BK119</f>
        <v>0</v>
      </c>
      <c r="K119" s="41"/>
      <c r="L119" s="45"/>
      <c r="M119" s="104"/>
      <c r="N119" s="224"/>
      <c r="O119" s="105"/>
      <c r="P119" s="225">
        <f>P120+P140+P196</f>
        <v>0</v>
      </c>
      <c r="Q119" s="105"/>
      <c r="R119" s="225">
        <f>R120+R140+R196</f>
        <v>0</v>
      </c>
      <c r="S119" s="105"/>
      <c r="T119" s="226">
        <f>T120+T140+T196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192</v>
      </c>
      <c r="BK119" s="227">
        <f>BK120+BK140+BK196</f>
        <v>0</v>
      </c>
    </row>
    <row r="120" s="12" customFormat="1" ht="25.92" customHeight="1">
      <c r="A120" s="12"/>
      <c r="B120" s="228"/>
      <c r="C120" s="229"/>
      <c r="D120" s="230" t="s">
        <v>75</v>
      </c>
      <c r="E120" s="231" t="s">
        <v>1710</v>
      </c>
      <c r="F120" s="231" t="s">
        <v>3807</v>
      </c>
      <c r="G120" s="229"/>
      <c r="H120" s="229"/>
      <c r="I120" s="232"/>
      <c r="J120" s="233">
        <f>BK120</f>
        <v>0</v>
      </c>
      <c r="K120" s="229"/>
      <c r="L120" s="234"/>
      <c r="M120" s="235"/>
      <c r="N120" s="236"/>
      <c r="O120" s="236"/>
      <c r="P120" s="237">
        <f>SUM(P121:P139)</f>
        <v>0</v>
      </c>
      <c r="Q120" s="236"/>
      <c r="R120" s="237">
        <f>SUM(R121:R139)</f>
        <v>0</v>
      </c>
      <c r="S120" s="236"/>
      <c r="T120" s="238">
        <f>SUM(T121:T139)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9" t="s">
        <v>84</v>
      </c>
      <c r="AT120" s="240" t="s">
        <v>75</v>
      </c>
      <c r="AU120" s="240" t="s">
        <v>76</v>
      </c>
      <c r="AY120" s="239" t="s">
        <v>213</v>
      </c>
      <c r="BK120" s="241">
        <f>SUM(BK121:BK139)</f>
        <v>0</v>
      </c>
    </row>
    <row r="121" s="2" customFormat="1" ht="16.5" customHeight="1">
      <c r="A121" s="39"/>
      <c r="B121" s="40"/>
      <c r="C121" s="244" t="s">
        <v>84</v>
      </c>
      <c r="D121" s="244" t="s">
        <v>216</v>
      </c>
      <c r="E121" s="245" t="s">
        <v>3808</v>
      </c>
      <c r="F121" s="246" t="s">
        <v>3809</v>
      </c>
      <c r="G121" s="247" t="s">
        <v>3810</v>
      </c>
      <c r="H121" s="248">
        <v>24</v>
      </c>
      <c r="I121" s="249"/>
      <c r="J121" s="250">
        <f>ROUND(I121*H121,2)</f>
        <v>0</v>
      </c>
      <c r="K121" s="246" t="s">
        <v>3811</v>
      </c>
      <c r="L121" s="45"/>
      <c r="M121" s="251" t="s">
        <v>1</v>
      </c>
      <c r="N121" s="252" t="s">
        <v>41</v>
      </c>
      <c r="O121" s="92"/>
      <c r="P121" s="253">
        <f>O121*H121</f>
        <v>0</v>
      </c>
      <c r="Q121" s="253">
        <v>0</v>
      </c>
      <c r="R121" s="253">
        <f>Q121*H121</f>
        <v>0</v>
      </c>
      <c r="S121" s="253">
        <v>0</v>
      </c>
      <c r="T121" s="254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55" t="s">
        <v>229</v>
      </c>
      <c r="AT121" s="255" t="s">
        <v>216</v>
      </c>
      <c r="AU121" s="255" t="s">
        <v>84</v>
      </c>
      <c r="AY121" s="18" t="s">
        <v>213</v>
      </c>
      <c r="BE121" s="256">
        <f>IF(N121="základní",J121,0)</f>
        <v>0</v>
      </c>
      <c r="BF121" s="256">
        <f>IF(N121="snížená",J121,0)</f>
        <v>0</v>
      </c>
      <c r="BG121" s="256">
        <f>IF(N121="zákl. přenesená",J121,0)</f>
        <v>0</v>
      </c>
      <c r="BH121" s="256">
        <f>IF(N121="sníž. přenesená",J121,0)</f>
        <v>0</v>
      </c>
      <c r="BI121" s="256">
        <f>IF(N121="nulová",J121,0)</f>
        <v>0</v>
      </c>
      <c r="BJ121" s="18" t="s">
        <v>84</v>
      </c>
      <c r="BK121" s="256">
        <f>ROUND(I121*H121,2)</f>
        <v>0</v>
      </c>
      <c r="BL121" s="18" t="s">
        <v>229</v>
      </c>
      <c r="BM121" s="255" t="s">
        <v>86</v>
      </c>
    </row>
    <row r="122" s="2" customFormat="1">
      <c r="A122" s="39"/>
      <c r="B122" s="40"/>
      <c r="C122" s="41"/>
      <c r="D122" s="257" t="s">
        <v>222</v>
      </c>
      <c r="E122" s="41"/>
      <c r="F122" s="258" t="s">
        <v>3812</v>
      </c>
      <c r="G122" s="41"/>
      <c r="H122" s="41"/>
      <c r="I122" s="155"/>
      <c r="J122" s="41"/>
      <c r="K122" s="41"/>
      <c r="L122" s="45"/>
      <c r="M122" s="259"/>
      <c r="N122" s="260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222</v>
      </c>
      <c r="AU122" s="18" t="s">
        <v>84</v>
      </c>
    </row>
    <row r="123" s="2" customFormat="1" ht="16.5" customHeight="1">
      <c r="A123" s="39"/>
      <c r="B123" s="40"/>
      <c r="C123" s="244" t="s">
        <v>86</v>
      </c>
      <c r="D123" s="244" t="s">
        <v>216</v>
      </c>
      <c r="E123" s="245" t="s">
        <v>3813</v>
      </c>
      <c r="F123" s="246" t="s">
        <v>3814</v>
      </c>
      <c r="G123" s="247" t="s">
        <v>3810</v>
      </c>
      <c r="H123" s="248">
        <v>40</v>
      </c>
      <c r="I123" s="249"/>
      <c r="J123" s="250">
        <f>ROUND(I123*H123,2)</f>
        <v>0</v>
      </c>
      <c r="K123" s="246" t="s">
        <v>3811</v>
      </c>
      <c r="L123" s="45"/>
      <c r="M123" s="251" t="s">
        <v>1</v>
      </c>
      <c r="N123" s="252" t="s">
        <v>41</v>
      </c>
      <c r="O123" s="92"/>
      <c r="P123" s="253">
        <f>O123*H123</f>
        <v>0</v>
      </c>
      <c r="Q123" s="253">
        <v>0</v>
      </c>
      <c r="R123" s="253">
        <f>Q123*H123</f>
        <v>0</v>
      </c>
      <c r="S123" s="253">
        <v>0</v>
      </c>
      <c r="T123" s="25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5" t="s">
        <v>229</v>
      </c>
      <c r="AT123" s="255" t="s">
        <v>216</v>
      </c>
      <c r="AU123" s="255" t="s">
        <v>84</v>
      </c>
      <c r="AY123" s="18" t="s">
        <v>213</v>
      </c>
      <c r="BE123" s="256">
        <f>IF(N123="základní",J123,0)</f>
        <v>0</v>
      </c>
      <c r="BF123" s="256">
        <f>IF(N123="snížená",J123,0)</f>
        <v>0</v>
      </c>
      <c r="BG123" s="256">
        <f>IF(N123="zákl. přenesená",J123,0)</f>
        <v>0</v>
      </c>
      <c r="BH123" s="256">
        <f>IF(N123="sníž. přenesená",J123,0)</f>
        <v>0</v>
      </c>
      <c r="BI123" s="256">
        <f>IF(N123="nulová",J123,0)</f>
        <v>0</v>
      </c>
      <c r="BJ123" s="18" t="s">
        <v>84</v>
      </c>
      <c r="BK123" s="256">
        <f>ROUND(I123*H123,2)</f>
        <v>0</v>
      </c>
      <c r="BL123" s="18" t="s">
        <v>229</v>
      </c>
      <c r="BM123" s="255" t="s">
        <v>229</v>
      </c>
    </row>
    <row r="124" s="2" customFormat="1">
      <c r="A124" s="39"/>
      <c r="B124" s="40"/>
      <c r="C124" s="41"/>
      <c r="D124" s="257" t="s">
        <v>222</v>
      </c>
      <c r="E124" s="41"/>
      <c r="F124" s="258" t="s">
        <v>3815</v>
      </c>
      <c r="G124" s="41"/>
      <c r="H124" s="41"/>
      <c r="I124" s="155"/>
      <c r="J124" s="41"/>
      <c r="K124" s="41"/>
      <c r="L124" s="45"/>
      <c r="M124" s="259"/>
      <c r="N124" s="260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222</v>
      </c>
      <c r="AU124" s="18" t="s">
        <v>84</v>
      </c>
    </row>
    <row r="125" s="2" customFormat="1" ht="16.5" customHeight="1">
      <c r="A125" s="39"/>
      <c r="B125" s="40"/>
      <c r="C125" s="244" t="s">
        <v>224</v>
      </c>
      <c r="D125" s="244" t="s">
        <v>216</v>
      </c>
      <c r="E125" s="245" t="s">
        <v>3816</v>
      </c>
      <c r="F125" s="246" t="s">
        <v>3817</v>
      </c>
      <c r="G125" s="247" t="s">
        <v>3810</v>
      </c>
      <c r="H125" s="248">
        <v>24</v>
      </c>
      <c r="I125" s="249"/>
      <c r="J125" s="250">
        <f>ROUND(I125*H125,2)</f>
        <v>0</v>
      </c>
      <c r="K125" s="246" t="s">
        <v>3811</v>
      </c>
      <c r="L125" s="45"/>
      <c r="M125" s="251" t="s">
        <v>1</v>
      </c>
      <c r="N125" s="252" t="s">
        <v>41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229</v>
      </c>
      <c r="AT125" s="255" t="s">
        <v>216</v>
      </c>
      <c r="AU125" s="255" t="s">
        <v>84</v>
      </c>
      <c r="AY125" s="18" t="s">
        <v>213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84</v>
      </c>
      <c r="BK125" s="256">
        <f>ROUND(I125*H125,2)</f>
        <v>0</v>
      </c>
      <c r="BL125" s="18" t="s">
        <v>229</v>
      </c>
      <c r="BM125" s="255" t="s">
        <v>238</v>
      </c>
    </row>
    <row r="126" s="2" customFormat="1">
      <c r="A126" s="39"/>
      <c r="B126" s="40"/>
      <c r="C126" s="41"/>
      <c r="D126" s="257" t="s">
        <v>222</v>
      </c>
      <c r="E126" s="41"/>
      <c r="F126" s="258" t="s">
        <v>3818</v>
      </c>
      <c r="G126" s="41"/>
      <c r="H126" s="41"/>
      <c r="I126" s="155"/>
      <c r="J126" s="41"/>
      <c r="K126" s="41"/>
      <c r="L126" s="45"/>
      <c r="M126" s="259"/>
      <c r="N126" s="260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222</v>
      </c>
      <c r="AU126" s="18" t="s">
        <v>84</v>
      </c>
    </row>
    <row r="127" s="2" customFormat="1" ht="21.75" customHeight="1">
      <c r="A127" s="39"/>
      <c r="B127" s="40"/>
      <c r="C127" s="244" t="s">
        <v>229</v>
      </c>
      <c r="D127" s="244" t="s">
        <v>216</v>
      </c>
      <c r="E127" s="245" t="s">
        <v>3819</v>
      </c>
      <c r="F127" s="246" t="s">
        <v>3820</v>
      </c>
      <c r="G127" s="247" t="s">
        <v>3810</v>
      </c>
      <c r="H127" s="248">
        <v>24</v>
      </c>
      <c r="I127" s="249"/>
      <c r="J127" s="250">
        <f>ROUND(I127*H127,2)</f>
        <v>0</v>
      </c>
      <c r="K127" s="246" t="s">
        <v>3811</v>
      </c>
      <c r="L127" s="45"/>
      <c r="M127" s="251" t="s">
        <v>1</v>
      </c>
      <c r="N127" s="252" t="s">
        <v>41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229</v>
      </c>
      <c r="AT127" s="255" t="s">
        <v>216</v>
      </c>
      <c r="AU127" s="255" t="s">
        <v>84</v>
      </c>
      <c r="AY127" s="18" t="s">
        <v>213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84</v>
      </c>
      <c r="BK127" s="256">
        <f>ROUND(I127*H127,2)</f>
        <v>0</v>
      </c>
      <c r="BL127" s="18" t="s">
        <v>229</v>
      </c>
      <c r="BM127" s="255" t="s">
        <v>420</v>
      </c>
    </row>
    <row r="128" s="2" customFormat="1">
      <c r="A128" s="39"/>
      <c r="B128" s="40"/>
      <c r="C128" s="41"/>
      <c r="D128" s="257" t="s">
        <v>222</v>
      </c>
      <c r="E128" s="41"/>
      <c r="F128" s="258" t="s">
        <v>3821</v>
      </c>
      <c r="G128" s="41"/>
      <c r="H128" s="41"/>
      <c r="I128" s="155"/>
      <c r="J128" s="41"/>
      <c r="K128" s="41"/>
      <c r="L128" s="45"/>
      <c r="M128" s="259"/>
      <c r="N128" s="260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222</v>
      </c>
      <c r="AU128" s="18" t="s">
        <v>84</v>
      </c>
    </row>
    <row r="129" s="2" customFormat="1" ht="21.75" customHeight="1">
      <c r="A129" s="39"/>
      <c r="B129" s="40"/>
      <c r="C129" s="244" t="s">
        <v>212</v>
      </c>
      <c r="D129" s="244" t="s">
        <v>216</v>
      </c>
      <c r="E129" s="245" t="s">
        <v>3822</v>
      </c>
      <c r="F129" s="246" t="s">
        <v>3823</v>
      </c>
      <c r="G129" s="247" t="s">
        <v>3810</v>
      </c>
      <c r="H129" s="248">
        <v>40</v>
      </c>
      <c r="I129" s="249"/>
      <c r="J129" s="250">
        <f>ROUND(I129*H129,2)</f>
        <v>0</v>
      </c>
      <c r="K129" s="246" t="s">
        <v>3811</v>
      </c>
      <c r="L129" s="45"/>
      <c r="M129" s="251" t="s">
        <v>1</v>
      </c>
      <c r="N129" s="252" t="s">
        <v>41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229</v>
      </c>
      <c r="AT129" s="255" t="s">
        <v>216</v>
      </c>
      <c r="AU129" s="255" t="s">
        <v>84</v>
      </c>
      <c r="AY129" s="18" t="s">
        <v>213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84</v>
      </c>
      <c r="BK129" s="256">
        <f>ROUND(I129*H129,2)</f>
        <v>0</v>
      </c>
      <c r="BL129" s="18" t="s">
        <v>229</v>
      </c>
      <c r="BM129" s="255" t="s">
        <v>253</v>
      </c>
    </row>
    <row r="130" s="2" customFormat="1" ht="16.5" customHeight="1">
      <c r="A130" s="39"/>
      <c r="B130" s="40"/>
      <c r="C130" s="244" t="s">
        <v>238</v>
      </c>
      <c r="D130" s="244" t="s">
        <v>216</v>
      </c>
      <c r="E130" s="245" t="s">
        <v>3824</v>
      </c>
      <c r="F130" s="246" t="s">
        <v>3825</v>
      </c>
      <c r="G130" s="247" t="s">
        <v>3810</v>
      </c>
      <c r="H130" s="248">
        <v>35</v>
      </c>
      <c r="I130" s="249"/>
      <c r="J130" s="250">
        <f>ROUND(I130*H130,2)</f>
        <v>0</v>
      </c>
      <c r="K130" s="246" t="s">
        <v>3811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84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264</v>
      </c>
    </row>
    <row r="131" s="2" customFormat="1">
      <c r="A131" s="39"/>
      <c r="B131" s="40"/>
      <c r="C131" s="41"/>
      <c r="D131" s="257" t="s">
        <v>222</v>
      </c>
      <c r="E131" s="41"/>
      <c r="F131" s="258" t="s">
        <v>3826</v>
      </c>
      <c r="G131" s="41"/>
      <c r="H131" s="41"/>
      <c r="I131" s="155"/>
      <c r="J131" s="41"/>
      <c r="K131" s="41"/>
      <c r="L131" s="45"/>
      <c r="M131" s="259"/>
      <c r="N131" s="260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84</v>
      </c>
    </row>
    <row r="132" s="2" customFormat="1" ht="16.5" customHeight="1">
      <c r="A132" s="39"/>
      <c r="B132" s="40"/>
      <c r="C132" s="244" t="s">
        <v>243</v>
      </c>
      <c r="D132" s="244" t="s">
        <v>216</v>
      </c>
      <c r="E132" s="245" t="s">
        <v>3827</v>
      </c>
      <c r="F132" s="246" t="s">
        <v>3828</v>
      </c>
      <c r="G132" s="247" t="s">
        <v>3776</v>
      </c>
      <c r="H132" s="248">
        <v>1</v>
      </c>
      <c r="I132" s="249"/>
      <c r="J132" s="250">
        <f>ROUND(I132*H132,2)</f>
        <v>0</v>
      </c>
      <c r="K132" s="246" t="s">
        <v>3811</v>
      </c>
      <c r="L132" s="45"/>
      <c r="M132" s="251" t="s">
        <v>1</v>
      </c>
      <c r="N132" s="252" t="s">
        <v>41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229</v>
      </c>
      <c r="AT132" s="255" t="s">
        <v>216</v>
      </c>
      <c r="AU132" s="255" t="s">
        <v>84</v>
      </c>
      <c r="AY132" s="18" t="s">
        <v>213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84</v>
      </c>
      <c r="BK132" s="256">
        <f>ROUND(I132*H132,2)</f>
        <v>0</v>
      </c>
      <c r="BL132" s="18" t="s">
        <v>229</v>
      </c>
      <c r="BM132" s="255" t="s">
        <v>279</v>
      </c>
    </row>
    <row r="133" s="2" customFormat="1">
      <c r="A133" s="39"/>
      <c r="B133" s="40"/>
      <c r="C133" s="41"/>
      <c r="D133" s="257" t="s">
        <v>222</v>
      </c>
      <c r="E133" s="41"/>
      <c r="F133" s="258" t="s">
        <v>3829</v>
      </c>
      <c r="G133" s="41"/>
      <c r="H133" s="41"/>
      <c r="I133" s="155"/>
      <c r="J133" s="41"/>
      <c r="K133" s="41"/>
      <c r="L133" s="45"/>
      <c r="M133" s="259"/>
      <c r="N133" s="260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84</v>
      </c>
    </row>
    <row r="134" s="2" customFormat="1" ht="16.5" customHeight="1">
      <c r="A134" s="39"/>
      <c r="B134" s="40"/>
      <c r="C134" s="244" t="s">
        <v>420</v>
      </c>
      <c r="D134" s="244" t="s">
        <v>216</v>
      </c>
      <c r="E134" s="245" t="s">
        <v>3830</v>
      </c>
      <c r="F134" s="246" t="s">
        <v>3831</v>
      </c>
      <c r="G134" s="247" t="s">
        <v>3776</v>
      </c>
      <c r="H134" s="248">
        <v>1</v>
      </c>
      <c r="I134" s="249"/>
      <c r="J134" s="250">
        <f>ROUND(I134*H134,2)</f>
        <v>0</v>
      </c>
      <c r="K134" s="246" t="s">
        <v>3811</v>
      </c>
      <c r="L134" s="45"/>
      <c r="M134" s="251" t="s">
        <v>1</v>
      </c>
      <c r="N134" s="252" t="s">
        <v>41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229</v>
      </c>
      <c r="AT134" s="255" t="s">
        <v>216</v>
      </c>
      <c r="AU134" s="255" t="s">
        <v>84</v>
      </c>
      <c r="AY134" s="18" t="s">
        <v>213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84</v>
      </c>
      <c r="BK134" s="256">
        <f>ROUND(I134*H134,2)</f>
        <v>0</v>
      </c>
      <c r="BL134" s="18" t="s">
        <v>229</v>
      </c>
      <c r="BM134" s="255" t="s">
        <v>293</v>
      </c>
    </row>
    <row r="135" s="2" customFormat="1">
      <c r="A135" s="39"/>
      <c r="B135" s="40"/>
      <c r="C135" s="41"/>
      <c r="D135" s="257" t="s">
        <v>222</v>
      </c>
      <c r="E135" s="41"/>
      <c r="F135" s="258" t="s">
        <v>3832</v>
      </c>
      <c r="G135" s="41"/>
      <c r="H135" s="41"/>
      <c r="I135" s="155"/>
      <c r="J135" s="41"/>
      <c r="K135" s="41"/>
      <c r="L135" s="45"/>
      <c r="M135" s="259"/>
      <c r="N135" s="260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222</v>
      </c>
      <c r="AU135" s="18" t="s">
        <v>84</v>
      </c>
    </row>
    <row r="136" s="2" customFormat="1" ht="16.5" customHeight="1">
      <c r="A136" s="39"/>
      <c r="B136" s="40"/>
      <c r="C136" s="244" t="s">
        <v>248</v>
      </c>
      <c r="D136" s="244" t="s">
        <v>216</v>
      </c>
      <c r="E136" s="245" t="s">
        <v>3833</v>
      </c>
      <c r="F136" s="246" t="s">
        <v>3834</v>
      </c>
      <c r="G136" s="247" t="s">
        <v>3776</v>
      </c>
      <c r="H136" s="248">
        <v>1</v>
      </c>
      <c r="I136" s="249"/>
      <c r="J136" s="250">
        <f>ROUND(I136*H136,2)</f>
        <v>0</v>
      </c>
      <c r="K136" s="246" t="s">
        <v>3811</v>
      </c>
      <c r="L136" s="45"/>
      <c r="M136" s="251" t="s">
        <v>1</v>
      </c>
      <c r="N136" s="252" t="s">
        <v>41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229</v>
      </c>
      <c r="AT136" s="255" t="s">
        <v>216</v>
      </c>
      <c r="AU136" s="255" t="s">
        <v>84</v>
      </c>
      <c r="AY136" s="18" t="s">
        <v>213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84</v>
      </c>
      <c r="BK136" s="256">
        <f>ROUND(I136*H136,2)</f>
        <v>0</v>
      </c>
      <c r="BL136" s="18" t="s">
        <v>229</v>
      </c>
      <c r="BM136" s="255" t="s">
        <v>307</v>
      </c>
    </row>
    <row r="137" s="2" customFormat="1">
      <c r="A137" s="39"/>
      <c r="B137" s="40"/>
      <c r="C137" s="41"/>
      <c r="D137" s="257" t="s">
        <v>222</v>
      </c>
      <c r="E137" s="41"/>
      <c r="F137" s="258" t="s">
        <v>3835</v>
      </c>
      <c r="G137" s="41"/>
      <c r="H137" s="41"/>
      <c r="I137" s="155"/>
      <c r="J137" s="41"/>
      <c r="K137" s="41"/>
      <c r="L137" s="45"/>
      <c r="M137" s="259"/>
      <c r="N137" s="260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84</v>
      </c>
    </row>
    <row r="138" s="2" customFormat="1" ht="16.5" customHeight="1">
      <c r="A138" s="39"/>
      <c r="B138" s="40"/>
      <c r="C138" s="244" t="s">
        <v>253</v>
      </c>
      <c r="D138" s="244" t="s">
        <v>216</v>
      </c>
      <c r="E138" s="245" t="s">
        <v>3836</v>
      </c>
      <c r="F138" s="246" t="s">
        <v>3837</v>
      </c>
      <c r="G138" s="247" t="s">
        <v>3776</v>
      </c>
      <c r="H138" s="248">
        <v>1</v>
      </c>
      <c r="I138" s="249"/>
      <c r="J138" s="250">
        <f>ROUND(I138*H138,2)</f>
        <v>0</v>
      </c>
      <c r="K138" s="246" t="s">
        <v>3811</v>
      </c>
      <c r="L138" s="45"/>
      <c r="M138" s="251" t="s">
        <v>1</v>
      </c>
      <c r="N138" s="252" t="s">
        <v>41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229</v>
      </c>
      <c r="AT138" s="255" t="s">
        <v>216</v>
      </c>
      <c r="AU138" s="255" t="s">
        <v>84</v>
      </c>
      <c r="AY138" s="18" t="s">
        <v>213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84</v>
      </c>
      <c r="BK138" s="256">
        <f>ROUND(I138*H138,2)</f>
        <v>0</v>
      </c>
      <c r="BL138" s="18" t="s">
        <v>229</v>
      </c>
      <c r="BM138" s="255" t="s">
        <v>322</v>
      </c>
    </row>
    <row r="139" s="2" customFormat="1">
      <c r="A139" s="39"/>
      <c r="B139" s="40"/>
      <c r="C139" s="41"/>
      <c r="D139" s="257" t="s">
        <v>222</v>
      </c>
      <c r="E139" s="41"/>
      <c r="F139" s="258" t="s">
        <v>3838</v>
      </c>
      <c r="G139" s="41"/>
      <c r="H139" s="41"/>
      <c r="I139" s="155"/>
      <c r="J139" s="41"/>
      <c r="K139" s="41"/>
      <c r="L139" s="45"/>
      <c r="M139" s="259"/>
      <c r="N139" s="26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222</v>
      </c>
      <c r="AU139" s="18" t="s">
        <v>84</v>
      </c>
    </row>
    <row r="140" s="12" customFormat="1" ht="25.92" customHeight="1">
      <c r="A140" s="12"/>
      <c r="B140" s="228"/>
      <c r="C140" s="229"/>
      <c r="D140" s="230" t="s">
        <v>75</v>
      </c>
      <c r="E140" s="231" t="s">
        <v>3839</v>
      </c>
      <c r="F140" s="231" t="s">
        <v>950</v>
      </c>
      <c r="G140" s="229"/>
      <c r="H140" s="229"/>
      <c r="I140" s="232"/>
      <c r="J140" s="233">
        <f>BK140</f>
        <v>0</v>
      </c>
      <c r="K140" s="229"/>
      <c r="L140" s="234"/>
      <c r="M140" s="235"/>
      <c r="N140" s="236"/>
      <c r="O140" s="236"/>
      <c r="P140" s="237">
        <f>SUM(P141:P195)</f>
        <v>0</v>
      </c>
      <c r="Q140" s="236"/>
      <c r="R140" s="237">
        <f>SUM(R141:R195)</f>
        <v>0</v>
      </c>
      <c r="S140" s="236"/>
      <c r="T140" s="238">
        <f>SUM(T141:T195)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84</v>
      </c>
      <c r="AT140" s="240" t="s">
        <v>75</v>
      </c>
      <c r="AU140" s="240" t="s">
        <v>76</v>
      </c>
      <c r="AY140" s="239" t="s">
        <v>213</v>
      </c>
      <c r="BK140" s="241">
        <f>SUM(BK141:BK195)</f>
        <v>0</v>
      </c>
    </row>
    <row r="141" s="2" customFormat="1" ht="16.5" customHeight="1">
      <c r="A141" s="39"/>
      <c r="B141" s="40"/>
      <c r="C141" s="244" t="s">
        <v>257</v>
      </c>
      <c r="D141" s="244" t="s">
        <v>216</v>
      </c>
      <c r="E141" s="245" t="s">
        <v>3840</v>
      </c>
      <c r="F141" s="246" t="s">
        <v>3841</v>
      </c>
      <c r="G141" s="247" t="s">
        <v>471</v>
      </c>
      <c r="H141" s="248">
        <v>10</v>
      </c>
      <c r="I141" s="249"/>
      <c r="J141" s="250">
        <f>ROUND(I141*H141,2)</f>
        <v>0</v>
      </c>
      <c r="K141" s="246" t="s">
        <v>3811</v>
      </c>
      <c r="L141" s="45"/>
      <c r="M141" s="251" t="s">
        <v>1</v>
      </c>
      <c r="N141" s="252" t="s">
        <v>41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229</v>
      </c>
      <c r="AT141" s="255" t="s">
        <v>216</v>
      </c>
      <c r="AU141" s="255" t="s">
        <v>84</v>
      </c>
      <c r="AY141" s="18" t="s">
        <v>213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84</v>
      </c>
      <c r="BK141" s="256">
        <f>ROUND(I141*H141,2)</f>
        <v>0</v>
      </c>
      <c r="BL141" s="18" t="s">
        <v>229</v>
      </c>
      <c r="BM141" s="255" t="s">
        <v>333</v>
      </c>
    </row>
    <row r="142" s="2" customFormat="1">
      <c r="A142" s="39"/>
      <c r="B142" s="40"/>
      <c r="C142" s="41"/>
      <c r="D142" s="257" t="s">
        <v>222</v>
      </c>
      <c r="E142" s="41"/>
      <c r="F142" s="258" t="s">
        <v>3842</v>
      </c>
      <c r="G142" s="41"/>
      <c r="H142" s="41"/>
      <c r="I142" s="155"/>
      <c r="J142" s="41"/>
      <c r="K142" s="41"/>
      <c r="L142" s="45"/>
      <c r="M142" s="259"/>
      <c r="N142" s="260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84</v>
      </c>
    </row>
    <row r="143" s="2" customFormat="1" ht="16.5" customHeight="1">
      <c r="A143" s="39"/>
      <c r="B143" s="40"/>
      <c r="C143" s="244" t="s">
        <v>264</v>
      </c>
      <c r="D143" s="244" t="s">
        <v>216</v>
      </c>
      <c r="E143" s="245" t="s">
        <v>3843</v>
      </c>
      <c r="F143" s="246" t="s">
        <v>3844</v>
      </c>
      <c r="G143" s="247" t="s">
        <v>471</v>
      </c>
      <c r="H143" s="248">
        <v>39</v>
      </c>
      <c r="I143" s="249"/>
      <c r="J143" s="250">
        <f>ROUND(I143*H143,2)</f>
        <v>0</v>
      </c>
      <c r="K143" s="246" t="s">
        <v>3811</v>
      </c>
      <c r="L143" s="45"/>
      <c r="M143" s="251" t="s">
        <v>1</v>
      </c>
      <c r="N143" s="252" t="s">
        <v>41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229</v>
      </c>
      <c r="AT143" s="255" t="s">
        <v>216</v>
      </c>
      <c r="AU143" s="255" t="s">
        <v>84</v>
      </c>
      <c r="AY143" s="18" t="s">
        <v>213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84</v>
      </c>
      <c r="BK143" s="256">
        <f>ROUND(I143*H143,2)</f>
        <v>0</v>
      </c>
      <c r="BL143" s="18" t="s">
        <v>229</v>
      </c>
      <c r="BM143" s="255" t="s">
        <v>343</v>
      </c>
    </row>
    <row r="144" s="2" customFormat="1">
      <c r="A144" s="39"/>
      <c r="B144" s="40"/>
      <c r="C144" s="41"/>
      <c r="D144" s="257" t="s">
        <v>222</v>
      </c>
      <c r="E144" s="41"/>
      <c r="F144" s="258" t="s">
        <v>3845</v>
      </c>
      <c r="G144" s="41"/>
      <c r="H144" s="41"/>
      <c r="I144" s="155"/>
      <c r="J144" s="41"/>
      <c r="K144" s="41"/>
      <c r="L144" s="45"/>
      <c r="M144" s="259"/>
      <c r="N144" s="260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222</v>
      </c>
      <c r="AU144" s="18" t="s">
        <v>84</v>
      </c>
    </row>
    <row r="145" s="2" customFormat="1" ht="16.5" customHeight="1">
      <c r="A145" s="39"/>
      <c r="B145" s="40"/>
      <c r="C145" s="244" t="s">
        <v>269</v>
      </c>
      <c r="D145" s="244" t="s">
        <v>216</v>
      </c>
      <c r="E145" s="245" t="s">
        <v>3846</v>
      </c>
      <c r="F145" s="246" t="s">
        <v>3847</v>
      </c>
      <c r="G145" s="247" t="s">
        <v>393</v>
      </c>
      <c r="H145" s="248">
        <v>1</v>
      </c>
      <c r="I145" s="249"/>
      <c r="J145" s="250">
        <f>ROUND(I145*H145,2)</f>
        <v>0</v>
      </c>
      <c r="K145" s="246" t="s">
        <v>3811</v>
      </c>
      <c r="L145" s="45"/>
      <c r="M145" s="251" t="s">
        <v>1</v>
      </c>
      <c r="N145" s="252" t="s">
        <v>41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229</v>
      </c>
      <c r="AT145" s="255" t="s">
        <v>216</v>
      </c>
      <c r="AU145" s="255" t="s">
        <v>84</v>
      </c>
      <c r="AY145" s="18" t="s">
        <v>213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84</v>
      </c>
      <c r="BK145" s="256">
        <f>ROUND(I145*H145,2)</f>
        <v>0</v>
      </c>
      <c r="BL145" s="18" t="s">
        <v>229</v>
      </c>
      <c r="BM145" s="255" t="s">
        <v>512</v>
      </c>
    </row>
    <row r="146" s="2" customFormat="1">
      <c r="A146" s="39"/>
      <c r="B146" s="40"/>
      <c r="C146" s="41"/>
      <c r="D146" s="257" t="s">
        <v>222</v>
      </c>
      <c r="E146" s="41"/>
      <c r="F146" s="258" t="s">
        <v>3848</v>
      </c>
      <c r="G146" s="41"/>
      <c r="H146" s="41"/>
      <c r="I146" s="155"/>
      <c r="J146" s="41"/>
      <c r="K146" s="41"/>
      <c r="L146" s="45"/>
      <c r="M146" s="259"/>
      <c r="N146" s="260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222</v>
      </c>
      <c r="AU146" s="18" t="s">
        <v>84</v>
      </c>
    </row>
    <row r="147" s="2" customFormat="1" ht="16.5" customHeight="1">
      <c r="A147" s="39"/>
      <c r="B147" s="40"/>
      <c r="C147" s="244" t="s">
        <v>279</v>
      </c>
      <c r="D147" s="244" t="s">
        <v>216</v>
      </c>
      <c r="E147" s="245" t="s">
        <v>3849</v>
      </c>
      <c r="F147" s="246" t="s">
        <v>3850</v>
      </c>
      <c r="G147" s="247" t="s">
        <v>310</v>
      </c>
      <c r="H147" s="248">
        <v>1</v>
      </c>
      <c r="I147" s="249"/>
      <c r="J147" s="250">
        <f>ROUND(I147*H147,2)</f>
        <v>0</v>
      </c>
      <c r="K147" s="246" t="s">
        <v>3811</v>
      </c>
      <c r="L147" s="45"/>
      <c r="M147" s="251" t="s">
        <v>1</v>
      </c>
      <c r="N147" s="252" t="s">
        <v>41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229</v>
      </c>
      <c r="AT147" s="255" t="s">
        <v>216</v>
      </c>
      <c r="AU147" s="255" t="s">
        <v>84</v>
      </c>
      <c r="AY147" s="18" t="s">
        <v>213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84</v>
      </c>
      <c r="BK147" s="256">
        <f>ROUND(I147*H147,2)</f>
        <v>0</v>
      </c>
      <c r="BL147" s="18" t="s">
        <v>229</v>
      </c>
      <c r="BM147" s="255" t="s">
        <v>355</v>
      </c>
    </row>
    <row r="148" s="2" customFormat="1">
      <c r="A148" s="39"/>
      <c r="B148" s="40"/>
      <c r="C148" s="41"/>
      <c r="D148" s="257" t="s">
        <v>222</v>
      </c>
      <c r="E148" s="41"/>
      <c r="F148" s="258" t="s">
        <v>3851</v>
      </c>
      <c r="G148" s="41"/>
      <c r="H148" s="41"/>
      <c r="I148" s="155"/>
      <c r="J148" s="41"/>
      <c r="K148" s="41"/>
      <c r="L148" s="45"/>
      <c r="M148" s="259"/>
      <c r="N148" s="260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222</v>
      </c>
      <c r="AU148" s="18" t="s">
        <v>84</v>
      </c>
    </row>
    <row r="149" s="2" customFormat="1" ht="16.5" customHeight="1">
      <c r="A149" s="39"/>
      <c r="B149" s="40"/>
      <c r="C149" s="244" t="s">
        <v>8</v>
      </c>
      <c r="D149" s="244" t="s">
        <v>216</v>
      </c>
      <c r="E149" s="245" t="s">
        <v>3852</v>
      </c>
      <c r="F149" s="246" t="s">
        <v>3853</v>
      </c>
      <c r="G149" s="247" t="s">
        <v>310</v>
      </c>
      <c r="H149" s="248">
        <v>1</v>
      </c>
      <c r="I149" s="249"/>
      <c r="J149" s="250">
        <f>ROUND(I149*H149,2)</f>
        <v>0</v>
      </c>
      <c r="K149" s="246" t="s">
        <v>3811</v>
      </c>
      <c r="L149" s="45"/>
      <c r="M149" s="251" t="s">
        <v>1</v>
      </c>
      <c r="N149" s="252" t="s">
        <v>41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229</v>
      </c>
      <c r="AT149" s="255" t="s">
        <v>216</v>
      </c>
      <c r="AU149" s="255" t="s">
        <v>84</v>
      </c>
      <c r="AY149" s="18" t="s">
        <v>213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84</v>
      </c>
      <c r="BK149" s="256">
        <f>ROUND(I149*H149,2)</f>
        <v>0</v>
      </c>
      <c r="BL149" s="18" t="s">
        <v>229</v>
      </c>
      <c r="BM149" s="255" t="s">
        <v>365</v>
      </c>
    </row>
    <row r="150" s="2" customFormat="1">
      <c r="A150" s="39"/>
      <c r="B150" s="40"/>
      <c r="C150" s="41"/>
      <c r="D150" s="257" t="s">
        <v>222</v>
      </c>
      <c r="E150" s="41"/>
      <c r="F150" s="258" t="s">
        <v>3854</v>
      </c>
      <c r="G150" s="41"/>
      <c r="H150" s="41"/>
      <c r="I150" s="155"/>
      <c r="J150" s="41"/>
      <c r="K150" s="41"/>
      <c r="L150" s="45"/>
      <c r="M150" s="259"/>
      <c r="N150" s="260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222</v>
      </c>
      <c r="AU150" s="18" t="s">
        <v>84</v>
      </c>
    </row>
    <row r="151" s="2" customFormat="1" ht="16.5" customHeight="1">
      <c r="A151" s="39"/>
      <c r="B151" s="40"/>
      <c r="C151" s="244" t="s">
        <v>293</v>
      </c>
      <c r="D151" s="244" t="s">
        <v>216</v>
      </c>
      <c r="E151" s="245" t="s">
        <v>3855</v>
      </c>
      <c r="F151" s="246" t="s">
        <v>3856</v>
      </c>
      <c r="G151" s="247" t="s">
        <v>310</v>
      </c>
      <c r="H151" s="248">
        <v>1</v>
      </c>
      <c r="I151" s="249"/>
      <c r="J151" s="250">
        <f>ROUND(I151*H151,2)</f>
        <v>0</v>
      </c>
      <c r="K151" s="246" t="s">
        <v>3811</v>
      </c>
      <c r="L151" s="45"/>
      <c r="M151" s="251" t="s">
        <v>1</v>
      </c>
      <c r="N151" s="252" t="s">
        <v>41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229</v>
      </c>
      <c r="AT151" s="255" t="s">
        <v>216</v>
      </c>
      <c r="AU151" s="255" t="s">
        <v>84</v>
      </c>
      <c r="AY151" s="18" t="s">
        <v>213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84</v>
      </c>
      <c r="BK151" s="256">
        <f>ROUND(I151*H151,2)</f>
        <v>0</v>
      </c>
      <c r="BL151" s="18" t="s">
        <v>229</v>
      </c>
      <c r="BM151" s="255" t="s">
        <v>375</v>
      </c>
    </row>
    <row r="152" s="2" customFormat="1">
      <c r="A152" s="39"/>
      <c r="B152" s="40"/>
      <c r="C152" s="41"/>
      <c r="D152" s="257" t="s">
        <v>222</v>
      </c>
      <c r="E152" s="41"/>
      <c r="F152" s="258" t="s">
        <v>3857</v>
      </c>
      <c r="G152" s="41"/>
      <c r="H152" s="41"/>
      <c r="I152" s="155"/>
      <c r="J152" s="41"/>
      <c r="K152" s="41"/>
      <c r="L152" s="45"/>
      <c r="M152" s="259"/>
      <c r="N152" s="260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222</v>
      </c>
      <c r="AU152" s="18" t="s">
        <v>84</v>
      </c>
    </row>
    <row r="153" s="2" customFormat="1" ht="16.5" customHeight="1">
      <c r="A153" s="39"/>
      <c r="B153" s="40"/>
      <c r="C153" s="244" t="s">
        <v>302</v>
      </c>
      <c r="D153" s="244" t="s">
        <v>216</v>
      </c>
      <c r="E153" s="245" t="s">
        <v>3858</v>
      </c>
      <c r="F153" s="246" t="s">
        <v>3859</v>
      </c>
      <c r="G153" s="247" t="s">
        <v>310</v>
      </c>
      <c r="H153" s="248">
        <v>1</v>
      </c>
      <c r="I153" s="249"/>
      <c r="J153" s="250">
        <f>ROUND(I153*H153,2)</f>
        <v>0</v>
      </c>
      <c r="K153" s="246" t="s">
        <v>3811</v>
      </c>
      <c r="L153" s="45"/>
      <c r="M153" s="251" t="s">
        <v>1</v>
      </c>
      <c r="N153" s="252" t="s">
        <v>41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229</v>
      </c>
      <c r="AT153" s="255" t="s">
        <v>216</v>
      </c>
      <c r="AU153" s="255" t="s">
        <v>84</v>
      </c>
      <c r="AY153" s="18" t="s">
        <v>213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84</v>
      </c>
      <c r="BK153" s="256">
        <f>ROUND(I153*H153,2)</f>
        <v>0</v>
      </c>
      <c r="BL153" s="18" t="s">
        <v>229</v>
      </c>
      <c r="BM153" s="255" t="s">
        <v>297</v>
      </c>
    </row>
    <row r="154" s="2" customFormat="1">
      <c r="A154" s="39"/>
      <c r="B154" s="40"/>
      <c r="C154" s="41"/>
      <c r="D154" s="257" t="s">
        <v>222</v>
      </c>
      <c r="E154" s="41"/>
      <c r="F154" s="258" t="s">
        <v>3860</v>
      </c>
      <c r="G154" s="41"/>
      <c r="H154" s="41"/>
      <c r="I154" s="155"/>
      <c r="J154" s="41"/>
      <c r="K154" s="41"/>
      <c r="L154" s="45"/>
      <c r="M154" s="259"/>
      <c r="N154" s="260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222</v>
      </c>
      <c r="AU154" s="18" t="s">
        <v>84</v>
      </c>
    </row>
    <row r="155" s="2" customFormat="1" ht="16.5" customHeight="1">
      <c r="A155" s="39"/>
      <c r="B155" s="40"/>
      <c r="C155" s="244" t="s">
        <v>307</v>
      </c>
      <c r="D155" s="244" t="s">
        <v>216</v>
      </c>
      <c r="E155" s="245" t="s">
        <v>3861</v>
      </c>
      <c r="F155" s="246" t="s">
        <v>3862</v>
      </c>
      <c r="G155" s="247" t="s">
        <v>310</v>
      </c>
      <c r="H155" s="248">
        <v>1</v>
      </c>
      <c r="I155" s="249"/>
      <c r="J155" s="250">
        <f>ROUND(I155*H155,2)</f>
        <v>0</v>
      </c>
      <c r="K155" s="246" t="s">
        <v>3811</v>
      </c>
      <c r="L155" s="45"/>
      <c r="M155" s="251" t="s">
        <v>1</v>
      </c>
      <c r="N155" s="252" t="s">
        <v>41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229</v>
      </c>
      <c r="AT155" s="255" t="s">
        <v>216</v>
      </c>
      <c r="AU155" s="255" t="s">
        <v>84</v>
      </c>
      <c r="AY155" s="18" t="s">
        <v>213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84</v>
      </c>
      <c r="BK155" s="256">
        <f>ROUND(I155*H155,2)</f>
        <v>0</v>
      </c>
      <c r="BL155" s="18" t="s">
        <v>229</v>
      </c>
      <c r="BM155" s="255" t="s">
        <v>317</v>
      </c>
    </row>
    <row r="156" s="2" customFormat="1">
      <c r="A156" s="39"/>
      <c r="B156" s="40"/>
      <c r="C156" s="41"/>
      <c r="D156" s="257" t="s">
        <v>222</v>
      </c>
      <c r="E156" s="41"/>
      <c r="F156" s="258" t="s">
        <v>3863</v>
      </c>
      <c r="G156" s="41"/>
      <c r="H156" s="41"/>
      <c r="I156" s="155"/>
      <c r="J156" s="41"/>
      <c r="K156" s="41"/>
      <c r="L156" s="45"/>
      <c r="M156" s="259"/>
      <c r="N156" s="260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222</v>
      </c>
      <c r="AU156" s="18" t="s">
        <v>84</v>
      </c>
    </row>
    <row r="157" s="2" customFormat="1" ht="16.5" customHeight="1">
      <c r="A157" s="39"/>
      <c r="B157" s="40"/>
      <c r="C157" s="244" t="s">
        <v>312</v>
      </c>
      <c r="D157" s="244" t="s">
        <v>216</v>
      </c>
      <c r="E157" s="245" t="s">
        <v>3864</v>
      </c>
      <c r="F157" s="246" t="s">
        <v>3865</v>
      </c>
      <c r="G157" s="247" t="s">
        <v>310</v>
      </c>
      <c r="H157" s="248">
        <v>1</v>
      </c>
      <c r="I157" s="249"/>
      <c r="J157" s="250">
        <f>ROUND(I157*H157,2)</f>
        <v>0</v>
      </c>
      <c r="K157" s="246" t="s">
        <v>3811</v>
      </c>
      <c r="L157" s="45"/>
      <c r="M157" s="251" t="s">
        <v>1</v>
      </c>
      <c r="N157" s="252" t="s">
        <v>41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229</v>
      </c>
      <c r="AT157" s="255" t="s">
        <v>216</v>
      </c>
      <c r="AU157" s="255" t="s">
        <v>84</v>
      </c>
      <c r="AY157" s="18" t="s">
        <v>213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84</v>
      </c>
      <c r="BK157" s="256">
        <f>ROUND(I157*H157,2)</f>
        <v>0</v>
      </c>
      <c r="BL157" s="18" t="s">
        <v>229</v>
      </c>
      <c r="BM157" s="255" t="s">
        <v>565</v>
      </c>
    </row>
    <row r="158" s="2" customFormat="1">
      <c r="A158" s="39"/>
      <c r="B158" s="40"/>
      <c r="C158" s="41"/>
      <c r="D158" s="257" t="s">
        <v>222</v>
      </c>
      <c r="E158" s="41"/>
      <c r="F158" s="258" t="s">
        <v>3866</v>
      </c>
      <c r="G158" s="41"/>
      <c r="H158" s="41"/>
      <c r="I158" s="155"/>
      <c r="J158" s="41"/>
      <c r="K158" s="41"/>
      <c r="L158" s="45"/>
      <c r="M158" s="259"/>
      <c r="N158" s="260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84</v>
      </c>
    </row>
    <row r="159" s="2" customFormat="1" ht="16.5" customHeight="1">
      <c r="A159" s="39"/>
      <c r="B159" s="40"/>
      <c r="C159" s="244" t="s">
        <v>322</v>
      </c>
      <c r="D159" s="244" t="s">
        <v>216</v>
      </c>
      <c r="E159" s="245" t="s">
        <v>3867</v>
      </c>
      <c r="F159" s="246" t="s">
        <v>3868</v>
      </c>
      <c r="G159" s="247" t="s">
        <v>310</v>
      </c>
      <c r="H159" s="248">
        <v>1</v>
      </c>
      <c r="I159" s="249"/>
      <c r="J159" s="250">
        <f>ROUND(I159*H159,2)</f>
        <v>0</v>
      </c>
      <c r="K159" s="246" t="s">
        <v>3811</v>
      </c>
      <c r="L159" s="45"/>
      <c r="M159" s="251" t="s">
        <v>1</v>
      </c>
      <c r="N159" s="252" t="s">
        <v>41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229</v>
      </c>
      <c r="AT159" s="255" t="s">
        <v>216</v>
      </c>
      <c r="AU159" s="255" t="s">
        <v>84</v>
      </c>
      <c r="AY159" s="18" t="s">
        <v>213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84</v>
      </c>
      <c r="BK159" s="256">
        <f>ROUND(I159*H159,2)</f>
        <v>0</v>
      </c>
      <c r="BL159" s="18" t="s">
        <v>229</v>
      </c>
      <c r="BM159" s="255" t="s">
        <v>574</v>
      </c>
    </row>
    <row r="160" s="2" customFormat="1">
      <c r="A160" s="39"/>
      <c r="B160" s="40"/>
      <c r="C160" s="41"/>
      <c r="D160" s="257" t="s">
        <v>222</v>
      </c>
      <c r="E160" s="41"/>
      <c r="F160" s="258" t="s">
        <v>3869</v>
      </c>
      <c r="G160" s="41"/>
      <c r="H160" s="41"/>
      <c r="I160" s="155"/>
      <c r="J160" s="41"/>
      <c r="K160" s="41"/>
      <c r="L160" s="45"/>
      <c r="M160" s="259"/>
      <c r="N160" s="260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222</v>
      </c>
      <c r="AU160" s="18" t="s">
        <v>84</v>
      </c>
    </row>
    <row r="161" s="2" customFormat="1" ht="16.5" customHeight="1">
      <c r="A161" s="39"/>
      <c r="B161" s="40"/>
      <c r="C161" s="244" t="s">
        <v>7</v>
      </c>
      <c r="D161" s="244" t="s">
        <v>216</v>
      </c>
      <c r="E161" s="245" t="s">
        <v>3870</v>
      </c>
      <c r="F161" s="246" t="s">
        <v>3871</v>
      </c>
      <c r="G161" s="247" t="s">
        <v>310</v>
      </c>
      <c r="H161" s="248">
        <v>1</v>
      </c>
      <c r="I161" s="249"/>
      <c r="J161" s="250">
        <f>ROUND(I161*H161,2)</f>
        <v>0</v>
      </c>
      <c r="K161" s="246" t="s">
        <v>3811</v>
      </c>
      <c r="L161" s="45"/>
      <c r="M161" s="251" t="s">
        <v>1</v>
      </c>
      <c r="N161" s="252" t="s">
        <v>41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229</v>
      </c>
      <c r="AT161" s="255" t="s">
        <v>216</v>
      </c>
      <c r="AU161" s="255" t="s">
        <v>84</v>
      </c>
      <c r="AY161" s="18" t="s">
        <v>213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84</v>
      </c>
      <c r="BK161" s="256">
        <f>ROUND(I161*H161,2)</f>
        <v>0</v>
      </c>
      <c r="BL161" s="18" t="s">
        <v>229</v>
      </c>
      <c r="BM161" s="255" t="s">
        <v>585</v>
      </c>
    </row>
    <row r="162" s="2" customFormat="1">
      <c r="A162" s="39"/>
      <c r="B162" s="40"/>
      <c r="C162" s="41"/>
      <c r="D162" s="257" t="s">
        <v>222</v>
      </c>
      <c r="E162" s="41"/>
      <c r="F162" s="258" t="s">
        <v>3872</v>
      </c>
      <c r="G162" s="41"/>
      <c r="H162" s="41"/>
      <c r="I162" s="155"/>
      <c r="J162" s="41"/>
      <c r="K162" s="41"/>
      <c r="L162" s="45"/>
      <c r="M162" s="259"/>
      <c r="N162" s="260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222</v>
      </c>
      <c r="AU162" s="18" t="s">
        <v>84</v>
      </c>
    </row>
    <row r="163" s="2" customFormat="1" ht="21.75" customHeight="1">
      <c r="A163" s="39"/>
      <c r="B163" s="40"/>
      <c r="C163" s="244" t="s">
        <v>333</v>
      </c>
      <c r="D163" s="244" t="s">
        <v>216</v>
      </c>
      <c r="E163" s="245" t="s">
        <v>3873</v>
      </c>
      <c r="F163" s="246" t="s">
        <v>3874</v>
      </c>
      <c r="G163" s="247" t="s">
        <v>310</v>
      </c>
      <c r="H163" s="248">
        <v>1</v>
      </c>
      <c r="I163" s="249"/>
      <c r="J163" s="250">
        <f>ROUND(I163*H163,2)</f>
        <v>0</v>
      </c>
      <c r="K163" s="246" t="s">
        <v>3811</v>
      </c>
      <c r="L163" s="45"/>
      <c r="M163" s="251" t="s">
        <v>1</v>
      </c>
      <c r="N163" s="252" t="s">
        <v>41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229</v>
      </c>
      <c r="AT163" s="255" t="s">
        <v>216</v>
      </c>
      <c r="AU163" s="255" t="s">
        <v>84</v>
      </c>
      <c r="AY163" s="18" t="s">
        <v>213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84</v>
      </c>
      <c r="BK163" s="256">
        <f>ROUND(I163*H163,2)</f>
        <v>0</v>
      </c>
      <c r="BL163" s="18" t="s">
        <v>229</v>
      </c>
      <c r="BM163" s="255" t="s">
        <v>601</v>
      </c>
    </row>
    <row r="164" s="2" customFormat="1">
      <c r="A164" s="39"/>
      <c r="B164" s="40"/>
      <c r="C164" s="41"/>
      <c r="D164" s="257" t="s">
        <v>222</v>
      </c>
      <c r="E164" s="41"/>
      <c r="F164" s="258" t="s">
        <v>3875</v>
      </c>
      <c r="G164" s="41"/>
      <c r="H164" s="41"/>
      <c r="I164" s="155"/>
      <c r="J164" s="41"/>
      <c r="K164" s="41"/>
      <c r="L164" s="45"/>
      <c r="M164" s="259"/>
      <c r="N164" s="260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84</v>
      </c>
    </row>
    <row r="165" s="2" customFormat="1" ht="21.75" customHeight="1">
      <c r="A165" s="39"/>
      <c r="B165" s="40"/>
      <c r="C165" s="244" t="s">
        <v>338</v>
      </c>
      <c r="D165" s="244" t="s">
        <v>216</v>
      </c>
      <c r="E165" s="245" t="s">
        <v>3876</v>
      </c>
      <c r="F165" s="246" t="s">
        <v>3877</v>
      </c>
      <c r="G165" s="247" t="s">
        <v>310</v>
      </c>
      <c r="H165" s="248">
        <v>4</v>
      </c>
      <c r="I165" s="249"/>
      <c r="J165" s="250">
        <f>ROUND(I165*H165,2)</f>
        <v>0</v>
      </c>
      <c r="K165" s="246" t="s">
        <v>3811</v>
      </c>
      <c r="L165" s="45"/>
      <c r="M165" s="251" t="s">
        <v>1</v>
      </c>
      <c r="N165" s="252" t="s">
        <v>41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229</v>
      </c>
      <c r="AT165" s="255" t="s">
        <v>216</v>
      </c>
      <c r="AU165" s="255" t="s">
        <v>84</v>
      </c>
      <c r="AY165" s="18" t="s">
        <v>213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84</v>
      </c>
      <c r="BK165" s="256">
        <f>ROUND(I165*H165,2)</f>
        <v>0</v>
      </c>
      <c r="BL165" s="18" t="s">
        <v>229</v>
      </c>
      <c r="BM165" s="255" t="s">
        <v>611</v>
      </c>
    </row>
    <row r="166" s="2" customFormat="1">
      <c r="A166" s="39"/>
      <c r="B166" s="40"/>
      <c r="C166" s="41"/>
      <c r="D166" s="257" t="s">
        <v>222</v>
      </c>
      <c r="E166" s="41"/>
      <c r="F166" s="258" t="s">
        <v>3878</v>
      </c>
      <c r="G166" s="41"/>
      <c r="H166" s="41"/>
      <c r="I166" s="155"/>
      <c r="J166" s="41"/>
      <c r="K166" s="41"/>
      <c r="L166" s="45"/>
      <c r="M166" s="259"/>
      <c r="N166" s="260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84</v>
      </c>
    </row>
    <row r="167" s="2" customFormat="1" ht="16.5" customHeight="1">
      <c r="A167" s="39"/>
      <c r="B167" s="40"/>
      <c r="C167" s="244" t="s">
        <v>343</v>
      </c>
      <c r="D167" s="244" t="s">
        <v>216</v>
      </c>
      <c r="E167" s="245" t="s">
        <v>3879</v>
      </c>
      <c r="F167" s="246" t="s">
        <v>3880</v>
      </c>
      <c r="G167" s="247" t="s">
        <v>310</v>
      </c>
      <c r="H167" s="248">
        <v>1</v>
      </c>
      <c r="I167" s="249"/>
      <c r="J167" s="250">
        <f>ROUND(I167*H167,2)</f>
        <v>0</v>
      </c>
      <c r="K167" s="246" t="s">
        <v>3811</v>
      </c>
      <c r="L167" s="45"/>
      <c r="M167" s="251" t="s">
        <v>1</v>
      </c>
      <c r="N167" s="252" t="s">
        <v>41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229</v>
      </c>
      <c r="AT167" s="255" t="s">
        <v>216</v>
      </c>
      <c r="AU167" s="255" t="s">
        <v>84</v>
      </c>
      <c r="AY167" s="18" t="s">
        <v>213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84</v>
      </c>
      <c r="BK167" s="256">
        <f>ROUND(I167*H167,2)</f>
        <v>0</v>
      </c>
      <c r="BL167" s="18" t="s">
        <v>229</v>
      </c>
      <c r="BM167" s="255" t="s">
        <v>620</v>
      </c>
    </row>
    <row r="168" s="2" customFormat="1">
      <c r="A168" s="39"/>
      <c r="B168" s="40"/>
      <c r="C168" s="41"/>
      <c r="D168" s="257" t="s">
        <v>222</v>
      </c>
      <c r="E168" s="41"/>
      <c r="F168" s="258" t="s">
        <v>3881</v>
      </c>
      <c r="G168" s="41"/>
      <c r="H168" s="41"/>
      <c r="I168" s="155"/>
      <c r="J168" s="41"/>
      <c r="K168" s="41"/>
      <c r="L168" s="45"/>
      <c r="M168" s="259"/>
      <c r="N168" s="260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222</v>
      </c>
      <c r="AU168" s="18" t="s">
        <v>84</v>
      </c>
    </row>
    <row r="169" s="2" customFormat="1" ht="21.75" customHeight="1">
      <c r="A169" s="39"/>
      <c r="B169" s="40"/>
      <c r="C169" s="244" t="s">
        <v>348</v>
      </c>
      <c r="D169" s="244" t="s">
        <v>216</v>
      </c>
      <c r="E169" s="245" t="s">
        <v>3882</v>
      </c>
      <c r="F169" s="246" t="s">
        <v>3883</v>
      </c>
      <c r="G169" s="247" t="s">
        <v>471</v>
      </c>
      <c r="H169" s="248">
        <v>10</v>
      </c>
      <c r="I169" s="249"/>
      <c r="J169" s="250">
        <f>ROUND(I169*H169,2)</f>
        <v>0</v>
      </c>
      <c r="K169" s="246" t="s">
        <v>3811</v>
      </c>
      <c r="L169" s="45"/>
      <c r="M169" s="251" t="s">
        <v>1</v>
      </c>
      <c r="N169" s="252" t="s">
        <v>41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229</v>
      </c>
      <c r="AT169" s="255" t="s">
        <v>216</v>
      </c>
      <c r="AU169" s="255" t="s">
        <v>84</v>
      </c>
      <c r="AY169" s="18" t="s">
        <v>213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84</v>
      </c>
      <c r="BK169" s="256">
        <f>ROUND(I169*H169,2)</f>
        <v>0</v>
      </c>
      <c r="BL169" s="18" t="s">
        <v>229</v>
      </c>
      <c r="BM169" s="255" t="s">
        <v>630</v>
      </c>
    </row>
    <row r="170" s="2" customFormat="1">
      <c r="A170" s="39"/>
      <c r="B170" s="40"/>
      <c r="C170" s="41"/>
      <c r="D170" s="257" t="s">
        <v>222</v>
      </c>
      <c r="E170" s="41"/>
      <c r="F170" s="258" t="s">
        <v>3842</v>
      </c>
      <c r="G170" s="41"/>
      <c r="H170" s="41"/>
      <c r="I170" s="155"/>
      <c r="J170" s="41"/>
      <c r="K170" s="41"/>
      <c r="L170" s="45"/>
      <c r="M170" s="259"/>
      <c r="N170" s="260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84</v>
      </c>
    </row>
    <row r="171" s="2" customFormat="1" ht="21.75" customHeight="1">
      <c r="A171" s="39"/>
      <c r="B171" s="40"/>
      <c r="C171" s="244" t="s">
        <v>512</v>
      </c>
      <c r="D171" s="244" t="s">
        <v>216</v>
      </c>
      <c r="E171" s="245" t="s">
        <v>3884</v>
      </c>
      <c r="F171" s="246" t="s">
        <v>3885</v>
      </c>
      <c r="G171" s="247" t="s">
        <v>471</v>
      </c>
      <c r="H171" s="248">
        <v>165</v>
      </c>
      <c r="I171" s="249"/>
      <c r="J171" s="250">
        <f>ROUND(I171*H171,2)</f>
        <v>0</v>
      </c>
      <c r="K171" s="246" t="s">
        <v>3811</v>
      </c>
      <c r="L171" s="45"/>
      <c r="M171" s="251" t="s">
        <v>1</v>
      </c>
      <c r="N171" s="252" t="s">
        <v>41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229</v>
      </c>
      <c r="AT171" s="255" t="s">
        <v>216</v>
      </c>
      <c r="AU171" s="255" t="s">
        <v>84</v>
      </c>
      <c r="AY171" s="18" t="s">
        <v>213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84</v>
      </c>
      <c r="BK171" s="256">
        <f>ROUND(I171*H171,2)</f>
        <v>0</v>
      </c>
      <c r="BL171" s="18" t="s">
        <v>229</v>
      </c>
      <c r="BM171" s="255" t="s">
        <v>640</v>
      </c>
    </row>
    <row r="172" s="2" customFormat="1">
      <c r="A172" s="39"/>
      <c r="B172" s="40"/>
      <c r="C172" s="41"/>
      <c r="D172" s="257" t="s">
        <v>222</v>
      </c>
      <c r="E172" s="41"/>
      <c r="F172" s="258" t="s">
        <v>3886</v>
      </c>
      <c r="G172" s="41"/>
      <c r="H172" s="41"/>
      <c r="I172" s="155"/>
      <c r="J172" s="41"/>
      <c r="K172" s="41"/>
      <c r="L172" s="45"/>
      <c r="M172" s="259"/>
      <c r="N172" s="260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222</v>
      </c>
      <c r="AU172" s="18" t="s">
        <v>84</v>
      </c>
    </row>
    <row r="173" s="2" customFormat="1" ht="21.75" customHeight="1">
      <c r="A173" s="39"/>
      <c r="B173" s="40"/>
      <c r="C173" s="244" t="s">
        <v>516</v>
      </c>
      <c r="D173" s="244" t="s">
        <v>216</v>
      </c>
      <c r="E173" s="245" t="s">
        <v>3887</v>
      </c>
      <c r="F173" s="246" t="s">
        <v>3888</v>
      </c>
      <c r="G173" s="247" t="s">
        <v>471</v>
      </c>
      <c r="H173" s="248">
        <v>165</v>
      </c>
      <c r="I173" s="249"/>
      <c r="J173" s="250">
        <f>ROUND(I173*H173,2)</f>
        <v>0</v>
      </c>
      <c r="K173" s="246" t="s">
        <v>3811</v>
      </c>
      <c r="L173" s="45"/>
      <c r="M173" s="251" t="s">
        <v>1</v>
      </c>
      <c r="N173" s="252" t="s">
        <v>41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229</v>
      </c>
      <c r="AT173" s="255" t="s">
        <v>216</v>
      </c>
      <c r="AU173" s="255" t="s">
        <v>84</v>
      </c>
      <c r="AY173" s="18" t="s">
        <v>213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84</v>
      </c>
      <c r="BK173" s="256">
        <f>ROUND(I173*H173,2)</f>
        <v>0</v>
      </c>
      <c r="BL173" s="18" t="s">
        <v>229</v>
      </c>
      <c r="BM173" s="255" t="s">
        <v>658</v>
      </c>
    </row>
    <row r="174" s="2" customFormat="1">
      <c r="A174" s="39"/>
      <c r="B174" s="40"/>
      <c r="C174" s="41"/>
      <c r="D174" s="257" t="s">
        <v>222</v>
      </c>
      <c r="E174" s="41"/>
      <c r="F174" s="258" t="s">
        <v>3886</v>
      </c>
      <c r="G174" s="41"/>
      <c r="H174" s="41"/>
      <c r="I174" s="155"/>
      <c r="J174" s="41"/>
      <c r="K174" s="41"/>
      <c r="L174" s="45"/>
      <c r="M174" s="259"/>
      <c r="N174" s="260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222</v>
      </c>
      <c r="AU174" s="18" t="s">
        <v>84</v>
      </c>
    </row>
    <row r="175" s="2" customFormat="1" ht="21.75" customHeight="1">
      <c r="A175" s="39"/>
      <c r="B175" s="40"/>
      <c r="C175" s="244" t="s">
        <v>355</v>
      </c>
      <c r="D175" s="244" t="s">
        <v>216</v>
      </c>
      <c r="E175" s="245" t="s">
        <v>3889</v>
      </c>
      <c r="F175" s="246" t="s">
        <v>3890</v>
      </c>
      <c r="G175" s="247" t="s">
        <v>471</v>
      </c>
      <c r="H175" s="248">
        <v>85</v>
      </c>
      <c r="I175" s="249"/>
      <c r="J175" s="250">
        <f>ROUND(I175*H175,2)</f>
        <v>0</v>
      </c>
      <c r="K175" s="246" t="s">
        <v>3811</v>
      </c>
      <c r="L175" s="45"/>
      <c r="M175" s="251" t="s">
        <v>1</v>
      </c>
      <c r="N175" s="252" t="s">
        <v>41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229</v>
      </c>
      <c r="AT175" s="255" t="s">
        <v>216</v>
      </c>
      <c r="AU175" s="255" t="s">
        <v>84</v>
      </c>
      <c r="AY175" s="18" t="s">
        <v>213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84</v>
      </c>
      <c r="BK175" s="256">
        <f>ROUND(I175*H175,2)</f>
        <v>0</v>
      </c>
      <c r="BL175" s="18" t="s">
        <v>229</v>
      </c>
      <c r="BM175" s="255" t="s">
        <v>673</v>
      </c>
    </row>
    <row r="176" s="2" customFormat="1">
      <c r="A176" s="39"/>
      <c r="B176" s="40"/>
      <c r="C176" s="41"/>
      <c r="D176" s="257" t="s">
        <v>222</v>
      </c>
      <c r="E176" s="41"/>
      <c r="F176" s="258" t="s">
        <v>3891</v>
      </c>
      <c r="G176" s="41"/>
      <c r="H176" s="41"/>
      <c r="I176" s="155"/>
      <c r="J176" s="41"/>
      <c r="K176" s="41"/>
      <c r="L176" s="45"/>
      <c r="M176" s="259"/>
      <c r="N176" s="260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222</v>
      </c>
      <c r="AU176" s="18" t="s">
        <v>84</v>
      </c>
    </row>
    <row r="177" s="2" customFormat="1" ht="21.75" customHeight="1">
      <c r="A177" s="39"/>
      <c r="B177" s="40"/>
      <c r="C177" s="244" t="s">
        <v>360</v>
      </c>
      <c r="D177" s="244" t="s">
        <v>216</v>
      </c>
      <c r="E177" s="245" t="s">
        <v>3892</v>
      </c>
      <c r="F177" s="246" t="s">
        <v>3893</v>
      </c>
      <c r="G177" s="247" t="s">
        <v>471</v>
      </c>
      <c r="H177" s="248">
        <v>150</v>
      </c>
      <c r="I177" s="249"/>
      <c r="J177" s="250">
        <f>ROUND(I177*H177,2)</f>
        <v>0</v>
      </c>
      <c r="K177" s="246" t="s">
        <v>3811</v>
      </c>
      <c r="L177" s="45"/>
      <c r="M177" s="251" t="s">
        <v>1</v>
      </c>
      <c r="N177" s="252" t="s">
        <v>41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229</v>
      </c>
      <c r="AT177" s="255" t="s">
        <v>216</v>
      </c>
      <c r="AU177" s="255" t="s">
        <v>84</v>
      </c>
      <c r="AY177" s="18" t="s">
        <v>213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84</v>
      </c>
      <c r="BK177" s="256">
        <f>ROUND(I177*H177,2)</f>
        <v>0</v>
      </c>
      <c r="BL177" s="18" t="s">
        <v>229</v>
      </c>
      <c r="BM177" s="255" t="s">
        <v>683</v>
      </c>
    </row>
    <row r="178" s="2" customFormat="1">
      <c r="A178" s="39"/>
      <c r="B178" s="40"/>
      <c r="C178" s="41"/>
      <c r="D178" s="257" t="s">
        <v>222</v>
      </c>
      <c r="E178" s="41"/>
      <c r="F178" s="258" t="s">
        <v>3894</v>
      </c>
      <c r="G178" s="41"/>
      <c r="H178" s="41"/>
      <c r="I178" s="155"/>
      <c r="J178" s="41"/>
      <c r="K178" s="41"/>
      <c r="L178" s="45"/>
      <c r="M178" s="259"/>
      <c r="N178" s="260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222</v>
      </c>
      <c r="AU178" s="18" t="s">
        <v>84</v>
      </c>
    </row>
    <row r="179" s="2" customFormat="1" ht="21.75" customHeight="1">
      <c r="A179" s="39"/>
      <c r="B179" s="40"/>
      <c r="C179" s="244" t="s">
        <v>365</v>
      </c>
      <c r="D179" s="244" t="s">
        <v>216</v>
      </c>
      <c r="E179" s="245" t="s">
        <v>3895</v>
      </c>
      <c r="F179" s="246" t="s">
        <v>3896</v>
      </c>
      <c r="G179" s="247" t="s">
        <v>471</v>
      </c>
      <c r="H179" s="248">
        <v>1085</v>
      </c>
      <c r="I179" s="249"/>
      <c r="J179" s="250">
        <f>ROUND(I179*H179,2)</f>
        <v>0</v>
      </c>
      <c r="K179" s="246" t="s">
        <v>3811</v>
      </c>
      <c r="L179" s="45"/>
      <c r="M179" s="251" t="s">
        <v>1</v>
      </c>
      <c r="N179" s="252" t="s">
        <v>41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229</v>
      </c>
      <c r="AT179" s="255" t="s">
        <v>216</v>
      </c>
      <c r="AU179" s="255" t="s">
        <v>84</v>
      </c>
      <c r="AY179" s="18" t="s">
        <v>213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84</v>
      </c>
      <c r="BK179" s="256">
        <f>ROUND(I179*H179,2)</f>
        <v>0</v>
      </c>
      <c r="BL179" s="18" t="s">
        <v>229</v>
      </c>
      <c r="BM179" s="255" t="s">
        <v>703</v>
      </c>
    </row>
    <row r="180" s="2" customFormat="1">
      <c r="A180" s="39"/>
      <c r="B180" s="40"/>
      <c r="C180" s="41"/>
      <c r="D180" s="257" t="s">
        <v>222</v>
      </c>
      <c r="E180" s="41"/>
      <c r="F180" s="258" t="s">
        <v>3897</v>
      </c>
      <c r="G180" s="41"/>
      <c r="H180" s="41"/>
      <c r="I180" s="155"/>
      <c r="J180" s="41"/>
      <c r="K180" s="41"/>
      <c r="L180" s="45"/>
      <c r="M180" s="259"/>
      <c r="N180" s="260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222</v>
      </c>
      <c r="AU180" s="18" t="s">
        <v>84</v>
      </c>
    </row>
    <row r="181" s="2" customFormat="1" ht="21.75" customHeight="1">
      <c r="A181" s="39"/>
      <c r="B181" s="40"/>
      <c r="C181" s="244" t="s">
        <v>370</v>
      </c>
      <c r="D181" s="244" t="s">
        <v>216</v>
      </c>
      <c r="E181" s="245" t="s">
        <v>3898</v>
      </c>
      <c r="F181" s="246" t="s">
        <v>3899</v>
      </c>
      <c r="G181" s="247" t="s">
        <v>471</v>
      </c>
      <c r="H181" s="248">
        <v>175</v>
      </c>
      <c r="I181" s="249"/>
      <c r="J181" s="250">
        <f>ROUND(I181*H181,2)</f>
        <v>0</v>
      </c>
      <c r="K181" s="246" t="s">
        <v>3811</v>
      </c>
      <c r="L181" s="45"/>
      <c r="M181" s="251" t="s">
        <v>1</v>
      </c>
      <c r="N181" s="252" t="s">
        <v>41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229</v>
      </c>
      <c r="AT181" s="255" t="s">
        <v>216</v>
      </c>
      <c r="AU181" s="255" t="s">
        <v>84</v>
      </c>
      <c r="AY181" s="18" t="s">
        <v>213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84</v>
      </c>
      <c r="BK181" s="256">
        <f>ROUND(I181*H181,2)</f>
        <v>0</v>
      </c>
      <c r="BL181" s="18" t="s">
        <v>229</v>
      </c>
      <c r="BM181" s="255" t="s">
        <v>695</v>
      </c>
    </row>
    <row r="182" s="2" customFormat="1">
      <c r="A182" s="39"/>
      <c r="B182" s="40"/>
      <c r="C182" s="41"/>
      <c r="D182" s="257" t="s">
        <v>222</v>
      </c>
      <c r="E182" s="41"/>
      <c r="F182" s="258" t="s">
        <v>3900</v>
      </c>
      <c r="G182" s="41"/>
      <c r="H182" s="41"/>
      <c r="I182" s="155"/>
      <c r="J182" s="41"/>
      <c r="K182" s="41"/>
      <c r="L182" s="45"/>
      <c r="M182" s="259"/>
      <c r="N182" s="260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222</v>
      </c>
      <c r="AU182" s="18" t="s">
        <v>84</v>
      </c>
    </row>
    <row r="183" s="2" customFormat="1" ht="16.5" customHeight="1">
      <c r="A183" s="39"/>
      <c r="B183" s="40"/>
      <c r="C183" s="244" t="s">
        <v>375</v>
      </c>
      <c r="D183" s="244" t="s">
        <v>216</v>
      </c>
      <c r="E183" s="245" t="s">
        <v>3901</v>
      </c>
      <c r="F183" s="246" t="s">
        <v>3902</v>
      </c>
      <c r="G183" s="247" t="s">
        <v>310</v>
      </c>
      <c r="H183" s="248">
        <v>14</v>
      </c>
      <c r="I183" s="249"/>
      <c r="J183" s="250">
        <f>ROUND(I183*H183,2)</f>
        <v>0</v>
      </c>
      <c r="K183" s="246" t="s">
        <v>3811</v>
      </c>
      <c r="L183" s="45"/>
      <c r="M183" s="251" t="s">
        <v>1</v>
      </c>
      <c r="N183" s="252" t="s">
        <v>41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229</v>
      </c>
      <c r="AT183" s="255" t="s">
        <v>216</v>
      </c>
      <c r="AU183" s="255" t="s">
        <v>84</v>
      </c>
      <c r="AY183" s="18" t="s">
        <v>213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84</v>
      </c>
      <c r="BK183" s="256">
        <f>ROUND(I183*H183,2)</f>
        <v>0</v>
      </c>
      <c r="BL183" s="18" t="s">
        <v>229</v>
      </c>
      <c r="BM183" s="255" t="s">
        <v>953</v>
      </c>
    </row>
    <row r="184" s="2" customFormat="1">
      <c r="A184" s="39"/>
      <c r="B184" s="40"/>
      <c r="C184" s="41"/>
      <c r="D184" s="257" t="s">
        <v>222</v>
      </c>
      <c r="E184" s="41"/>
      <c r="F184" s="258" t="s">
        <v>3903</v>
      </c>
      <c r="G184" s="41"/>
      <c r="H184" s="41"/>
      <c r="I184" s="155"/>
      <c r="J184" s="41"/>
      <c r="K184" s="41"/>
      <c r="L184" s="45"/>
      <c r="M184" s="259"/>
      <c r="N184" s="260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222</v>
      </c>
      <c r="AU184" s="18" t="s">
        <v>84</v>
      </c>
    </row>
    <row r="185" s="2" customFormat="1" ht="16.5" customHeight="1">
      <c r="A185" s="39"/>
      <c r="B185" s="40"/>
      <c r="C185" s="244" t="s">
        <v>288</v>
      </c>
      <c r="D185" s="244" t="s">
        <v>216</v>
      </c>
      <c r="E185" s="245" t="s">
        <v>3904</v>
      </c>
      <c r="F185" s="246" t="s">
        <v>3905</v>
      </c>
      <c r="G185" s="247" t="s">
        <v>310</v>
      </c>
      <c r="H185" s="248">
        <v>2</v>
      </c>
      <c r="I185" s="249"/>
      <c r="J185" s="250">
        <f>ROUND(I185*H185,2)</f>
        <v>0</v>
      </c>
      <c r="K185" s="246" t="s">
        <v>3811</v>
      </c>
      <c r="L185" s="45"/>
      <c r="M185" s="251" t="s">
        <v>1</v>
      </c>
      <c r="N185" s="252" t="s">
        <v>41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229</v>
      </c>
      <c r="AT185" s="255" t="s">
        <v>216</v>
      </c>
      <c r="AU185" s="255" t="s">
        <v>84</v>
      </c>
      <c r="AY185" s="18" t="s">
        <v>213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84</v>
      </c>
      <c r="BK185" s="256">
        <f>ROUND(I185*H185,2)</f>
        <v>0</v>
      </c>
      <c r="BL185" s="18" t="s">
        <v>229</v>
      </c>
      <c r="BM185" s="255" t="s">
        <v>1574</v>
      </c>
    </row>
    <row r="186" s="2" customFormat="1" ht="16.5" customHeight="1">
      <c r="A186" s="39"/>
      <c r="B186" s="40"/>
      <c r="C186" s="244" t="s">
        <v>297</v>
      </c>
      <c r="D186" s="244" t="s">
        <v>216</v>
      </c>
      <c r="E186" s="245" t="s">
        <v>3906</v>
      </c>
      <c r="F186" s="246" t="s">
        <v>3907</v>
      </c>
      <c r="G186" s="247" t="s">
        <v>310</v>
      </c>
      <c r="H186" s="248">
        <v>14</v>
      </c>
      <c r="I186" s="249"/>
      <c r="J186" s="250">
        <f>ROUND(I186*H186,2)</f>
        <v>0</v>
      </c>
      <c r="K186" s="246" t="s">
        <v>3811</v>
      </c>
      <c r="L186" s="45"/>
      <c r="M186" s="251" t="s">
        <v>1</v>
      </c>
      <c r="N186" s="252" t="s">
        <v>41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229</v>
      </c>
      <c r="AT186" s="255" t="s">
        <v>216</v>
      </c>
      <c r="AU186" s="255" t="s">
        <v>84</v>
      </c>
      <c r="AY186" s="18" t="s">
        <v>213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84</v>
      </c>
      <c r="BK186" s="256">
        <f>ROUND(I186*H186,2)</f>
        <v>0</v>
      </c>
      <c r="BL186" s="18" t="s">
        <v>229</v>
      </c>
      <c r="BM186" s="255" t="s">
        <v>1586</v>
      </c>
    </row>
    <row r="187" s="2" customFormat="1" ht="16.5" customHeight="1">
      <c r="A187" s="39"/>
      <c r="B187" s="40"/>
      <c r="C187" s="244" t="s">
        <v>274</v>
      </c>
      <c r="D187" s="244" t="s">
        <v>216</v>
      </c>
      <c r="E187" s="245" t="s">
        <v>3908</v>
      </c>
      <c r="F187" s="246" t="s">
        <v>3909</v>
      </c>
      <c r="G187" s="247" t="s">
        <v>310</v>
      </c>
      <c r="H187" s="248">
        <v>2</v>
      </c>
      <c r="I187" s="249"/>
      <c r="J187" s="250">
        <f>ROUND(I187*H187,2)</f>
        <v>0</v>
      </c>
      <c r="K187" s="246" t="s">
        <v>3811</v>
      </c>
      <c r="L187" s="45"/>
      <c r="M187" s="251" t="s">
        <v>1</v>
      </c>
      <c r="N187" s="252" t="s">
        <v>41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229</v>
      </c>
      <c r="AT187" s="255" t="s">
        <v>216</v>
      </c>
      <c r="AU187" s="255" t="s">
        <v>84</v>
      </c>
      <c r="AY187" s="18" t="s">
        <v>213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84</v>
      </c>
      <c r="BK187" s="256">
        <f>ROUND(I187*H187,2)</f>
        <v>0</v>
      </c>
      <c r="BL187" s="18" t="s">
        <v>229</v>
      </c>
      <c r="BM187" s="255" t="s">
        <v>1597</v>
      </c>
    </row>
    <row r="188" s="2" customFormat="1" ht="16.5" customHeight="1">
      <c r="A188" s="39"/>
      <c r="B188" s="40"/>
      <c r="C188" s="244" t="s">
        <v>317</v>
      </c>
      <c r="D188" s="244" t="s">
        <v>216</v>
      </c>
      <c r="E188" s="245" t="s">
        <v>3910</v>
      </c>
      <c r="F188" s="246" t="s">
        <v>3911</v>
      </c>
      <c r="G188" s="247" t="s">
        <v>471</v>
      </c>
      <c r="H188" s="248">
        <v>42</v>
      </c>
      <c r="I188" s="249"/>
      <c r="J188" s="250">
        <f>ROUND(I188*H188,2)</f>
        <v>0</v>
      </c>
      <c r="K188" s="246" t="s">
        <v>3811</v>
      </c>
      <c r="L188" s="45"/>
      <c r="M188" s="251" t="s">
        <v>1</v>
      </c>
      <c r="N188" s="252" t="s">
        <v>41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229</v>
      </c>
      <c r="AT188" s="255" t="s">
        <v>216</v>
      </c>
      <c r="AU188" s="255" t="s">
        <v>84</v>
      </c>
      <c r="AY188" s="18" t="s">
        <v>213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84</v>
      </c>
      <c r="BK188" s="256">
        <f>ROUND(I188*H188,2)</f>
        <v>0</v>
      </c>
      <c r="BL188" s="18" t="s">
        <v>229</v>
      </c>
      <c r="BM188" s="255" t="s">
        <v>1608</v>
      </c>
    </row>
    <row r="189" s="2" customFormat="1">
      <c r="A189" s="39"/>
      <c r="B189" s="40"/>
      <c r="C189" s="41"/>
      <c r="D189" s="257" t="s">
        <v>222</v>
      </c>
      <c r="E189" s="41"/>
      <c r="F189" s="258" t="s">
        <v>3912</v>
      </c>
      <c r="G189" s="41"/>
      <c r="H189" s="41"/>
      <c r="I189" s="155"/>
      <c r="J189" s="41"/>
      <c r="K189" s="41"/>
      <c r="L189" s="45"/>
      <c r="M189" s="259"/>
      <c r="N189" s="260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222</v>
      </c>
      <c r="AU189" s="18" t="s">
        <v>84</v>
      </c>
    </row>
    <row r="190" s="2" customFormat="1" ht="21.75" customHeight="1">
      <c r="A190" s="39"/>
      <c r="B190" s="40"/>
      <c r="C190" s="244" t="s">
        <v>559</v>
      </c>
      <c r="D190" s="244" t="s">
        <v>216</v>
      </c>
      <c r="E190" s="245" t="s">
        <v>3913</v>
      </c>
      <c r="F190" s="246" t="s">
        <v>3914</v>
      </c>
      <c r="G190" s="247" t="s">
        <v>471</v>
      </c>
      <c r="H190" s="248">
        <v>450</v>
      </c>
      <c r="I190" s="249"/>
      <c r="J190" s="250">
        <f>ROUND(I190*H190,2)</f>
        <v>0</v>
      </c>
      <c r="K190" s="246" t="s">
        <v>3811</v>
      </c>
      <c r="L190" s="45"/>
      <c r="M190" s="251" t="s">
        <v>1</v>
      </c>
      <c r="N190" s="252" t="s">
        <v>41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229</v>
      </c>
      <c r="AT190" s="255" t="s">
        <v>216</v>
      </c>
      <c r="AU190" s="255" t="s">
        <v>84</v>
      </c>
      <c r="AY190" s="18" t="s">
        <v>213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84</v>
      </c>
      <c r="BK190" s="256">
        <f>ROUND(I190*H190,2)</f>
        <v>0</v>
      </c>
      <c r="BL190" s="18" t="s">
        <v>229</v>
      </c>
      <c r="BM190" s="255" t="s">
        <v>1624</v>
      </c>
    </row>
    <row r="191" s="2" customFormat="1">
      <c r="A191" s="39"/>
      <c r="B191" s="40"/>
      <c r="C191" s="41"/>
      <c r="D191" s="257" t="s">
        <v>222</v>
      </c>
      <c r="E191" s="41"/>
      <c r="F191" s="258" t="s">
        <v>3915</v>
      </c>
      <c r="G191" s="41"/>
      <c r="H191" s="41"/>
      <c r="I191" s="155"/>
      <c r="J191" s="41"/>
      <c r="K191" s="41"/>
      <c r="L191" s="45"/>
      <c r="M191" s="259"/>
      <c r="N191" s="260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222</v>
      </c>
      <c r="AU191" s="18" t="s">
        <v>84</v>
      </c>
    </row>
    <row r="192" s="2" customFormat="1" ht="21.75" customHeight="1">
      <c r="A192" s="39"/>
      <c r="B192" s="40"/>
      <c r="C192" s="244" t="s">
        <v>565</v>
      </c>
      <c r="D192" s="244" t="s">
        <v>216</v>
      </c>
      <c r="E192" s="245" t="s">
        <v>3916</v>
      </c>
      <c r="F192" s="246" t="s">
        <v>3917</v>
      </c>
      <c r="G192" s="247" t="s">
        <v>471</v>
      </c>
      <c r="H192" s="248">
        <v>42</v>
      </c>
      <c r="I192" s="249"/>
      <c r="J192" s="250">
        <f>ROUND(I192*H192,2)</f>
        <v>0</v>
      </c>
      <c r="K192" s="246" t="s">
        <v>3811</v>
      </c>
      <c r="L192" s="45"/>
      <c r="M192" s="251" t="s">
        <v>1</v>
      </c>
      <c r="N192" s="252" t="s">
        <v>41</v>
      </c>
      <c r="O192" s="9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229</v>
      </c>
      <c r="AT192" s="255" t="s">
        <v>216</v>
      </c>
      <c r="AU192" s="255" t="s">
        <v>84</v>
      </c>
      <c r="AY192" s="18" t="s">
        <v>213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84</v>
      </c>
      <c r="BK192" s="256">
        <f>ROUND(I192*H192,2)</f>
        <v>0</v>
      </c>
      <c r="BL192" s="18" t="s">
        <v>229</v>
      </c>
      <c r="BM192" s="255" t="s">
        <v>1633</v>
      </c>
    </row>
    <row r="193" s="2" customFormat="1">
      <c r="A193" s="39"/>
      <c r="B193" s="40"/>
      <c r="C193" s="41"/>
      <c r="D193" s="257" t="s">
        <v>222</v>
      </c>
      <c r="E193" s="41"/>
      <c r="F193" s="258" t="s">
        <v>3918</v>
      </c>
      <c r="G193" s="41"/>
      <c r="H193" s="41"/>
      <c r="I193" s="155"/>
      <c r="J193" s="41"/>
      <c r="K193" s="41"/>
      <c r="L193" s="45"/>
      <c r="M193" s="259"/>
      <c r="N193" s="260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222</v>
      </c>
      <c r="AU193" s="18" t="s">
        <v>84</v>
      </c>
    </row>
    <row r="194" s="2" customFormat="1" ht="21.75" customHeight="1">
      <c r="A194" s="39"/>
      <c r="B194" s="40"/>
      <c r="C194" s="244" t="s">
        <v>570</v>
      </c>
      <c r="D194" s="244" t="s">
        <v>216</v>
      </c>
      <c r="E194" s="245" t="s">
        <v>3919</v>
      </c>
      <c r="F194" s="246" t="s">
        <v>3920</v>
      </c>
      <c r="G194" s="247" t="s">
        <v>310</v>
      </c>
      <c r="H194" s="248">
        <v>1</v>
      </c>
      <c r="I194" s="249"/>
      <c r="J194" s="250">
        <f>ROUND(I194*H194,2)</f>
        <v>0</v>
      </c>
      <c r="K194" s="246" t="s">
        <v>3811</v>
      </c>
      <c r="L194" s="45"/>
      <c r="M194" s="251" t="s">
        <v>1</v>
      </c>
      <c r="N194" s="252" t="s">
        <v>41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229</v>
      </c>
      <c r="AT194" s="255" t="s">
        <v>216</v>
      </c>
      <c r="AU194" s="255" t="s">
        <v>84</v>
      </c>
      <c r="AY194" s="18" t="s">
        <v>213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84</v>
      </c>
      <c r="BK194" s="256">
        <f>ROUND(I194*H194,2)</f>
        <v>0</v>
      </c>
      <c r="BL194" s="18" t="s">
        <v>229</v>
      </c>
      <c r="BM194" s="255" t="s">
        <v>1644</v>
      </c>
    </row>
    <row r="195" s="2" customFormat="1" ht="16.5" customHeight="1">
      <c r="A195" s="39"/>
      <c r="B195" s="40"/>
      <c r="C195" s="244" t="s">
        <v>574</v>
      </c>
      <c r="D195" s="244" t="s">
        <v>216</v>
      </c>
      <c r="E195" s="245" t="s">
        <v>3921</v>
      </c>
      <c r="F195" s="246" t="s">
        <v>3922</v>
      </c>
      <c r="G195" s="247" t="s">
        <v>310</v>
      </c>
      <c r="H195" s="248">
        <v>1</v>
      </c>
      <c r="I195" s="249"/>
      <c r="J195" s="250">
        <f>ROUND(I195*H195,2)</f>
        <v>0</v>
      </c>
      <c r="K195" s="246" t="s">
        <v>3811</v>
      </c>
      <c r="L195" s="45"/>
      <c r="M195" s="251" t="s">
        <v>1</v>
      </c>
      <c r="N195" s="252" t="s">
        <v>41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229</v>
      </c>
      <c r="AT195" s="255" t="s">
        <v>216</v>
      </c>
      <c r="AU195" s="255" t="s">
        <v>84</v>
      </c>
      <c r="AY195" s="18" t="s">
        <v>213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84</v>
      </c>
      <c r="BK195" s="256">
        <f>ROUND(I195*H195,2)</f>
        <v>0</v>
      </c>
      <c r="BL195" s="18" t="s">
        <v>229</v>
      </c>
      <c r="BM195" s="255" t="s">
        <v>1656</v>
      </c>
    </row>
    <row r="196" s="12" customFormat="1" ht="25.92" customHeight="1">
      <c r="A196" s="12"/>
      <c r="B196" s="228"/>
      <c r="C196" s="229"/>
      <c r="D196" s="230" t="s">
        <v>75</v>
      </c>
      <c r="E196" s="231" t="s">
        <v>3923</v>
      </c>
      <c r="F196" s="231" t="s">
        <v>3924</v>
      </c>
      <c r="G196" s="229"/>
      <c r="H196" s="229"/>
      <c r="I196" s="232"/>
      <c r="J196" s="233">
        <f>BK196</f>
        <v>0</v>
      </c>
      <c r="K196" s="229"/>
      <c r="L196" s="234"/>
      <c r="M196" s="235"/>
      <c r="N196" s="236"/>
      <c r="O196" s="236"/>
      <c r="P196" s="237">
        <f>SUM(P197:P202)</f>
        <v>0</v>
      </c>
      <c r="Q196" s="236"/>
      <c r="R196" s="237">
        <f>SUM(R197:R202)</f>
        <v>0</v>
      </c>
      <c r="S196" s="236"/>
      <c r="T196" s="238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9" t="s">
        <v>84</v>
      </c>
      <c r="AT196" s="240" t="s">
        <v>75</v>
      </c>
      <c r="AU196" s="240" t="s">
        <v>76</v>
      </c>
      <c r="AY196" s="239" t="s">
        <v>213</v>
      </c>
      <c r="BK196" s="241">
        <f>SUM(BK197:BK202)</f>
        <v>0</v>
      </c>
    </row>
    <row r="197" s="2" customFormat="1" ht="21.75" customHeight="1">
      <c r="A197" s="39"/>
      <c r="B197" s="40"/>
      <c r="C197" s="244" t="s">
        <v>580</v>
      </c>
      <c r="D197" s="244" t="s">
        <v>216</v>
      </c>
      <c r="E197" s="245" t="s">
        <v>3925</v>
      </c>
      <c r="F197" s="246" t="s">
        <v>3926</v>
      </c>
      <c r="G197" s="247" t="s">
        <v>310</v>
      </c>
      <c r="H197" s="248">
        <v>4</v>
      </c>
      <c r="I197" s="249"/>
      <c r="J197" s="250">
        <f>ROUND(I197*H197,2)</f>
        <v>0</v>
      </c>
      <c r="K197" s="246" t="s">
        <v>3811</v>
      </c>
      <c r="L197" s="45"/>
      <c r="M197" s="251" t="s">
        <v>1</v>
      </c>
      <c r="N197" s="252" t="s">
        <v>41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229</v>
      </c>
      <c r="AT197" s="255" t="s">
        <v>216</v>
      </c>
      <c r="AU197" s="255" t="s">
        <v>84</v>
      </c>
      <c r="AY197" s="18" t="s">
        <v>213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84</v>
      </c>
      <c r="BK197" s="256">
        <f>ROUND(I197*H197,2)</f>
        <v>0</v>
      </c>
      <c r="BL197" s="18" t="s">
        <v>229</v>
      </c>
      <c r="BM197" s="255" t="s">
        <v>1670</v>
      </c>
    </row>
    <row r="198" s="2" customFormat="1" ht="21.75" customHeight="1">
      <c r="A198" s="39"/>
      <c r="B198" s="40"/>
      <c r="C198" s="244" t="s">
        <v>585</v>
      </c>
      <c r="D198" s="244" t="s">
        <v>216</v>
      </c>
      <c r="E198" s="245" t="s">
        <v>3927</v>
      </c>
      <c r="F198" s="246" t="s">
        <v>3928</v>
      </c>
      <c r="G198" s="247" t="s">
        <v>310</v>
      </c>
      <c r="H198" s="248">
        <v>1</v>
      </c>
      <c r="I198" s="249"/>
      <c r="J198" s="250">
        <f>ROUND(I198*H198,2)</f>
        <v>0</v>
      </c>
      <c r="K198" s="246" t="s">
        <v>3811</v>
      </c>
      <c r="L198" s="45"/>
      <c r="M198" s="251" t="s">
        <v>1</v>
      </c>
      <c r="N198" s="252" t="s">
        <v>41</v>
      </c>
      <c r="O198" s="92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229</v>
      </c>
      <c r="AT198" s="255" t="s">
        <v>216</v>
      </c>
      <c r="AU198" s="255" t="s">
        <v>84</v>
      </c>
      <c r="AY198" s="18" t="s">
        <v>213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84</v>
      </c>
      <c r="BK198" s="256">
        <f>ROUND(I198*H198,2)</f>
        <v>0</v>
      </c>
      <c r="BL198" s="18" t="s">
        <v>229</v>
      </c>
      <c r="BM198" s="255" t="s">
        <v>1680</v>
      </c>
    </row>
    <row r="199" s="2" customFormat="1" ht="21.75" customHeight="1">
      <c r="A199" s="39"/>
      <c r="B199" s="40"/>
      <c r="C199" s="244" t="s">
        <v>591</v>
      </c>
      <c r="D199" s="244" t="s">
        <v>216</v>
      </c>
      <c r="E199" s="245" t="s">
        <v>3929</v>
      </c>
      <c r="F199" s="246" t="s">
        <v>3930</v>
      </c>
      <c r="G199" s="247" t="s">
        <v>471</v>
      </c>
      <c r="H199" s="248">
        <v>500</v>
      </c>
      <c r="I199" s="249"/>
      <c r="J199" s="250">
        <f>ROUND(I199*H199,2)</f>
        <v>0</v>
      </c>
      <c r="K199" s="246" t="s">
        <v>3811</v>
      </c>
      <c r="L199" s="45"/>
      <c r="M199" s="251" t="s">
        <v>1</v>
      </c>
      <c r="N199" s="252" t="s">
        <v>41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229</v>
      </c>
      <c r="AT199" s="255" t="s">
        <v>216</v>
      </c>
      <c r="AU199" s="255" t="s">
        <v>84</v>
      </c>
      <c r="AY199" s="18" t="s">
        <v>213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84</v>
      </c>
      <c r="BK199" s="256">
        <f>ROUND(I199*H199,2)</f>
        <v>0</v>
      </c>
      <c r="BL199" s="18" t="s">
        <v>229</v>
      </c>
      <c r="BM199" s="255" t="s">
        <v>1690</v>
      </c>
    </row>
    <row r="200" s="2" customFormat="1">
      <c r="A200" s="39"/>
      <c r="B200" s="40"/>
      <c r="C200" s="41"/>
      <c r="D200" s="257" t="s">
        <v>222</v>
      </c>
      <c r="E200" s="41"/>
      <c r="F200" s="258" t="s">
        <v>3931</v>
      </c>
      <c r="G200" s="41"/>
      <c r="H200" s="41"/>
      <c r="I200" s="155"/>
      <c r="J200" s="41"/>
      <c r="K200" s="41"/>
      <c r="L200" s="45"/>
      <c r="M200" s="259"/>
      <c r="N200" s="260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222</v>
      </c>
      <c r="AU200" s="18" t="s">
        <v>84</v>
      </c>
    </row>
    <row r="201" s="2" customFormat="1" ht="21.75" customHeight="1">
      <c r="A201" s="39"/>
      <c r="B201" s="40"/>
      <c r="C201" s="244" t="s">
        <v>601</v>
      </c>
      <c r="D201" s="244" t="s">
        <v>216</v>
      </c>
      <c r="E201" s="245" t="s">
        <v>3932</v>
      </c>
      <c r="F201" s="246" t="s">
        <v>3933</v>
      </c>
      <c r="G201" s="247" t="s">
        <v>471</v>
      </c>
      <c r="H201" s="248">
        <v>1410</v>
      </c>
      <c r="I201" s="249"/>
      <c r="J201" s="250">
        <f>ROUND(I201*H201,2)</f>
        <v>0</v>
      </c>
      <c r="K201" s="246" t="s">
        <v>3811</v>
      </c>
      <c r="L201" s="45"/>
      <c r="M201" s="251" t="s">
        <v>1</v>
      </c>
      <c r="N201" s="252" t="s">
        <v>41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229</v>
      </c>
      <c r="AT201" s="255" t="s">
        <v>216</v>
      </c>
      <c r="AU201" s="255" t="s">
        <v>84</v>
      </c>
      <c r="AY201" s="18" t="s">
        <v>213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84</v>
      </c>
      <c r="BK201" s="256">
        <f>ROUND(I201*H201,2)</f>
        <v>0</v>
      </c>
      <c r="BL201" s="18" t="s">
        <v>229</v>
      </c>
      <c r="BM201" s="255" t="s">
        <v>1698</v>
      </c>
    </row>
    <row r="202" s="2" customFormat="1">
      <c r="A202" s="39"/>
      <c r="B202" s="40"/>
      <c r="C202" s="41"/>
      <c r="D202" s="257" t="s">
        <v>222</v>
      </c>
      <c r="E202" s="41"/>
      <c r="F202" s="258" t="s">
        <v>3934</v>
      </c>
      <c r="G202" s="41"/>
      <c r="H202" s="41"/>
      <c r="I202" s="155"/>
      <c r="J202" s="41"/>
      <c r="K202" s="41"/>
      <c r="L202" s="45"/>
      <c r="M202" s="261"/>
      <c r="N202" s="262"/>
      <c r="O202" s="263"/>
      <c r="P202" s="263"/>
      <c r="Q202" s="263"/>
      <c r="R202" s="263"/>
      <c r="S202" s="263"/>
      <c r="T202" s="264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222</v>
      </c>
      <c r="AU202" s="18" t="s">
        <v>84</v>
      </c>
    </row>
    <row r="203" s="2" customFormat="1" ht="6.96" customHeight="1">
      <c r="A203" s="39"/>
      <c r="B203" s="67"/>
      <c r="C203" s="68"/>
      <c r="D203" s="68"/>
      <c r="E203" s="68"/>
      <c r="F203" s="68"/>
      <c r="G203" s="68"/>
      <c r="H203" s="68"/>
      <c r="I203" s="193"/>
      <c r="J203" s="68"/>
      <c r="K203" s="68"/>
      <c r="L203" s="45"/>
      <c r="M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</sheetData>
  <sheetProtection sheet="1" autoFilter="0" formatColumns="0" formatRows="0" objects="1" scenarios="1" spinCount="100000" saltValue="6umve52gMUJpador68PTrlzUCFkN8GksIFSQKdu+fxcRQPlEin3IO5YsFm+TK32tRbIa7yFH13BRb9Xr2WOS4A==" hashValue="SUd7X6LUSmXeD9Bhd7NL2AGcFayZs4awTjTec1R9Qp2XtfLJYBHhzCKHNyJ769Z2UFbXxNqefeulB+z2MJ2kDg==" algorithmName="SHA-512" password="CC35"/>
  <autoFilter ref="C118:K202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3935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35.25" customHeight="1">
      <c r="A27" s="159"/>
      <c r="B27" s="160"/>
      <c r="C27" s="159"/>
      <c r="D27" s="159"/>
      <c r="E27" s="161" t="s">
        <v>3936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ROUND((SUM(BE122:BE351)),  2)</f>
        <v>0</v>
      </c>
      <c r="G33" s="39"/>
      <c r="H33" s="39"/>
      <c r="I33" s="172">
        <v>0.20999999999999999</v>
      </c>
      <c r="J33" s="171">
        <f>ROUND(((SUM(BE122:BE351))*I33),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ROUND((SUM(BF122:BF351)),  2)</f>
        <v>0</v>
      </c>
      <c r="G34" s="39"/>
      <c r="H34" s="39"/>
      <c r="I34" s="172">
        <v>0.14999999999999999</v>
      </c>
      <c r="J34" s="171">
        <f>ROUND(((SUM(BF122:BF351))*I34),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ROUND((SUM(BG122:BG351)),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ROUND((SUM(BH122:BH351)),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ROUND((SUM(BI122:BI351)),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451 - Veřejné osvětlení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3937</v>
      </c>
      <c r="E97" s="206"/>
      <c r="F97" s="206"/>
      <c r="G97" s="206"/>
      <c r="H97" s="206"/>
      <c r="I97" s="207"/>
      <c r="J97" s="208">
        <f>J123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3804</v>
      </c>
      <c r="E98" s="206"/>
      <c r="F98" s="206"/>
      <c r="G98" s="206"/>
      <c r="H98" s="206"/>
      <c r="I98" s="207"/>
      <c r="J98" s="208">
        <f>J126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381</v>
      </c>
      <c r="E99" s="206"/>
      <c r="F99" s="206"/>
      <c r="G99" s="206"/>
      <c r="H99" s="206"/>
      <c r="I99" s="207"/>
      <c r="J99" s="208">
        <f>J145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385</v>
      </c>
      <c r="E100" s="212"/>
      <c r="F100" s="212"/>
      <c r="G100" s="212"/>
      <c r="H100" s="212"/>
      <c r="I100" s="213"/>
      <c r="J100" s="214">
        <f>J146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3805</v>
      </c>
      <c r="E101" s="206"/>
      <c r="F101" s="206"/>
      <c r="G101" s="206"/>
      <c r="H101" s="206"/>
      <c r="I101" s="207"/>
      <c r="J101" s="208">
        <f>J152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3806</v>
      </c>
      <c r="E102" s="206"/>
      <c r="F102" s="206"/>
      <c r="G102" s="206"/>
      <c r="H102" s="206"/>
      <c r="I102" s="207"/>
      <c r="J102" s="208">
        <f>J293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5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93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96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198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97" t="str">
        <f>E7</f>
        <v>Revitalizace centra města Kopřivnice - aktualizace 08.2020</v>
      </c>
      <c r="F112" s="33"/>
      <c r="G112" s="33"/>
      <c r="H112" s="33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185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451 - Veřejné osvětlení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157" t="s">
        <v>22</v>
      </c>
      <c r="J116" s="80" t="str">
        <f>IF(J12="","",J12)</f>
        <v>7. 8. 2020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E15</f>
        <v>Město Kopřivnice</v>
      </c>
      <c r="G118" s="41"/>
      <c r="H118" s="41"/>
      <c r="I118" s="157" t="s">
        <v>30</v>
      </c>
      <c r="J118" s="37" t="str">
        <f>E21</f>
        <v>Dopravoprojekt Ostrava a.s.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157" t="s">
        <v>33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6"/>
      <c r="B121" s="217"/>
      <c r="C121" s="218" t="s">
        <v>199</v>
      </c>
      <c r="D121" s="219" t="s">
        <v>61</v>
      </c>
      <c r="E121" s="219" t="s">
        <v>57</v>
      </c>
      <c r="F121" s="219" t="s">
        <v>58</v>
      </c>
      <c r="G121" s="219" t="s">
        <v>200</v>
      </c>
      <c r="H121" s="219" t="s">
        <v>201</v>
      </c>
      <c r="I121" s="220" t="s">
        <v>202</v>
      </c>
      <c r="J121" s="219" t="s">
        <v>190</v>
      </c>
      <c r="K121" s="221" t="s">
        <v>203</v>
      </c>
      <c r="L121" s="222"/>
      <c r="M121" s="101" t="s">
        <v>1</v>
      </c>
      <c r="N121" s="102" t="s">
        <v>40</v>
      </c>
      <c r="O121" s="102" t="s">
        <v>204</v>
      </c>
      <c r="P121" s="102" t="s">
        <v>205</v>
      </c>
      <c r="Q121" s="102" t="s">
        <v>206</v>
      </c>
      <c r="R121" s="102" t="s">
        <v>207</v>
      </c>
      <c r="S121" s="102" t="s">
        <v>208</v>
      </c>
      <c r="T121" s="103" t="s">
        <v>209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="2" customFormat="1" ht="22.8" customHeight="1">
      <c r="A122" s="39"/>
      <c r="B122" s="40"/>
      <c r="C122" s="108" t="s">
        <v>210</v>
      </c>
      <c r="D122" s="41"/>
      <c r="E122" s="41"/>
      <c r="F122" s="41"/>
      <c r="G122" s="41"/>
      <c r="H122" s="41"/>
      <c r="I122" s="155"/>
      <c r="J122" s="223">
        <f>BK122</f>
        <v>0</v>
      </c>
      <c r="K122" s="41"/>
      <c r="L122" s="45"/>
      <c r="M122" s="104"/>
      <c r="N122" s="224"/>
      <c r="O122" s="105"/>
      <c r="P122" s="225">
        <f>P123+P126+P145+P152+P293</f>
        <v>0</v>
      </c>
      <c r="Q122" s="105"/>
      <c r="R122" s="225">
        <f>R123+R126+R145+R152+R293</f>
        <v>0</v>
      </c>
      <c r="S122" s="105"/>
      <c r="T122" s="226">
        <f>T123+T126+T145+T152+T293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192</v>
      </c>
      <c r="BK122" s="227">
        <f>BK123+BK126+BK145+BK152+BK293</f>
        <v>0</v>
      </c>
    </row>
    <row r="123" s="12" customFormat="1" ht="25.92" customHeight="1">
      <c r="A123" s="12"/>
      <c r="B123" s="228"/>
      <c r="C123" s="229"/>
      <c r="D123" s="230" t="s">
        <v>75</v>
      </c>
      <c r="E123" s="231" t="s">
        <v>212</v>
      </c>
      <c r="F123" s="231" t="s">
        <v>3215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SUM(P124:P125)</f>
        <v>0</v>
      </c>
      <c r="Q123" s="236"/>
      <c r="R123" s="237">
        <f>SUM(R124:R125)</f>
        <v>0</v>
      </c>
      <c r="S123" s="236"/>
      <c r="T123" s="238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84</v>
      </c>
      <c r="AT123" s="240" t="s">
        <v>75</v>
      </c>
      <c r="AU123" s="240" t="s">
        <v>76</v>
      </c>
      <c r="AY123" s="239" t="s">
        <v>213</v>
      </c>
      <c r="BK123" s="241">
        <f>SUM(BK124:BK125)</f>
        <v>0</v>
      </c>
    </row>
    <row r="124" s="2" customFormat="1" ht="16.5" customHeight="1">
      <c r="A124" s="39"/>
      <c r="B124" s="40"/>
      <c r="C124" s="244" t="s">
        <v>84</v>
      </c>
      <c r="D124" s="244" t="s">
        <v>216</v>
      </c>
      <c r="E124" s="245" t="s">
        <v>3938</v>
      </c>
      <c r="F124" s="246" t="s">
        <v>3939</v>
      </c>
      <c r="G124" s="247" t="s">
        <v>393</v>
      </c>
      <c r="H124" s="248">
        <v>22.5</v>
      </c>
      <c r="I124" s="249"/>
      <c r="J124" s="250">
        <f>ROUND(I124*H124,2)</f>
        <v>0</v>
      </c>
      <c r="K124" s="246" t="s">
        <v>3811</v>
      </c>
      <c r="L124" s="45"/>
      <c r="M124" s="251" t="s">
        <v>1</v>
      </c>
      <c r="N124" s="252" t="s">
        <v>41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229</v>
      </c>
      <c r="AT124" s="255" t="s">
        <v>216</v>
      </c>
      <c r="AU124" s="255" t="s">
        <v>84</v>
      </c>
      <c r="AY124" s="18" t="s">
        <v>213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84</v>
      </c>
      <c r="BK124" s="256">
        <f>ROUND(I124*H124,2)</f>
        <v>0</v>
      </c>
      <c r="BL124" s="18" t="s">
        <v>229</v>
      </c>
      <c r="BM124" s="255" t="s">
        <v>86</v>
      </c>
    </row>
    <row r="125" s="2" customFormat="1">
      <c r="A125" s="39"/>
      <c r="B125" s="40"/>
      <c r="C125" s="41"/>
      <c r="D125" s="257" t="s">
        <v>222</v>
      </c>
      <c r="E125" s="41"/>
      <c r="F125" s="258" t="s">
        <v>3940</v>
      </c>
      <c r="G125" s="41"/>
      <c r="H125" s="41"/>
      <c r="I125" s="155"/>
      <c r="J125" s="41"/>
      <c r="K125" s="41"/>
      <c r="L125" s="45"/>
      <c r="M125" s="259"/>
      <c r="N125" s="260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222</v>
      </c>
      <c r="AU125" s="18" t="s">
        <v>84</v>
      </c>
    </row>
    <row r="126" s="12" customFormat="1" ht="25.92" customHeight="1">
      <c r="A126" s="12"/>
      <c r="B126" s="228"/>
      <c r="C126" s="229"/>
      <c r="D126" s="230" t="s">
        <v>75</v>
      </c>
      <c r="E126" s="231" t="s">
        <v>1710</v>
      </c>
      <c r="F126" s="231" t="s">
        <v>3807</v>
      </c>
      <c r="G126" s="229"/>
      <c r="H126" s="229"/>
      <c r="I126" s="232"/>
      <c r="J126" s="233">
        <f>BK126</f>
        <v>0</v>
      </c>
      <c r="K126" s="229"/>
      <c r="L126" s="234"/>
      <c r="M126" s="235"/>
      <c r="N126" s="236"/>
      <c r="O126" s="236"/>
      <c r="P126" s="237">
        <f>SUM(P127:P144)</f>
        <v>0</v>
      </c>
      <c r="Q126" s="236"/>
      <c r="R126" s="237">
        <f>SUM(R127:R144)</f>
        <v>0</v>
      </c>
      <c r="S126" s="236"/>
      <c r="T126" s="238">
        <f>SUM(T127:T144)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9" t="s">
        <v>84</v>
      </c>
      <c r="AT126" s="240" t="s">
        <v>75</v>
      </c>
      <c r="AU126" s="240" t="s">
        <v>76</v>
      </c>
      <c r="AY126" s="239" t="s">
        <v>213</v>
      </c>
      <c r="BK126" s="241">
        <f>SUM(BK127:BK144)</f>
        <v>0</v>
      </c>
    </row>
    <row r="127" s="2" customFormat="1" ht="16.5" customHeight="1">
      <c r="A127" s="39"/>
      <c r="B127" s="40"/>
      <c r="C127" s="244" t="s">
        <v>86</v>
      </c>
      <c r="D127" s="244" t="s">
        <v>216</v>
      </c>
      <c r="E127" s="245" t="s">
        <v>3808</v>
      </c>
      <c r="F127" s="246" t="s">
        <v>3809</v>
      </c>
      <c r="G127" s="247" t="s">
        <v>3810</v>
      </c>
      <c r="H127" s="248">
        <v>24</v>
      </c>
      <c r="I127" s="249"/>
      <c r="J127" s="250">
        <f>ROUND(I127*H127,2)</f>
        <v>0</v>
      </c>
      <c r="K127" s="246" t="s">
        <v>3811</v>
      </c>
      <c r="L127" s="45"/>
      <c r="M127" s="251" t="s">
        <v>1</v>
      </c>
      <c r="N127" s="252" t="s">
        <v>41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229</v>
      </c>
      <c r="AT127" s="255" t="s">
        <v>216</v>
      </c>
      <c r="AU127" s="255" t="s">
        <v>84</v>
      </c>
      <c r="AY127" s="18" t="s">
        <v>213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84</v>
      </c>
      <c r="BK127" s="256">
        <f>ROUND(I127*H127,2)</f>
        <v>0</v>
      </c>
      <c r="BL127" s="18" t="s">
        <v>229</v>
      </c>
      <c r="BM127" s="255" t="s">
        <v>229</v>
      </c>
    </row>
    <row r="128" s="2" customFormat="1">
      <c r="A128" s="39"/>
      <c r="B128" s="40"/>
      <c r="C128" s="41"/>
      <c r="D128" s="257" t="s">
        <v>222</v>
      </c>
      <c r="E128" s="41"/>
      <c r="F128" s="258" t="s">
        <v>3941</v>
      </c>
      <c r="G128" s="41"/>
      <c r="H128" s="41"/>
      <c r="I128" s="155"/>
      <c r="J128" s="41"/>
      <c r="K128" s="41"/>
      <c r="L128" s="45"/>
      <c r="M128" s="259"/>
      <c r="N128" s="260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222</v>
      </c>
      <c r="AU128" s="18" t="s">
        <v>84</v>
      </c>
    </row>
    <row r="129" s="2" customFormat="1" ht="16.5" customHeight="1">
      <c r="A129" s="39"/>
      <c r="B129" s="40"/>
      <c r="C129" s="244" t="s">
        <v>224</v>
      </c>
      <c r="D129" s="244" t="s">
        <v>216</v>
      </c>
      <c r="E129" s="245" t="s">
        <v>3816</v>
      </c>
      <c r="F129" s="246" t="s">
        <v>3817</v>
      </c>
      <c r="G129" s="247" t="s">
        <v>3810</v>
      </c>
      <c r="H129" s="248">
        <v>40</v>
      </c>
      <c r="I129" s="249"/>
      <c r="J129" s="250">
        <f>ROUND(I129*H129,2)</f>
        <v>0</v>
      </c>
      <c r="K129" s="246" t="s">
        <v>3811</v>
      </c>
      <c r="L129" s="45"/>
      <c r="M129" s="251" t="s">
        <v>1</v>
      </c>
      <c r="N129" s="252" t="s">
        <v>41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229</v>
      </c>
      <c r="AT129" s="255" t="s">
        <v>216</v>
      </c>
      <c r="AU129" s="255" t="s">
        <v>84</v>
      </c>
      <c r="AY129" s="18" t="s">
        <v>213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84</v>
      </c>
      <c r="BK129" s="256">
        <f>ROUND(I129*H129,2)</f>
        <v>0</v>
      </c>
      <c r="BL129" s="18" t="s">
        <v>229</v>
      </c>
      <c r="BM129" s="255" t="s">
        <v>238</v>
      </c>
    </row>
    <row r="130" s="2" customFormat="1">
      <c r="A130" s="39"/>
      <c r="B130" s="40"/>
      <c r="C130" s="41"/>
      <c r="D130" s="257" t="s">
        <v>222</v>
      </c>
      <c r="E130" s="41"/>
      <c r="F130" s="258" t="s">
        <v>3942</v>
      </c>
      <c r="G130" s="41"/>
      <c r="H130" s="41"/>
      <c r="I130" s="155"/>
      <c r="J130" s="41"/>
      <c r="K130" s="41"/>
      <c r="L130" s="45"/>
      <c r="M130" s="259"/>
      <c r="N130" s="260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222</v>
      </c>
      <c r="AU130" s="18" t="s">
        <v>84</v>
      </c>
    </row>
    <row r="131" s="2" customFormat="1" ht="21.75" customHeight="1">
      <c r="A131" s="39"/>
      <c r="B131" s="40"/>
      <c r="C131" s="244" t="s">
        <v>229</v>
      </c>
      <c r="D131" s="244" t="s">
        <v>216</v>
      </c>
      <c r="E131" s="245" t="s">
        <v>3819</v>
      </c>
      <c r="F131" s="246" t="s">
        <v>3820</v>
      </c>
      <c r="G131" s="247" t="s">
        <v>3810</v>
      </c>
      <c r="H131" s="248">
        <v>120</v>
      </c>
      <c r="I131" s="249"/>
      <c r="J131" s="250">
        <f>ROUND(I131*H131,2)</f>
        <v>0</v>
      </c>
      <c r="K131" s="246" t="s">
        <v>3811</v>
      </c>
      <c r="L131" s="45"/>
      <c r="M131" s="251" t="s">
        <v>1</v>
      </c>
      <c r="N131" s="252" t="s">
        <v>41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229</v>
      </c>
      <c r="AT131" s="255" t="s">
        <v>216</v>
      </c>
      <c r="AU131" s="255" t="s">
        <v>84</v>
      </c>
      <c r="AY131" s="18" t="s">
        <v>213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84</v>
      </c>
      <c r="BK131" s="256">
        <f>ROUND(I131*H131,2)</f>
        <v>0</v>
      </c>
      <c r="BL131" s="18" t="s">
        <v>229</v>
      </c>
      <c r="BM131" s="255" t="s">
        <v>420</v>
      </c>
    </row>
    <row r="132" s="2" customFormat="1">
      <c r="A132" s="39"/>
      <c r="B132" s="40"/>
      <c r="C132" s="41"/>
      <c r="D132" s="257" t="s">
        <v>222</v>
      </c>
      <c r="E132" s="41"/>
      <c r="F132" s="258" t="s">
        <v>3943</v>
      </c>
      <c r="G132" s="41"/>
      <c r="H132" s="41"/>
      <c r="I132" s="155"/>
      <c r="J132" s="41"/>
      <c r="K132" s="41"/>
      <c r="L132" s="45"/>
      <c r="M132" s="259"/>
      <c r="N132" s="260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222</v>
      </c>
      <c r="AU132" s="18" t="s">
        <v>84</v>
      </c>
    </row>
    <row r="133" s="2" customFormat="1" ht="21.75" customHeight="1">
      <c r="A133" s="39"/>
      <c r="B133" s="40"/>
      <c r="C133" s="244" t="s">
        <v>212</v>
      </c>
      <c r="D133" s="244" t="s">
        <v>216</v>
      </c>
      <c r="E133" s="245" t="s">
        <v>3822</v>
      </c>
      <c r="F133" s="246" t="s">
        <v>3823</v>
      </c>
      <c r="G133" s="247" t="s">
        <v>3810</v>
      </c>
      <c r="H133" s="248">
        <v>60</v>
      </c>
      <c r="I133" s="249"/>
      <c r="J133" s="250">
        <f>ROUND(I133*H133,2)</f>
        <v>0</v>
      </c>
      <c r="K133" s="246" t="s">
        <v>3811</v>
      </c>
      <c r="L133" s="45"/>
      <c r="M133" s="251" t="s">
        <v>1</v>
      </c>
      <c r="N133" s="252" t="s">
        <v>41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229</v>
      </c>
      <c r="AT133" s="255" t="s">
        <v>216</v>
      </c>
      <c r="AU133" s="255" t="s">
        <v>84</v>
      </c>
      <c r="AY133" s="18" t="s">
        <v>213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84</v>
      </c>
      <c r="BK133" s="256">
        <f>ROUND(I133*H133,2)</f>
        <v>0</v>
      </c>
      <c r="BL133" s="18" t="s">
        <v>229</v>
      </c>
      <c r="BM133" s="255" t="s">
        <v>253</v>
      </c>
    </row>
    <row r="134" s="2" customFormat="1">
      <c r="A134" s="39"/>
      <c r="B134" s="40"/>
      <c r="C134" s="41"/>
      <c r="D134" s="257" t="s">
        <v>222</v>
      </c>
      <c r="E134" s="41"/>
      <c r="F134" s="258" t="s">
        <v>3944</v>
      </c>
      <c r="G134" s="41"/>
      <c r="H134" s="41"/>
      <c r="I134" s="155"/>
      <c r="J134" s="41"/>
      <c r="K134" s="41"/>
      <c r="L134" s="45"/>
      <c r="M134" s="259"/>
      <c r="N134" s="260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84</v>
      </c>
    </row>
    <row r="135" s="2" customFormat="1" ht="16.5" customHeight="1">
      <c r="A135" s="39"/>
      <c r="B135" s="40"/>
      <c r="C135" s="244" t="s">
        <v>238</v>
      </c>
      <c r="D135" s="244" t="s">
        <v>216</v>
      </c>
      <c r="E135" s="245" t="s">
        <v>3824</v>
      </c>
      <c r="F135" s="246" t="s">
        <v>3825</v>
      </c>
      <c r="G135" s="247" t="s">
        <v>3810</v>
      </c>
      <c r="H135" s="248">
        <v>80</v>
      </c>
      <c r="I135" s="249"/>
      <c r="J135" s="250">
        <f>ROUND(I135*H135,2)</f>
        <v>0</v>
      </c>
      <c r="K135" s="246" t="s">
        <v>3811</v>
      </c>
      <c r="L135" s="45"/>
      <c r="M135" s="251" t="s">
        <v>1</v>
      </c>
      <c r="N135" s="252" t="s">
        <v>41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229</v>
      </c>
      <c r="AT135" s="255" t="s">
        <v>216</v>
      </c>
      <c r="AU135" s="255" t="s">
        <v>84</v>
      </c>
      <c r="AY135" s="18" t="s">
        <v>213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84</v>
      </c>
      <c r="BK135" s="256">
        <f>ROUND(I135*H135,2)</f>
        <v>0</v>
      </c>
      <c r="BL135" s="18" t="s">
        <v>229</v>
      </c>
      <c r="BM135" s="255" t="s">
        <v>264</v>
      </c>
    </row>
    <row r="136" s="2" customFormat="1">
      <c r="A136" s="39"/>
      <c r="B136" s="40"/>
      <c r="C136" s="41"/>
      <c r="D136" s="257" t="s">
        <v>222</v>
      </c>
      <c r="E136" s="41"/>
      <c r="F136" s="258" t="s">
        <v>3945</v>
      </c>
      <c r="G136" s="41"/>
      <c r="H136" s="41"/>
      <c r="I136" s="155"/>
      <c r="J136" s="41"/>
      <c r="K136" s="41"/>
      <c r="L136" s="45"/>
      <c r="M136" s="259"/>
      <c r="N136" s="260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84</v>
      </c>
    </row>
    <row r="137" s="2" customFormat="1" ht="16.5" customHeight="1">
      <c r="A137" s="39"/>
      <c r="B137" s="40"/>
      <c r="C137" s="244" t="s">
        <v>243</v>
      </c>
      <c r="D137" s="244" t="s">
        <v>216</v>
      </c>
      <c r="E137" s="245" t="s">
        <v>3827</v>
      </c>
      <c r="F137" s="246" t="s">
        <v>3828</v>
      </c>
      <c r="G137" s="247" t="s">
        <v>3776</v>
      </c>
      <c r="H137" s="248">
        <v>1</v>
      </c>
      <c r="I137" s="249"/>
      <c r="J137" s="250">
        <f>ROUND(I137*H137,2)</f>
        <v>0</v>
      </c>
      <c r="K137" s="246" t="s">
        <v>3811</v>
      </c>
      <c r="L137" s="45"/>
      <c r="M137" s="251" t="s">
        <v>1</v>
      </c>
      <c r="N137" s="252" t="s">
        <v>41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229</v>
      </c>
      <c r="AT137" s="255" t="s">
        <v>216</v>
      </c>
      <c r="AU137" s="255" t="s">
        <v>84</v>
      </c>
      <c r="AY137" s="18" t="s">
        <v>213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84</v>
      </c>
      <c r="BK137" s="256">
        <f>ROUND(I137*H137,2)</f>
        <v>0</v>
      </c>
      <c r="BL137" s="18" t="s">
        <v>229</v>
      </c>
      <c r="BM137" s="255" t="s">
        <v>279</v>
      </c>
    </row>
    <row r="138" s="2" customFormat="1">
      <c r="A138" s="39"/>
      <c r="B138" s="40"/>
      <c r="C138" s="41"/>
      <c r="D138" s="257" t="s">
        <v>222</v>
      </c>
      <c r="E138" s="41"/>
      <c r="F138" s="258" t="s">
        <v>3946</v>
      </c>
      <c r="G138" s="41"/>
      <c r="H138" s="41"/>
      <c r="I138" s="155"/>
      <c r="J138" s="41"/>
      <c r="K138" s="41"/>
      <c r="L138" s="45"/>
      <c r="M138" s="259"/>
      <c r="N138" s="260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84</v>
      </c>
    </row>
    <row r="139" s="2" customFormat="1" ht="16.5" customHeight="1">
      <c r="A139" s="39"/>
      <c r="B139" s="40"/>
      <c r="C139" s="244" t="s">
        <v>420</v>
      </c>
      <c r="D139" s="244" t="s">
        <v>216</v>
      </c>
      <c r="E139" s="245" t="s">
        <v>3830</v>
      </c>
      <c r="F139" s="246" t="s">
        <v>3831</v>
      </c>
      <c r="G139" s="247" t="s">
        <v>3776</v>
      </c>
      <c r="H139" s="248">
        <v>1</v>
      </c>
      <c r="I139" s="249"/>
      <c r="J139" s="250">
        <f>ROUND(I139*H139,2)</f>
        <v>0</v>
      </c>
      <c r="K139" s="246" t="s">
        <v>3811</v>
      </c>
      <c r="L139" s="45"/>
      <c r="M139" s="251" t="s">
        <v>1</v>
      </c>
      <c r="N139" s="252" t="s">
        <v>41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229</v>
      </c>
      <c r="AT139" s="255" t="s">
        <v>216</v>
      </c>
      <c r="AU139" s="255" t="s">
        <v>84</v>
      </c>
      <c r="AY139" s="18" t="s">
        <v>213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84</v>
      </c>
      <c r="BK139" s="256">
        <f>ROUND(I139*H139,2)</f>
        <v>0</v>
      </c>
      <c r="BL139" s="18" t="s">
        <v>229</v>
      </c>
      <c r="BM139" s="255" t="s">
        <v>293</v>
      </c>
    </row>
    <row r="140" s="2" customFormat="1">
      <c r="A140" s="39"/>
      <c r="B140" s="40"/>
      <c r="C140" s="41"/>
      <c r="D140" s="257" t="s">
        <v>222</v>
      </c>
      <c r="E140" s="41"/>
      <c r="F140" s="258" t="s">
        <v>3947</v>
      </c>
      <c r="G140" s="41"/>
      <c r="H140" s="41"/>
      <c r="I140" s="155"/>
      <c r="J140" s="41"/>
      <c r="K140" s="41"/>
      <c r="L140" s="45"/>
      <c r="M140" s="259"/>
      <c r="N140" s="260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84</v>
      </c>
    </row>
    <row r="141" s="2" customFormat="1" ht="16.5" customHeight="1">
      <c r="A141" s="39"/>
      <c r="B141" s="40"/>
      <c r="C141" s="244" t="s">
        <v>248</v>
      </c>
      <c r="D141" s="244" t="s">
        <v>216</v>
      </c>
      <c r="E141" s="245" t="s">
        <v>3833</v>
      </c>
      <c r="F141" s="246" t="s">
        <v>3834</v>
      </c>
      <c r="G141" s="247" t="s">
        <v>3776</v>
      </c>
      <c r="H141" s="248">
        <v>1</v>
      </c>
      <c r="I141" s="249"/>
      <c r="J141" s="250">
        <f>ROUND(I141*H141,2)</f>
        <v>0</v>
      </c>
      <c r="K141" s="246" t="s">
        <v>3811</v>
      </c>
      <c r="L141" s="45"/>
      <c r="M141" s="251" t="s">
        <v>1</v>
      </c>
      <c r="N141" s="252" t="s">
        <v>41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229</v>
      </c>
      <c r="AT141" s="255" t="s">
        <v>216</v>
      </c>
      <c r="AU141" s="255" t="s">
        <v>84</v>
      </c>
      <c r="AY141" s="18" t="s">
        <v>213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84</v>
      </c>
      <c r="BK141" s="256">
        <f>ROUND(I141*H141,2)</f>
        <v>0</v>
      </c>
      <c r="BL141" s="18" t="s">
        <v>229</v>
      </c>
      <c r="BM141" s="255" t="s">
        <v>307</v>
      </c>
    </row>
    <row r="142" s="2" customFormat="1">
      <c r="A142" s="39"/>
      <c r="B142" s="40"/>
      <c r="C142" s="41"/>
      <c r="D142" s="257" t="s">
        <v>222</v>
      </c>
      <c r="E142" s="41"/>
      <c r="F142" s="258" t="s">
        <v>3948</v>
      </c>
      <c r="G142" s="41"/>
      <c r="H142" s="41"/>
      <c r="I142" s="155"/>
      <c r="J142" s="41"/>
      <c r="K142" s="41"/>
      <c r="L142" s="45"/>
      <c r="M142" s="259"/>
      <c r="N142" s="260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84</v>
      </c>
    </row>
    <row r="143" s="2" customFormat="1" ht="16.5" customHeight="1">
      <c r="A143" s="39"/>
      <c r="B143" s="40"/>
      <c r="C143" s="244" t="s">
        <v>253</v>
      </c>
      <c r="D143" s="244" t="s">
        <v>216</v>
      </c>
      <c r="E143" s="245" t="s">
        <v>3836</v>
      </c>
      <c r="F143" s="246" t="s">
        <v>3837</v>
      </c>
      <c r="G143" s="247" t="s">
        <v>3776</v>
      </c>
      <c r="H143" s="248">
        <v>1</v>
      </c>
      <c r="I143" s="249"/>
      <c r="J143" s="250">
        <f>ROUND(I143*H143,2)</f>
        <v>0</v>
      </c>
      <c r="K143" s="246" t="s">
        <v>3811</v>
      </c>
      <c r="L143" s="45"/>
      <c r="M143" s="251" t="s">
        <v>1</v>
      </c>
      <c r="N143" s="252" t="s">
        <v>41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229</v>
      </c>
      <c r="AT143" s="255" t="s">
        <v>216</v>
      </c>
      <c r="AU143" s="255" t="s">
        <v>84</v>
      </c>
      <c r="AY143" s="18" t="s">
        <v>213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84</v>
      </c>
      <c r="BK143" s="256">
        <f>ROUND(I143*H143,2)</f>
        <v>0</v>
      </c>
      <c r="BL143" s="18" t="s">
        <v>229</v>
      </c>
      <c r="BM143" s="255" t="s">
        <v>322</v>
      </c>
    </row>
    <row r="144" s="2" customFormat="1">
      <c r="A144" s="39"/>
      <c r="B144" s="40"/>
      <c r="C144" s="41"/>
      <c r="D144" s="257" t="s">
        <v>222</v>
      </c>
      <c r="E144" s="41"/>
      <c r="F144" s="258" t="s">
        <v>3949</v>
      </c>
      <c r="G144" s="41"/>
      <c r="H144" s="41"/>
      <c r="I144" s="155"/>
      <c r="J144" s="41"/>
      <c r="K144" s="41"/>
      <c r="L144" s="45"/>
      <c r="M144" s="259"/>
      <c r="N144" s="260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222</v>
      </c>
      <c r="AU144" s="18" t="s">
        <v>84</v>
      </c>
    </row>
    <row r="145" s="12" customFormat="1" ht="25.92" customHeight="1">
      <c r="A145" s="12"/>
      <c r="B145" s="228"/>
      <c r="C145" s="229"/>
      <c r="D145" s="230" t="s">
        <v>75</v>
      </c>
      <c r="E145" s="231" t="s">
        <v>388</v>
      </c>
      <c r="F145" s="231" t="s">
        <v>389</v>
      </c>
      <c r="G145" s="229"/>
      <c r="H145" s="229"/>
      <c r="I145" s="232"/>
      <c r="J145" s="233">
        <f>BK145</f>
        <v>0</v>
      </c>
      <c r="K145" s="229"/>
      <c r="L145" s="234"/>
      <c r="M145" s="235"/>
      <c r="N145" s="236"/>
      <c r="O145" s="236"/>
      <c r="P145" s="237">
        <f>P146</f>
        <v>0</v>
      </c>
      <c r="Q145" s="236"/>
      <c r="R145" s="237">
        <f>R146</f>
        <v>0</v>
      </c>
      <c r="S145" s="236"/>
      <c r="T145" s="238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9" t="s">
        <v>84</v>
      </c>
      <c r="AT145" s="240" t="s">
        <v>75</v>
      </c>
      <c r="AU145" s="240" t="s">
        <v>76</v>
      </c>
      <c r="AY145" s="239" t="s">
        <v>213</v>
      </c>
      <c r="BK145" s="241">
        <f>BK146</f>
        <v>0</v>
      </c>
    </row>
    <row r="146" s="12" customFormat="1" ht="22.8" customHeight="1">
      <c r="A146" s="12"/>
      <c r="B146" s="228"/>
      <c r="C146" s="229"/>
      <c r="D146" s="230" t="s">
        <v>75</v>
      </c>
      <c r="E146" s="242" t="s">
        <v>646</v>
      </c>
      <c r="F146" s="242" t="s">
        <v>647</v>
      </c>
      <c r="G146" s="229"/>
      <c r="H146" s="229"/>
      <c r="I146" s="232"/>
      <c r="J146" s="243">
        <f>BK146</f>
        <v>0</v>
      </c>
      <c r="K146" s="229"/>
      <c r="L146" s="234"/>
      <c r="M146" s="235"/>
      <c r="N146" s="236"/>
      <c r="O146" s="236"/>
      <c r="P146" s="237">
        <f>SUM(P147:P151)</f>
        <v>0</v>
      </c>
      <c r="Q146" s="236"/>
      <c r="R146" s="237">
        <f>SUM(R147:R151)</f>
        <v>0</v>
      </c>
      <c r="S146" s="236"/>
      <c r="T146" s="238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9" t="s">
        <v>84</v>
      </c>
      <c r="AT146" s="240" t="s">
        <v>75</v>
      </c>
      <c r="AU146" s="240" t="s">
        <v>84</v>
      </c>
      <c r="AY146" s="239" t="s">
        <v>213</v>
      </c>
      <c r="BK146" s="241">
        <f>SUM(BK147:BK151)</f>
        <v>0</v>
      </c>
    </row>
    <row r="147" s="2" customFormat="1" ht="21.75" customHeight="1">
      <c r="A147" s="39"/>
      <c r="B147" s="40"/>
      <c r="C147" s="244" t="s">
        <v>1806</v>
      </c>
      <c r="D147" s="244" t="s">
        <v>216</v>
      </c>
      <c r="E147" s="245" t="s">
        <v>649</v>
      </c>
      <c r="F147" s="246" t="s">
        <v>650</v>
      </c>
      <c r="G147" s="247" t="s">
        <v>491</v>
      </c>
      <c r="H147" s="248">
        <v>4.9500000000000002</v>
      </c>
      <c r="I147" s="249"/>
      <c r="J147" s="250">
        <f>ROUND(I147*H147,2)</f>
        <v>0</v>
      </c>
      <c r="K147" s="246" t="s">
        <v>394</v>
      </c>
      <c r="L147" s="45"/>
      <c r="M147" s="251" t="s">
        <v>1</v>
      </c>
      <c r="N147" s="252" t="s">
        <v>41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229</v>
      </c>
      <c r="AT147" s="255" t="s">
        <v>216</v>
      </c>
      <c r="AU147" s="255" t="s">
        <v>86</v>
      </c>
      <c r="AY147" s="18" t="s">
        <v>213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84</v>
      </c>
      <c r="BK147" s="256">
        <f>ROUND(I147*H147,2)</f>
        <v>0</v>
      </c>
      <c r="BL147" s="18" t="s">
        <v>229</v>
      </c>
      <c r="BM147" s="255" t="s">
        <v>3950</v>
      </c>
    </row>
    <row r="148" s="2" customFormat="1">
      <c r="A148" s="39"/>
      <c r="B148" s="40"/>
      <c r="C148" s="41"/>
      <c r="D148" s="257" t="s">
        <v>222</v>
      </c>
      <c r="E148" s="41"/>
      <c r="F148" s="258" t="s">
        <v>3951</v>
      </c>
      <c r="G148" s="41"/>
      <c r="H148" s="41"/>
      <c r="I148" s="155"/>
      <c r="J148" s="41"/>
      <c r="K148" s="41"/>
      <c r="L148" s="45"/>
      <c r="M148" s="259"/>
      <c r="N148" s="260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222</v>
      </c>
      <c r="AU148" s="18" t="s">
        <v>86</v>
      </c>
    </row>
    <row r="149" s="2" customFormat="1" ht="21.75" customHeight="1">
      <c r="A149" s="39"/>
      <c r="B149" s="40"/>
      <c r="C149" s="244" t="s">
        <v>1812</v>
      </c>
      <c r="D149" s="244" t="s">
        <v>216</v>
      </c>
      <c r="E149" s="245" t="s">
        <v>659</v>
      </c>
      <c r="F149" s="246" t="s">
        <v>660</v>
      </c>
      <c r="G149" s="247" t="s">
        <v>491</v>
      </c>
      <c r="H149" s="248">
        <v>19.800000000000001</v>
      </c>
      <c r="I149" s="249"/>
      <c r="J149" s="250">
        <f>ROUND(I149*H149,2)</f>
        <v>0</v>
      </c>
      <c r="K149" s="246" t="s">
        <v>394</v>
      </c>
      <c r="L149" s="45"/>
      <c r="M149" s="251" t="s">
        <v>1</v>
      </c>
      <c r="N149" s="252" t="s">
        <v>41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229</v>
      </c>
      <c r="AT149" s="255" t="s">
        <v>216</v>
      </c>
      <c r="AU149" s="255" t="s">
        <v>86</v>
      </c>
      <c r="AY149" s="18" t="s">
        <v>213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84</v>
      </c>
      <c r="BK149" s="256">
        <f>ROUND(I149*H149,2)</f>
        <v>0</v>
      </c>
      <c r="BL149" s="18" t="s">
        <v>229</v>
      </c>
      <c r="BM149" s="255" t="s">
        <v>3952</v>
      </c>
    </row>
    <row r="150" s="2" customFormat="1">
      <c r="A150" s="39"/>
      <c r="B150" s="40"/>
      <c r="C150" s="41"/>
      <c r="D150" s="257" t="s">
        <v>222</v>
      </c>
      <c r="E150" s="41"/>
      <c r="F150" s="258" t="s">
        <v>662</v>
      </c>
      <c r="G150" s="41"/>
      <c r="H150" s="41"/>
      <c r="I150" s="155"/>
      <c r="J150" s="41"/>
      <c r="K150" s="41"/>
      <c r="L150" s="45"/>
      <c r="M150" s="259"/>
      <c r="N150" s="260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222</v>
      </c>
      <c r="AU150" s="18" t="s">
        <v>86</v>
      </c>
    </row>
    <row r="151" s="13" customFormat="1">
      <c r="A151" s="13"/>
      <c r="B151" s="265"/>
      <c r="C151" s="266"/>
      <c r="D151" s="257" t="s">
        <v>436</v>
      </c>
      <c r="E151" s="266"/>
      <c r="F151" s="268" t="s">
        <v>3953</v>
      </c>
      <c r="G151" s="266"/>
      <c r="H151" s="269">
        <v>19.800000000000001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5" t="s">
        <v>436</v>
      </c>
      <c r="AU151" s="275" t="s">
        <v>86</v>
      </c>
      <c r="AV151" s="13" t="s">
        <v>86</v>
      </c>
      <c r="AW151" s="13" t="s">
        <v>4</v>
      </c>
      <c r="AX151" s="13" t="s">
        <v>84</v>
      </c>
      <c r="AY151" s="275" t="s">
        <v>213</v>
      </c>
    </row>
    <row r="152" s="12" customFormat="1" ht="25.92" customHeight="1">
      <c r="A152" s="12"/>
      <c r="B152" s="228"/>
      <c r="C152" s="229"/>
      <c r="D152" s="230" t="s">
        <v>75</v>
      </c>
      <c r="E152" s="231" t="s">
        <v>3839</v>
      </c>
      <c r="F152" s="231" t="s">
        <v>950</v>
      </c>
      <c r="G152" s="229"/>
      <c r="H152" s="229"/>
      <c r="I152" s="232"/>
      <c r="J152" s="233">
        <f>BK152</f>
        <v>0</v>
      </c>
      <c r="K152" s="229"/>
      <c r="L152" s="234"/>
      <c r="M152" s="235"/>
      <c r="N152" s="236"/>
      <c r="O152" s="236"/>
      <c r="P152" s="237">
        <f>SUM(P153:P292)</f>
        <v>0</v>
      </c>
      <c r="Q152" s="236"/>
      <c r="R152" s="237">
        <f>SUM(R153:R292)</f>
        <v>0</v>
      </c>
      <c r="S152" s="236"/>
      <c r="T152" s="238">
        <f>SUM(T153:T292)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39" t="s">
        <v>84</v>
      </c>
      <c r="AT152" s="240" t="s">
        <v>75</v>
      </c>
      <c r="AU152" s="240" t="s">
        <v>76</v>
      </c>
      <c r="AY152" s="239" t="s">
        <v>213</v>
      </c>
      <c r="BK152" s="241">
        <f>SUM(BK153:BK292)</f>
        <v>0</v>
      </c>
    </row>
    <row r="153" s="2" customFormat="1" ht="16.5" customHeight="1">
      <c r="A153" s="39"/>
      <c r="B153" s="40"/>
      <c r="C153" s="244" t="s">
        <v>257</v>
      </c>
      <c r="D153" s="244" t="s">
        <v>216</v>
      </c>
      <c r="E153" s="245" t="s">
        <v>3954</v>
      </c>
      <c r="F153" s="246" t="s">
        <v>3955</v>
      </c>
      <c r="G153" s="247" t="s">
        <v>310</v>
      </c>
      <c r="H153" s="248">
        <v>1</v>
      </c>
      <c r="I153" s="249"/>
      <c r="J153" s="250">
        <f>ROUND(I153*H153,2)</f>
        <v>0</v>
      </c>
      <c r="K153" s="246" t="s">
        <v>3811</v>
      </c>
      <c r="L153" s="45"/>
      <c r="M153" s="251" t="s">
        <v>1</v>
      </c>
      <c r="N153" s="252" t="s">
        <v>41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229</v>
      </c>
      <c r="AT153" s="255" t="s">
        <v>216</v>
      </c>
      <c r="AU153" s="255" t="s">
        <v>84</v>
      </c>
      <c r="AY153" s="18" t="s">
        <v>213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84</v>
      </c>
      <c r="BK153" s="256">
        <f>ROUND(I153*H153,2)</f>
        <v>0</v>
      </c>
      <c r="BL153" s="18" t="s">
        <v>229</v>
      </c>
      <c r="BM153" s="255" t="s">
        <v>333</v>
      </c>
    </row>
    <row r="154" s="2" customFormat="1">
      <c r="A154" s="39"/>
      <c r="B154" s="40"/>
      <c r="C154" s="41"/>
      <c r="D154" s="257" t="s">
        <v>222</v>
      </c>
      <c r="E154" s="41"/>
      <c r="F154" s="258" t="s">
        <v>3956</v>
      </c>
      <c r="G154" s="41"/>
      <c r="H154" s="41"/>
      <c r="I154" s="155"/>
      <c r="J154" s="41"/>
      <c r="K154" s="41"/>
      <c r="L154" s="45"/>
      <c r="M154" s="259"/>
      <c r="N154" s="260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222</v>
      </c>
      <c r="AU154" s="18" t="s">
        <v>84</v>
      </c>
    </row>
    <row r="155" s="2" customFormat="1" ht="21.75" customHeight="1">
      <c r="A155" s="39"/>
      <c r="B155" s="40"/>
      <c r="C155" s="244" t="s">
        <v>264</v>
      </c>
      <c r="D155" s="244" t="s">
        <v>216</v>
      </c>
      <c r="E155" s="245" t="s">
        <v>3957</v>
      </c>
      <c r="F155" s="246" t="s">
        <v>3958</v>
      </c>
      <c r="G155" s="247" t="s">
        <v>310</v>
      </c>
      <c r="H155" s="248">
        <v>1</v>
      </c>
      <c r="I155" s="249"/>
      <c r="J155" s="250">
        <f>ROUND(I155*H155,2)</f>
        <v>0</v>
      </c>
      <c r="K155" s="246" t="s">
        <v>3811</v>
      </c>
      <c r="L155" s="45"/>
      <c r="M155" s="251" t="s">
        <v>1</v>
      </c>
      <c r="N155" s="252" t="s">
        <v>41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229</v>
      </c>
      <c r="AT155" s="255" t="s">
        <v>216</v>
      </c>
      <c r="AU155" s="255" t="s">
        <v>84</v>
      </c>
      <c r="AY155" s="18" t="s">
        <v>213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84</v>
      </c>
      <c r="BK155" s="256">
        <f>ROUND(I155*H155,2)</f>
        <v>0</v>
      </c>
      <c r="BL155" s="18" t="s">
        <v>229</v>
      </c>
      <c r="BM155" s="255" t="s">
        <v>343</v>
      </c>
    </row>
    <row r="156" s="2" customFormat="1">
      <c r="A156" s="39"/>
      <c r="B156" s="40"/>
      <c r="C156" s="41"/>
      <c r="D156" s="257" t="s">
        <v>222</v>
      </c>
      <c r="E156" s="41"/>
      <c r="F156" s="258" t="s">
        <v>3959</v>
      </c>
      <c r="G156" s="41"/>
      <c r="H156" s="41"/>
      <c r="I156" s="155"/>
      <c r="J156" s="41"/>
      <c r="K156" s="41"/>
      <c r="L156" s="45"/>
      <c r="M156" s="259"/>
      <c r="N156" s="260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222</v>
      </c>
      <c r="AU156" s="18" t="s">
        <v>84</v>
      </c>
    </row>
    <row r="157" s="2" customFormat="1" ht="16.5" customHeight="1">
      <c r="A157" s="39"/>
      <c r="B157" s="40"/>
      <c r="C157" s="244" t="s">
        <v>269</v>
      </c>
      <c r="D157" s="244" t="s">
        <v>216</v>
      </c>
      <c r="E157" s="245" t="s">
        <v>3960</v>
      </c>
      <c r="F157" s="246" t="s">
        <v>3961</v>
      </c>
      <c r="G157" s="247" t="s">
        <v>310</v>
      </c>
      <c r="H157" s="248">
        <v>1</v>
      </c>
      <c r="I157" s="249"/>
      <c r="J157" s="250">
        <f>ROUND(I157*H157,2)</f>
        <v>0</v>
      </c>
      <c r="K157" s="246" t="s">
        <v>3811</v>
      </c>
      <c r="L157" s="45"/>
      <c r="M157" s="251" t="s">
        <v>1</v>
      </c>
      <c r="N157" s="252" t="s">
        <v>41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229</v>
      </c>
      <c r="AT157" s="255" t="s">
        <v>216</v>
      </c>
      <c r="AU157" s="255" t="s">
        <v>84</v>
      </c>
      <c r="AY157" s="18" t="s">
        <v>213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84</v>
      </c>
      <c r="BK157" s="256">
        <f>ROUND(I157*H157,2)</f>
        <v>0</v>
      </c>
      <c r="BL157" s="18" t="s">
        <v>229</v>
      </c>
      <c r="BM157" s="255" t="s">
        <v>512</v>
      </c>
    </row>
    <row r="158" s="2" customFormat="1">
      <c r="A158" s="39"/>
      <c r="B158" s="40"/>
      <c r="C158" s="41"/>
      <c r="D158" s="257" t="s">
        <v>222</v>
      </c>
      <c r="E158" s="41"/>
      <c r="F158" s="258" t="s">
        <v>3962</v>
      </c>
      <c r="G158" s="41"/>
      <c r="H158" s="41"/>
      <c r="I158" s="155"/>
      <c r="J158" s="41"/>
      <c r="K158" s="41"/>
      <c r="L158" s="45"/>
      <c r="M158" s="259"/>
      <c r="N158" s="260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222</v>
      </c>
      <c r="AU158" s="18" t="s">
        <v>84</v>
      </c>
    </row>
    <row r="159" s="2" customFormat="1" ht="21.75" customHeight="1">
      <c r="A159" s="39"/>
      <c r="B159" s="40"/>
      <c r="C159" s="244" t="s">
        <v>279</v>
      </c>
      <c r="D159" s="244" t="s">
        <v>216</v>
      </c>
      <c r="E159" s="245" t="s">
        <v>3963</v>
      </c>
      <c r="F159" s="246" t="s">
        <v>3964</v>
      </c>
      <c r="G159" s="247" t="s">
        <v>310</v>
      </c>
      <c r="H159" s="248">
        <v>1</v>
      </c>
      <c r="I159" s="249"/>
      <c r="J159" s="250">
        <f>ROUND(I159*H159,2)</f>
        <v>0</v>
      </c>
      <c r="K159" s="246" t="s">
        <v>3811</v>
      </c>
      <c r="L159" s="45"/>
      <c r="M159" s="251" t="s">
        <v>1</v>
      </c>
      <c r="N159" s="252" t="s">
        <v>41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229</v>
      </c>
      <c r="AT159" s="255" t="s">
        <v>216</v>
      </c>
      <c r="AU159" s="255" t="s">
        <v>84</v>
      </c>
      <c r="AY159" s="18" t="s">
        <v>213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84</v>
      </c>
      <c r="BK159" s="256">
        <f>ROUND(I159*H159,2)</f>
        <v>0</v>
      </c>
      <c r="BL159" s="18" t="s">
        <v>229</v>
      </c>
      <c r="BM159" s="255" t="s">
        <v>355</v>
      </c>
    </row>
    <row r="160" s="2" customFormat="1">
      <c r="A160" s="39"/>
      <c r="B160" s="40"/>
      <c r="C160" s="41"/>
      <c r="D160" s="257" t="s">
        <v>222</v>
      </c>
      <c r="E160" s="41"/>
      <c r="F160" s="258" t="s">
        <v>3965</v>
      </c>
      <c r="G160" s="41"/>
      <c r="H160" s="41"/>
      <c r="I160" s="155"/>
      <c r="J160" s="41"/>
      <c r="K160" s="41"/>
      <c r="L160" s="45"/>
      <c r="M160" s="259"/>
      <c r="N160" s="260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222</v>
      </c>
      <c r="AU160" s="18" t="s">
        <v>84</v>
      </c>
    </row>
    <row r="161" s="2" customFormat="1" ht="16.5" customHeight="1">
      <c r="A161" s="39"/>
      <c r="B161" s="40"/>
      <c r="C161" s="244" t="s">
        <v>8</v>
      </c>
      <c r="D161" s="244" t="s">
        <v>216</v>
      </c>
      <c r="E161" s="245" t="s">
        <v>3966</v>
      </c>
      <c r="F161" s="246" t="s">
        <v>3967</v>
      </c>
      <c r="G161" s="247" t="s">
        <v>310</v>
      </c>
      <c r="H161" s="248">
        <v>40</v>
      </c>
      <c r="I161" s="249"/>
      <c r="J161" s="250">
        <f>ROUND(I161*H161,2)</f>
        <v>0</v>
      </c>
      <c r="K161" s="246" t="s">
        <v>3811</v>
      </c>
      <c r="L161" s="45"/>
      <c r="M161" s="251" t="s">
        <v>1</v>
      </c>
      <c r="N161" s="252" t="s">
        <v>41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229</v>
      </c>
      <c r="AT161" s="255" t="s">
        <v>216</v>
      </c>
      <c r="AU161" s="255" t="s">
        <v>84</v>
      </c>
      <c r="AY161" s="18" t="s">
        <v>213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84</v>
      </c>
      <c r="BK161" s="256">
        <f>ROUND(I161*H161,2)</f>
        <v>0</v>
      </c>
      <c r="BL161" s="18" t="s">
        <v>229</v>
      </c>
      <c r="BM161" s="255" t="s">
        <v>365</v>
      </c>
    </row>
    <row r="162" s="2" customFormat="1">
      <c r="A162" s="39"/>
      <c r="B162" s="40"/>
      <c r="C162" s="41"/>
      <c r="D162" s="257" t="s">
        <v>222</v>
      </c>
      <c r="E162" s="41"/>
      <c r="F162" s="258" t="s">
        <v>3968</v>
      </c>
      <c r="G162" s="41"/>
      <c r="H162" s="41"/>
      <c r="I162" s="155"/>
      <c r="J162" s="41"/>
      <c r="K162" s="41"/>
      <c r="L162" s="45"/>
      <c r="M162" s="259"/>
      <c r="N162" s="260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222</v>
      </c>
      <c r="AU162" s="18" t="s">
        <v>84</v>
      </c>
    </row>
    <row r="163" s="2" customFormat="1" ht="16.5" customHeight="1">
      <c r="A163" s="39"/>
      <c r="B163" s="40"/>
      <c r="C163" s="244" t="s">
        <v>293</v>
      </c>
      <c r="D163" s="244" t="s">
        <v>216</v>
      </c>
      <c r="E163" s="245" t="s">
        <v>3969</v>
      </c>
      <c r="F163" s="246" t="s">
        <v>3970</v>
      </c>
      <c r="G163" s="247" t="s">
        <v>310</v>
      </c>
      <c r="H163" s="248">
        <v>3</v>
      </c>
      <c r="I163" s="249"/>
      <c r="J163" s="250">
        <f>ROUND(I163*H163,2)</f>
        <v>0</v>
      </c>
      <c r="K163" s="246" t="s">
        <v>3811</v>
      </c>
      <c r="L163" s="45"/>
      <c r="M163" s="251" t="s">
        <v>1</v>
      </c>
      <c r="N163" s="252" t="s">
        <v>41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229</v>
      </c>
      <c r="AT163" s="255" t="s">
        <v>216</v>
      </c>
      <c r="AU163" s="255" t="s">
        <v>84</v>
      </c>
      <c r="AY163" s="18" t="s">
        <v>213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84</v>
      </c>
      <c r="BK163" s="256">
        <f>ROUND(I163*H163,2)</f>
        <v>0</v>
      </c>
      <c r="BL163" s="18" t="s">
        <v>229</v>
      </c>
      <c r="BM163" s="255" t="s">
        <v>375</v>
      </c>
    </row>
    <row r="164" s="2" customFormat="1">
      <c r="A164" s="39"/>
      <c r="B164" s="40"/>
      <c r="C164" s="41"/>
      <c r="D164" s="257" t="s">
        <v>222</v>
      </c>
      <c r="E164" s="41"/>
      <c r="F164" s="258" t="s">
        <v>3854</v>
      </c>
      <c r="G164" s="41"/>
      <c r="H164" s="41"/>
      <c r="I164" s="155"/>
      <c r="J164" s="41"/>
      <c r="K164" s="41"/>
      <c r="L164" s="45"/>
      <c r="M164" s="259"/>
      <c r="N164" s="260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84</v>
      </c>
    </row>
    <row r="165" s="2" customFormat="1" ht="16.5" customHeight="1">
      <c r="A165" s="39"/>
      <c r="B165" s="40"/>
      <c r="C165" s="244" t="s">
        <v>302</v>
      </c>
      <c r="D165" s="244" t="s">
        <v>216</v>
      </c>
      <c r="E165" s="245" t="s">
        <v>3971</v>
      </c>
      <c r="F165" s="246" t="s">
        <v>3972</v>
      </c>
      <c r="G165" s="247" t="s">
        <v>310</v>
      </c>
      <c r="H165" s="248">
        <v>1</v>
      </c>
      <c r="I165" s="249"/>
      <c r="J165" s="250">
        <f>ROUND(I165*H165,2)</f>
        <v>0</v>
      </c>
      <c r="K165" s="246" t="s">
        <v>3811</v>
      </c>
      <c r="L165" s="45"/>
      <c r="M165" s="251" t="s">
        <v>1</v>
      </c>
      <c r="N165" s="252" t="s">
        <v>41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229</v>
      </c>
      <c r="AT165" s="255" t="s">
        <v>216</v>
      </c>
      <c r="AU165" s="255" t="s">
        <v>84</v>
      </c>
      <c r="AY165" s="18" t="s">
        <v>213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84</v>
      </c>
      <c r="BK165" s="256">
        <f>ROUND(I165*H165,2)</f>
        <v>0</v>
      </c>
      <c r="BL165" s="18" t="s">
        <v>229</v>
      </c>
      <c r="BM165" s="255" t="s">
        <v>297</v>
      </c>
    </row>
    <row r="166" s="2" customFormat="1">
      <c r="A166" s="39"/>
      <c r="B166" s="40"/>
      <c r="C166" s="41"/>
      <c r="D166" s="257" t="s">
        <v>222</v>
      </c>
      <c r="E166" s="41"/>
      <c r="F166" s="258" t="s">
        <v>3973</v>
      </c>
      <c r="G166" s="41"/>
      <c r="H166" s="41"/>
      <c r="I166" s="155"/>
      <c r="J166" s="41"/>
      <c r="K166" s="41"/>
      <c r="L166" s="45"/>
      <c r="M166" s="259"/>
      <c r="N166" s="260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84</v>
      </c>
    </row>
    <row r="167" s="2" customFormat="1" ht="16.5" customHeight="1">
      <c r="A167" s="39"/>
      <c r="B167" s="40"/>
      <c r="C167" s="244" t="s">
        <v>307</v>
      </c>
      <c r="D167" s="244" t="s">
        <v>216</v>
      </c>
      <c r="E167" s="245" t="s">
        <v>3974</v>
      </c>
      <c r="F167" s="246" t="s">
        <v>3975</v>
      </c>
      <c r="G167" s="247" t="s">
        <v>310</v>
      </c>
      <c r="H167" s="248">
        <v>57</v>
      </c>
      <c r="I167" s="249"/>
      <c r="J167" s="250">
        <f>ROUND(I167*H167,2)</f>
        <v>0</v>
      </c>
      <c r="K167" s="246" t="s">
        <v>3811</v>
      </c>
      <c r="L167" s="45"/>
      <c r="M167" s="251" t="s">
        <v>1</v>
      </c>
      <c r="N167" s="252" t="s">
        <v>41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229</v>
      </c>
      <c r="AT167" s="255" t="s">
        <v>216</v>
      </c>
      <c r="AU167" s="255" t="s">
        <v>84</v>
      </c>
      <c r="AY167" s="18" t="s">
        <v>213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84</v>
      </c>
      <c r="BK167" s="256">
        <f>ROUND(I167*H167,2)</f>
        <v>0</v>
      </c>
      <c r="BL167" s="18" t="s">
        <v>229</v>
      </c>
      <c r="BM167" s="255" t="s">
        <v>317</v>
      </c>
    </row>
    <row r="168" s="2" customFormat="1">
      <c r="A168" s="39"/>
      <c r="B168" s="40"/>
      <c r="C168" s="41"/>
      <c r="D168" s="257" t="s">
        <v>222</v>
      </c>
      <c r="E168" s="41"/>
      <c r="F168" s="258" t="s">
        <v>3854</v>
      </c>
      <c r="G168" s="41"/>
      <c r="H168" s="41"/>
      <c r="I168" s="155"/>
      <c r="J168" s="41"/>
      <c r="K168" s="41"/>
      <c r="L168" s="45"/>
      <c r="M168" s="259"/>
      <c r="N168" s="260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222</v>
      </c>
      <c r="AU168" s="18" t="s">
        <v>84</v>
      </c>
    </row>
    <row r="169" s="2" customFormat="1" ht="16.5" customHeight="1">
      <c r="A169" s="39"/>
      <c r="B169" s="40"/>
      <c r="C169" s="244" t="s">
        <v>312</v>
      </c>
      <c r="D169" s="244" t="s">
        <v>216</v>
      </c>
      <c r="E169" s="245" t="s">
        <v>3976</v>
      </c>
      <c r="F169" s="246" t="s">
        <v>3977</v>
      </c>
      <c r="G169" s="247" t="s">
        <v>310</v>
      </c>
      <c r="H169" s="248">
        <v>57</v>
      </c>
      <c r="I169" s="249"/>
      <c r="J169" s="250">
        <f>ROUND(I169*H169,2)</f>
        <v>0</v>
      </c>
      <c r="K169" s="246" t="s">
        <v>3811</v>
      </c>
      <c r="L169" s="45"/>
      <c r="M169" s="251" t="s">
        <v>1</v>
      </c>
      <c r="N169" s="252" t="s">
        <v>41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229</v>
      </c>
      <c r="AT169" s="255" t="s">
        <v>216</v>
      </c>
      <c r="AU169" s="255" t="s">
        <v>84</v>
      </c>
      <c r="AY169" s="18" t="s">
        <v>213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84</v>
      </c>
      <c r="BK169" s="256">
        <f>ROUND(I169*H169,2)</f>
        <v>0</v>
      </c>
      <c r="BL169" s="18" t="s">
        <v>229</v>
      </c>
      <c r="BM169" s="255" t="s">
        <v>565</v>
      </c>
    </row>
    <row r="170" s="2" customFormat="1">
      <c r="A170" s="39"/>
      <c r="B170" s="40"/>
      <c r="C170" s="41"/>
      <c r="D170" s="257" t="s">
        <v>222</v>
      </c>
      <c r="E170" s="41"/>
      <c r="F170" s="258" t="s">
        <v>3854</v>
      </c>
      <c r="G170" s="41"/>
      <c r="H170" s="41"/>
      <c r="I170" s="155"/>
      <c r="J170" s="41"/>
      <c r="K170" s="41"/>
      <c r="L170" s="45"/>
      <c r="M170" s="259"/>
      <c r="N170" s="260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222</v>
      </c>
      <c r="AU170" s="18" t="s">
        <v>84</v>
      </c>
    </row>
    <row r="171" s="2" customFormat="1" ht="16.5" customHeight="1">
      <c r="A171" s="39"/>
      <c r="B171" s="40"/>
      <c r="C171" s="244" t="s">
        <v>322</v>
      </c>
      <c r="D171" s="244" t="s">
        <v>216</v>
      </c>
      <c r="E171" s="245" t="s">
        <v>3978</v>
      </c>
      <c r="F171" s="246" t="s">
        <v>3979</v>
      </c>
      <c r="G171" s="247" t="s">
        <v>310</v>
      </c>
      <c r="H171" s="248">
        <v>57</v>
      </c>
      <c r="I171" s="249"/>
      <c r="J171" s="250">
        <f>ROUND(I171*H171,2)</f>
        <v>0</v>
      </c>
      <c r="K171" s="246" t="s">
        <v>3811</v>
      </c>
      <c r="L171" s="45"/>
      <c r="M171" s="251" t="s">
        <v>1</v>
      </c>
      <c r="N171" s="252" t="s">
        <v>41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229</v>
      </c>
      <c r="AT171" s="255" t="s">
        <v>216</v>
      </c>
      <c r="AU171" s="255" t="s">
        <v>84</v>
      </c>
      <c r="AY171" s="18" t="s">
        <v>213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84</v>
      </c>
      <c r="BK171" s="256">
        <f>ROUND(I171*H171,2)</f>
        <v>0</v>
      </c>
      <c r="BL171" s="18" t="s">
        <v>229</v>
      </c>
      <c r="BM171" s="255" t="s">
        <v>574</v>
      </c>
    </row>
    <row r="172" s="2" customFormat="1">
      <c r="A172" s="39"/>
      <c r="B172" s="40"/>
      <c r="C172" s="41"/>
      <c r="D172" s="257" t="s">
        <v>222</v>
      </c>
      <c r="E172" s="41"/>
      <c r="F172" s="258" t="s">
        <v>3854</v>
      </c>
      <c r="G172" s="41"/>
      <c r="H172" s="41"/>
      <c r="I172" s="155"/>
      <c r="J172" s="41"/>
      <c r="K172" s="41"/>
      <c r="L172" s="45"/>
      <c r="M172" s="259"/>
      <c r="N172" s="260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222</v>
      </c>
      <c r="AU172" s="18" t="s">
        <v>84</v>
      </c>
    </row>
    <row r="173" s="2" customFormat="1" ht="16.5" customHeight="1">
      <c r="A173" s="39"/>
      <c r="B173" s="40"/>
      <c r="C173" s="244" t="s">
        <v>7</v>
      </c>
      <c r="D173" s="244" t="s">
        <v>216</v>
      </c>
      <c r="E173" s="245" t="s">
        <v>3980</v>
      </c>
      <c r="F173" s="246" t="s">
        <v>3981</v>
      </c>
      <c r="G173" s="247" t="s">
        <v>310</v>
      </c>
      <c r="H173" s="248">
        <v>57</v>
      </c>
      <c r="I173" s="249"/>
      <c r="J173" s="250">
        <f>ROUND(I173*H173,2)</f>
        <v>0</v>
      </c>
      <c r="K173" s="246" t="s">
        <v>3811</v>
      </c>
      <c r="L173" s="45"/>
      <c r="M173" s="251" t="s">
        <v>1</v>
      </c>
      <c r="N173" s="252" t="s">
        <v>41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229</v>
      </c>
      <c r="AT173" s="255" t="s">
        <v>216</v>
      </c>
      <c r="AU173" s="255" t="s">
        <v>84</v>
      </c>
      <c r="AY173" s="18" t="s">
        <v>213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84</v>
      </c>
      <c r="BK173" s="256">
        <f>ROUND(I173*H173,2)</f>
        <v>0</v>
      </c>
      <c r="BL173" s="18" t="s">
        <v>229</v>
      </c>
      <c r="BM173" s="255" t="s">
        <v>585</v>
      </c>
    </row>
    <row r="174" s="2" customFormat="1">
      <c r="A174" s="39"/>
      <c r="B174" s="40"/>
      <c r="C174" s="41"/>
      <c r="D174" s="257" t="s">
        <v>222</v>
      </c>
      <c r="E174" s="41"/>
      <c r="F174" s="258" t="s">
        <v>3854</v>
      </c>
      <c r="G174" s="41"/>
      <c r="H174" s="41"/>
      <c r="I174" s="155"/>
      <c r="J174" s="41"/>
      <c r="K174" s="41"/>
      <c r="L174" s="45"/>
      <c r="M174" s="259"/>
      <c r="N174" s="260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222</v>
      </c>
      <c r="AU174" s="18" t="s">
        <v>84</v>
      </c>
    </row>
    <row r="175" s="2" customFormat="1" ht="16.5" customHeight="1">
      <c r="A175" s="39"/>
      <c r="B175" s="40"/>
      <c r="C175" s="244" t="s">
        <v>333</v>
      </c>
      <c r="D175" s="244" t="s">
        <v>216</v>
      </c>
      <c r="E175" s="245" t="s">
        <v>3982</v>
      </c>
      <c r="F175" s="246" t="s">
        <v>3983</v>
      </c>
      <c r="G175" s="247" t="s">
        <v>310</v>
      </c>
      <c r="H175" s="248">
        <v>14</v>
      </c>
      <c r="I175" s="249"/>
      <c r="J175" s="250">
        <f>ROUND(I175*H175,2)</f>
        <v>0</v>
      </c>
      <c r="K175" s="246" t="s">
        <v>3811</v>
      </c>
      <c r="L175" s="45"/>
      <c r="M175" s="251" t="s">
        <v>1</v>
      </c>
      <c r="N175" s="252" t="s">
        <v>41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229</v>
      </c>
      <c r="AT175" s="255" t="s">
        <v>216</v>
      </c>
      <c r="AU175" s="255" t="s">
        <v>84</v>
      </c>
      <c r="AY175" s="18" t="s">
        <v>213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84</v>
      </c>
      <c r="BK175" s="256">
        <f>ROUND(I175*H175,2)</f>
        <v>0</v>
      </c>
      <c r="BL175" s="18" t="s">
        <v>229</v>
      </c>
      <c r="BM175" s="255" t="s">
        <v>601</v>
      </c>
    </row>
    <row r="176" s="2" customFormat="1">
      <c r="A176" s="39"/>
      <c r="B176" s="40"/>
      <c r="C176" s="41"/>
      <c r="D176" s="257" t="s">
        <v>222</v>
      </c>
      <c r="E176" s="41"/>
      <c r="F176" s="258" t="s">
        <v>3854</v>
      </c>
      <c r="G176" s="41"/>
      <c r="H176" s="41"/>
      <c r="I176" s="155"/>
      <c r="J176" s="41"/>
      <c r="K176" s="41"/>
      <c r="L176" s="45"/>
      <c r="M176" s="259"/>
      <c r="N176" s="260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222</v>
      </c>
      <c r="AU176" s="18" t="s">
        <v>84</v>
      </c>
    </row>
    <row r="177" s="2" customFormat="1" ht="16.5" customHeight="1">
      <c r="A177" s="39"/>
      <c r="B177" s="40"/>
      <c r="C177" s="244" t="s">
        <v>338</v>
      </c>
      <c r="D177" s="244" t="s">
        <v>216</v>
      </c>
      <c r="E177" s="245" t="s">
        <v>3984</v>
      </c>
      <c r="F177" s="246" t="s">
        <v>3985</v>
      </c>
      <c r="G177" s="247" t="s">
        <v>310</v>
      </c>
      <c r="H177" s="248">
        <v>14</v>
      </c>
      <c r="I177" s="249"/>
      <c r="J177" s="250">
        <f>ROUND(I177*H177,2)</f>
        <v>0</v>
      </c>
      <c r="K177" s="246" t="s">
        <v>3811</v>
      </c>
      <c r="L177" s="45"/>
      <c r="M177" s="251" t="s">
        <v>1</v>
      </c>
      <c r="N177" s="252" t="s">
        <v>41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229</v>
      </c>
      <c r="AT177" s="255" t="s">
        <v>216</v>
      </c>
      <c r="AU177" s="255" t="s">
        <v>84</v>
      </c>
      <c r="AY177" s="18" t="s">
        <v>213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84</v>
      </c>
      <c r="BK177" s="256">
        <f>ROUND(I177*H177,2)</f>
        <v>0</v>
      </c>
      <c r="BL177" s="18" t="s">
        <v>229</v>
      </c>
      <c r="BM177" s="255" t="s">
        <v>611</v>
      </c>
    </row>
    <row r="178" s="2" customFormat="1">
      <c r="A178" s="39"/>
      <c r="B178" s="40"/>
      <c r="C178" s="41"/>
      <c r="D178" s="257" t="s">
        <v>222</v>
      </c>
      <c r="E178" s="41"/>
      <c r="F178" s="258" t="s">
        <v>3854</v>
      </c>
      <c r="G178" s="41"/>
      <c r="H178" s="41"/>
      <c r="I178" s="155"/>
      <c r="J178" s="41"/>
      <c r="K178" s="41"/>
      <c r="L178" s="45"/>
      <c r="M178" s="259"/>
      <c r="N178" s="260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222</v>
      </c>
      <c r="AU178" s="18" t="s">
        <v>84</v>
      </c>
    </row>
    <row r="179" s="2" customFormat="1" ht="16.5" customHeight="1">
      <c r="A179" s="39"/>
      <c r="B179" s="40"/>
      <c r="C179" s="244" t="s">
        <v>343</v>
      </c>
      <c r="D179" s="244" t="s">
        <v>216</v>
      </c>
      <c r="E179" s="245" t="s">
        <v>3986</v>
      </c>
      <c r="F179" s="246" t="s">
        <v>3987</v>
      </c>
      <c r="G179" s="247" t="s">
        <v>310</v>
      </c>
      <c r="H179" s="248">
        <v>14</v>
      </c>
      <c r="I179" s="249"/>
      <c r="J179" s="250">
        <f>ROUND(I179*H179,2)</f>
        <v>0</v>
      </c>
      <c r="K179" s="246" t="s">
        <v>3811</v>
      </c>
      <c r="L179" s="45"/>
      <c r="M179" s="251" t="s">
        <v>1</v>
      </c>
      <c r="N179" s="252" t="s">
        <v>41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229</v>
      </c>
      <c r="AT179" s="255" t="s">
        <v>216</v>
      </c>
      <c r="AU179" s="255" t="s">
        <v>84</v>
      </c>
      <c r="AY179" s="18" t="s">
        <v>213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84</v>
      </c>
      <c r="BK179" s="256">
        <f>ROUND(I179*H179,2)</f>
        <v>0</v>
      </c>
      <c r="BL179" s="18" t="s">
        <v>229</v>
      </c>
      <c r="BM179" s="255" t="s">
        <v>620</v>
      </c>
    </row>
    <row r="180" s="2" customFormat="1">
      <c r="A180" s="39"/>
      <c r="B180" s="40"/>
      <c r="C180" s="41"/>
      <c r="D180" s="257" t="s">
        <v>222</v>
      </c>
      <c r="E180" s="41"/>
      <c r="F180" s="258" t="s">
        <v>3854</v>
      </c>
      <c r="G180" s="41"/>
      <c r="H180" s="41"/>
      <c r="I180" s="155"/>
      <c r="J180" s="41"/>
      <c r="K180" s="41"/>
      <c r="L180" s="45"/>
      <c r="M180" s="259"/>
      <c r="N180" s="260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222</v>
      </c>
      <c r="AU180" s="18" t="s">
        <v>84</v>
      </c>
    </row>
    <row r="181" s="2" customFormat="1" ht="16.5" customHeight="1">
      <c r="A181" s="39"/>
      <c r="B181" s="40"/>
      <c r="C181" s="244" t="s">
        <v>348</v>
      </c>
      <c r="D181" s="244" t="s">
        <v>216</v>
      </c>
      <c r="E181" s="245" t="s">
        <v>3988</v>
      </c>
      <c r="F181" s="246" t="s">
        <v>3989</v>
      </c>
      <c r="G181" s="247" t="s">
        <v>310</v>
      </c>
      <c r="H181" s="248">
        <v>14</v>
      </c>
      <c r="I181" s="249"/>
      <c r="J181" s="250">
        <f>ROUND(I181*H181,2)</f>
        <v>0</v>
      </c>
      <c r="K181" s="246" t="s">
        <v>3811</v>
      </c>
      <c r="L181" s="45"/>
      <c r="M181" s="251" t="s">
        <v>1</v>
      </c>
      <c r="N181" s="252" t="s">
        <v>41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229</v>
      </c>
      <c r="AT181" s="255" t="s">
        <v>216</v>
      </c>
      <c r="AU181" s="255" t="s">
        <v>84</v>
      </c>
      <c r="AY181" s="18" t="s">
        <v>213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84</v>
      </c>
      <c r="BK181" s="256">
        <f>ROUND(I181*H181,2)</f>
        <v>0</v>
      </c>
      <c r="BL181" s="18" t="s">
        <v>229</v>
      </c>
      <c r="BM181" s="255" t="s">
        <v>630</v>
      </c>
    </row>
    <row r="182" s="2" customFormat="1">
      <c r="A182" s="39"/>
      <c r="B182" s="40"/>
      <c r="C182" s="41"/>
      <c r="D182" s="257" t="s">
        <v>222</v>
      </c>
      <c r="E182" s="41"/>
      <c r="F182" s="258" t="s">
        <v>3854</v>
      </c>
      <c r="G182" s="41"/>
      <c r="H182" s="41"/>
      <c r="I182" s="155"/>
      <c r="J182" s="41"/>
      <c r="K182" s="41"/>
      <c r="L182" s="45"/>
      <c r="M182" s="259"/>
      <c r="N182" s="260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222</v>
      </c>
      <c r="AU182" s="18" t="s">
        <v>84</v>
      </c>
    </row>
    <row r="183" s="2" customFormat="1" ht="16.5" customHeight="1">
      <c r="A183" s="39"/>
      <c r="B183" s="40"/>
      <c r="C183" s="244" t="s">
        <v>512</v>
      </c>
      <c r="D183" s="244" t="s">
        <v>216</v>
      </c>
      <c r="E183" s="245" t="s">
        <v>3990</v>
      </c>
      <c r="F183" s="246" t="s">
        <v>3991</v>
      </c>
      <c r="G183" s="247" t="s">
        <v>310</v>
      </c>
      <c r="H183" s="248">
        <v>21</v>
      </c>
      <c r="I183" s="249"/>
      <c r="J183" s="250">
        <f>ROUND(I183*H183,2)</f>
        <v>0</v>
      </c>
      <c r="K183" s="246" t="s">
        <v>3811</v>
      </c>
      <c r="L183" s="45"/>
      <c r="M183" s="251" t="s">
        <v>1</v>
      </c>
      <c r="N183" s="252" t="s">
        <v>41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229</v>
      </c>
      <c r="AT183" s="255" t="s">
        <v>216</v>
      </c>
      <c r="AU183" s="255" t="s">
        <v>84</v>
      </c>
      <c r="AY183" s="18" t="s">
        <v>213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84</v>
      </c>
      <c r="BK183" s="256">
        <f>ROUND(I183*H183,2)</f>
        <v>0</v>
      </c>
      <c r="BL183" s="18" t="s">
        <v>229</v>
      </c>
      <c r="BM183" s="255" t="s">
        <v>640</v>
      </c>
    </row>
    <row r="184" s="2" customFormat="1">
      <c r="A184" s="39"/>
      <c r="B184" s="40"/>
      <c r="C184" s="41"/>
      <c r="D184" s="257" t="s">
        <v>222</v>
      </c>
      <c r="E184" s="41"/>
      <c r="F184" s="258" t="s">
        <v>3854</v>
      </c>
      <c r="G184" s="41"/>
      <c r="H184" s="41"/>
      <c r="I184" s="155"/>
      <c r="J184" s="41"/>
      <c r="K184" s="41"/>
      <c r="L184" s="45"/>
      <c r="M184" s="259"/>
      <c r="N184" s="260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222</v>
      </c>
      <c r="AU184" s="18" t="s">
        <v>84</v>
      </c>
    </row>
    <row r="185" s="2" customFormat="1" ht="16.5" customHeight="1">
      <c r="A185" s="39"/>
      <c r="B185" s="40"/>
      <c r="C185" s="244" t="s">
        <v>516</v>
      </c>
      <c r="D185" s="244" t="s">
        <v>216</v>
      </c>
      <c r="E185" s="245" t="s">
        <v>3992</v>
      </c>
      <c r="F185" s="246" t="s">
        <v>3993</v>
      </c>
      <c r="G185" s="247" t="s">
        <v>310</v>
      </c>
      <c r="H185" s="248">
        <v>21</v>
      </c>
      <c r="I185" s="249"/>
      <c r="J185" s="250">
        <f>ROUND(I185*H185,2)</f>
        <v>0</v>
      </c>
      <c r="K185" s="246" t="s">
        <v>3811</v>
      </c>
      <c r="L185" s="45"/>
      <c r="M185" s="251" t="s">
        <v>1</v>
      </c>
      <c r="N185" s="252" t="s">
        <v>41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229</v>
      </c>
      <c r="AT185" s="255" t="s">
        <v>216</v>
      </c>
      <c r="AU185" s="255" t="s">
        <v>84</v>
      </c>
      <c r="AY185" s="18" t="s">
        <v>213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84</v>
      </c>
      <c r="BK185" s="256">
        <f>ROUND(I185*H185,2)</f>
        <v>0</v>
      </c>
      <c r="BL185" s="18" t="s">
        <v>229</v>
      </c>
      <c r="BM185" s="255" t="s">
        <v>658</v>
      </c>
    </row>
    <row r="186" s="2" customFormat="1">
      <c r="A186" s="39"/>
      <c r="B186" s="40"/>
      <c r="C186" s="41"/>
      <c r="D186" s="257" t="s">
        <v>222</v>
      </c>
      <c r="E186" s="41"/>
      <c r="F186" s="258" t="s">
        <v>3854</v>
      </c>
      <c r="G186" s="41"/>
      <c r="H186" s="41"/>
      <c r="I186" s="155"/>
      <c r="J186" s="41"/>
      <c r="K186" s="41"/>
      <c r="L186" s="45"/>
      <c r="M186" s="259"/>
      <c r="N186" s="260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222</v>
      </c>
      <c r="AU186" s="18" t="s">
        <v>84</v>
      </c>
    </row>
    <row r="187" s="2" customFormat="1" ht="16.5" customHeight="1">
      <c r="A187" s="39"/>
      <c r="B187" s="40"/>
      <c r="C187" s="244" t="s">
        <v>355</v>
      </c>
      <c r="D187" s="244" t="s">
        <v>216</v>
      </c>
      <c r="E187" s="245" t="s">
        <v>3994</v>
      </c>
      <c r="F187" s="246" t="s">
        <v>3995</v>
      </c>
      <c r="G187" s="247" t="s">
        <v>310</v>
      </c>
      <c r="H187" s="248">
        <v>21</v>
      </c>
      <c r="I187" s="249"/>
      <c r="J187" s="250">
        <f>ROUND(I187*H187,2)</f>
        <v>0</v>
      </c>
      <c r="K187" s="246" t="s">
        <v>3811</v>
      </c>
      <c r="L187" s="45"/>
      <c r="M187" s="251" t="s">
        <v>1</v>
      </c>
      <c r="N187" s="252" t="s">
        <v>41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229</v>
      </c>
      <c r="AT187" s="255" t="s">
        <v>216</v>
      </c>
      <c r="AU187" s="255" t="s">
        <v>84</v>
      </c>
      <c r="AY187" s="18" t="s">
        <v>213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84</v>
      </c>
      <c r="BK187" s="256">
        <f>ROUND(I187*H187,2)</f>
        <v>0</v>
      </c>
      <c r="BL187" s="18" t="s">
        <v>229</v>
      </c>
      <c r="BM187" s="255" t="s">
        <v>673</v>
      </c>
    </row>
    <row r="188" s="2" customFormat="1">
      <c r="A188" s="39"/>
      <c r="B188" s="40"/>
      <c r="C188" s="41"/>
      <c r="D188" s="257" t="s">
        <v>222</v>
      </c>
      <c r="E188" s="41"/>
      <c r="F188" s="258" t="s">
        <v>3854</v>
      </c>
      <c r="G188" s="41"/>
      <c r="H188" s="41"/>
      <c r="I188" s="155"/>
      <c r="J188" s="41"/>
      <c r="K188" s="41"/>
      <c r="L188" s="45"/>
      <c r="M188" s="259"/>
      <c r="N188" s="260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222</v>
      </c>
      <c r="AU188" s="18" t="s">
        <v>84</v>
      </c>
    </row>
    <row r="189" s="2" customFormat="1" ht="16.5" customHeight="1">
      <c r="A189" s="39"/>
      <c r="B189" s="40"/>
      <c r="C189" s="244" t="s">
        <v>360</v>
      </c>
      <c r="D189" s="244" t="s">
        <v>216</v>
      </c>
      <c r="E189" s="245" t="s">
        <v>3996</v>
      </c>
      <c r="F189" s="246" t="s">
        <v>3997</v>
      </c>
      <c r="G189" s="247" t="s">
        <v>310</v>
      </c>
      <c r="H189" s="248">
        <v>21</v>
      </c>
      <c r="I189" s="249"/>
      <c r="J189" s="250">
        <f>ROUND(I189*H189,2)</f>
        <v>0</v>
      </c>
      <c r="K189" s="246" t="s">
        <v>3811</v>
      </c>
      <c r="L189" s="45"/>
      <c r="M189" s="251" t="s">
        <v>1</v>
      </c>
      <c r="N189" s="252" t="s">
        <v>41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229</v>
      </c>
      <c r="AT189" s="255" t="s">
        <v>216</v>
      </c>
      <c r="AU189" s="255" t="s">
        <v>84</v>
      </c>
      <c r="AY189" s="18" t="s">
        <v>213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84</v>
      </c>
      <c r="BK189" s="256">
        <f>ROUND(I189*H189,2)</f>
        <v>0</v>
      </c>
      <c r="BL189" s="18" t="s">
        <v>229</v>
      </c>
      <c r="BM189" s="255" t="s">
        <v>683</v>
      </c>
    </row>
    <row r="190" s="2" customFormat="1">
      <c r="A190" s="39"/>
      <c r="B190" s="40"/>
      <c r="C190" s="41"/>
      <c r="D190" s="257" t="s">
        <v>222</v>
      </c>
      <c r="E190" s="41"/>
      <c r="F190" s="258" t="s">
        <v>3854</v>
      </c>
      <c r="G190" s="41"/>
      <c r="H190" s="41"/>
      <c r="I190" s="155"/>
      <c r="J190" s="41"/>
      <c r="K190" s="41"/>
      <c r="L190" s="45"/>
      <c r="M190" s="259"/>
      <c r="N190" s="260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222</v>
      </c>
      <c r="AU190" s="18" t="s">
        <v>84</v>
      </c>
    </row>
    <row r="191" s="2" customFormat="1" ht="16.5" customHeight="1">
      <c r="A191" s="39"/>
      <c r="B191" s="40"/>
      <c r="C191" s="244" t="s">
        <v>365</v>
      </c>
      <c r="D191" s="244" t="s">
        <v>216</v>
      </c>
      <c r="E191" s="245" t="s">
        <v>3998</v>
      </c>
      <c r="F191" s="246" t="s">
        <v>3999</v>
      </c>
      <c r="G191" s="247" t="s">
        <v>310</v>
      </c>
      <c r="H191" s="248">
        <v>2</v>
      </c>
      <c r="I191" s="249"/>
      <c r="J191" s="250">
        <f>ROUND(I191*H191,2)</f>
        <v>0</v>
      </c>
      <c r="K191" s="246" t="s">
        <v>3811</v>
      </c>
      <c r="L191" s="45"/>
      <c r="M191" s="251" t="s">
        <v>1</v>
      </c>
      <c r="N191" s="252" t="s">
        <v>41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229</v>
      </c>
      <c r="AT191" s="255" t="s">
        <v>216</v>
      </c>
      <c r="AU191" s="255" t="s">
        <v>84</v>
      </c>
      <c r="AY191" s="18" t="s">
        <v>213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84</v>
      </c>
      <c r="BK191" s="256">
        <f>ROUND(I191*H191,2)</f>
        <v>0</v>
      </c>
      <c r="BL191" s="18" t="s">
        <v>229</v>
      </c>
      <c r="BM191" s="255" t="s">
        <v>703</v>
      </c>
    </row>
    <row r="192" s="2" customFormat="1">
      <c r="A192" s="39"/>
      <c r="B192" s="40"/>
      <c r="C192" s="41"/>
      <c r="D192" s="257" t="s">
        <v>222</v>
      </c>
      <c r="E192" s="41"/>
      <c r="F192" s="258" t="s">
        <v>3854</v>
      </c>
      <c r="G192" s="41"/>
      <c r="H192" s="41"/>
      <c r="I192" s="155"/>
      <c r="J192" s="41"/>
      <c r="K192" s="41"/>
      <c r="L192" s="45"/>
      <c r="M192" s="259"/>
      <c r="N192" s="260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222</v>
      </c>
      <c r="AU192" s="18" t="s">
        <v>84</v>
      </c>
    </row>
    <row r="193" s="2" customFormat="1" ht="16.5" customHeight="1">
      <c r="A193" s="39"/>
      <c r="B193" s="40"/>
      <c r="C193" s="244" t="s">
        <v>370</v>
      </c>
      <c r="D193" s="244" t="s">
        <v>216</v>
      </c>
      <c r="E193" s="245" t="s">
        <v>4000</v>
      </c>
      <c r="F193" s="246" t="s">
        <v>4001</v>
      </c>
      <c r="G193" s="247" t="s">
        <v>310</v>
      </c>
      <c r="H193" s="248">
        <v>2</v>
      </c>
      <c r="I193" s="249"/>
      <c r="J193" s="250">
        <f>ROUND(I193*H193,2)</f>
        <v>0</v>
      </c>
      <c r="K193" s="246" t="s">
        <v>3811</v>
      </c>
      <c r="L193" s="45"/>
      <c r="M193" s="251" t="s">
        <v>1</v>
      </c>
      <c r="N193" s="252" t="s">
        <v>41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229</v>
      </c>
      <c r="AT193" s="255" t="s">
        <v>216</v>
      </c>
      <c r="AU193" s="255" t="s">
        <v>84</v>
      </c>
      <c r="AY193" s="18" t="s">
        <v>213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84</v>
      </c>
      <c r="BK193" s="256">
        <f>ROUND(I193*H193,2)</f>
        <v>0</v>
      </c>
      <c r="BL193" s="18" t="s">
        <v>229</v>
      </c>
      <c r="BM193" s="255" t="s">
        <v>695</v>
      </c>
    </row>
    <row r="194" s="2" customFormat="1">
      <c r="A194" s="39"/>
      <c r="B194" s="40"/>
      <c r="C194" s="41"/>
      <c r="D194" s="257" t="s">
        <v>222</v>
      </c>
      <c r="E194" s="41"/>
      <c r="F194" s="258" t="s">
        <v>3854</v>
      </c>
      <c r="G194" s="41"/>
      <c r="H194" s="41"/>
      <c r="I194" s="155"/>
      <c r="J194" s="41"/>
      <c r="K194" s="41"/>
      <c r="L194" s="45"/>
      <c r="M194" s="259"/>
      <c r="N194" s="260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222</v>
      </c>
      <c r="AU194" s="18" t="s">
        <v>84</v>
      </c>
    </row>
    <row r="195" s="2" customFormat="1" ht="16.5" customHeight="1">
      <c r="A195" s="39"/>
      <c r="B195" s="40"/>
      <c r="C195" s="244" t="s">
        <v>375</v>
      </c>
      <c r="D195" s="244" t="s">
        <v>216</v>
      </c>
      <c r="E195" s="245" t="s">
        <v>4002</v>
      </c>
      <c r="F195" s="246" t="s">
        <v>4003</v>
      </c>
      <c r="G195" s="247" t="s">
        <v>310</v>
      </c>
      <c r="H195" s="248">
        <v>2</v>
      </c>
      <c r="I195" s="249"/>
      <c r="J195" s="250">
        <f>ROUND(I195*H195,2)</f>
        <v>0</v>
      </c>
      <c r="K195" s="246" t="s">
        <v>3811</v>
      </c>
      <c r="L195" s="45"/>
      <c r="M195" s="251" t="s">
        <v>1</v>
      </c>
      <c r="N195" s="252" t="s">
        <v>41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229</v>
      </c>
      <c r="AT195" s="255" t="s">
        <v>216</v>
      </c>
      <c r="AU195" s="255" t="s">
        <v>84</v>
      </c>
      <c r="AY195" s="18" t="s">
        <v>213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84</v>
      </c>
      <c r="BK195" s="256">
        <f>ROUND(I195*H195,2)</f>
        <v>0</v>
      </c>
      <c r="BL195" s="18" t="s">
        <v>229</v>
      </c>
      <c r="BM195" s="255" t="s">
        <v>953</v>
      </c>
    </row>
    <row r="196" s="2" customFormat="1">
      <c r="A196" s="39"/>
      <c r="B196" s="40"/>
      <c r="C196" s="41"/>
      <c r="D196" s="257" t="s">
        <v>222</v>
      </c>
      <c r="E196" s="41"/>
      <c r="F196" s="258" t="s">
        <v>3854</v>
      </c>
      <c r="G196" s="41"/>
      <c r="H196" s="41"/>
      <c r="I196" s="155"/>
      <c r="J196" s="41"/>
      <c r="K196" s="41"/>
      <c r="L196" s="45"/>
      <c r="M196" s="259"/>
      <c r="N196" s="260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222</v>
      </c>
      <c r="AU196" s="18" t="s">
        <v>84</v>
      </c>
    </row>
    <row r="197" s="2" customFormat="1" ht="16.5" customHeight="1">
      <c r="A197" s="39"/>
      <c r="B197" s="40"/>
      <c r="C197" s="244" t="s">
        <v>288</v>
      </c>
      <c r="D197" s="244" t="s">
        <v>216</v>
      </c>
      <c r="E197" s="245" t="s">
        <v>4004</v>
      </c>
      <c r="F197" s="246" t="s">
        <v>4005</v>
      </c>
      <c r="G197" s="247" t="s">
        <v>310</v>
      </c>
      <c r="H197" s="248">
        <v>2</v>
      </c>
      <c r="I197" s="249"/>
      <c r="J197" s="250">
        <f>ROUND(I197*H197,2)</f>
        <v>0</v>
      </c>
      <c r="K197" s="246" t="s">
        <v>3811</v>
      </c>
      <c r="L197" s="45"/>
      <c r="M197" s="251" t="s">
        <v>1</v>
      </c>
      <c r="N197" s="252" t="s">
        <v>41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229</v>
      </c>
      <c r="AT197" s="255" t="s">
        <v>216</v>
      </c>
      <c r="AU197" s="255" t="s">
        <v>84</v>
      </c>
      <c r="AY197" s="18" t="s">
        <v>213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84</v>
      </c>
      <c r="BK197" s="256">
        <f>ROUND(I197*H197,2)</f>
        <v>0</v>
      </c>
      <c r="BL197" s="18" t="s">
        <v>229</v>
      </c>
      <c r="BM197" s="255" t="s">
        <v>1574</v>
      </c>
    </row>
    <row r="198" s="2" customFormat="1">
      <c r="A198" s="39"/>
      <c r="B198" s="40"/>
      <c r="C198" s="41"/>
      <c r="D198" s="257" t="s">
        <v>222</v>
      </c>
      <c r="E198" s="41"/>
      <c r="F198" s="258" t="s">
        <v>3854</v>
      </c>
      <c r="G198" s="41"/>
      <c r="H198" s="41"/>
      <c r="I198" s="155"/>
      <c r="J198" s="41"/>
      <c r="K198" s="41"/>
      <c r="L198" s="45"/>
      <c r="M198" s="259"/>
      <c r="N198" s="260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222</v>
      </c>
      <c r="AU198" s="18" t="s">
        <v>84</v>
      </c>
    </row>
    <row r="199" s="2" customFormat="1" ht="16.5" customHeight="1">
      <c r="A199" s="39"/>
      <c r="B199" s="40"/>
      <c r="C199" s="244" t="s">
        <v>297</v>
      </c>
      <c r="D199" s="244" t="s">
        <v>216</v>
      </c>
      <c r="E199" s="245" t="s">
        <v>4006</v>
      </c>
      <c r="F199" s="246" t="s">
        <v>4007</v>
      </c>
      <c r="G199" s="247" t="s">
        <v>310</v>
      </c>
      <c r="H199" s="248">
        <v>2</v>
      </c>
      <c r="I199" s="249"/>
      <c r="J199" s="250">
        <f>ROUND(I199*H199,2)</f>
        <v>0</v>
      </c>
      <c r="K199" s="246" t="s">
        <v>3811</v>
      </c>
      <c r="L199" s="45"/>
      <c r="M199" s="251" t="s">
        <v>1</v>
      </c>
      <c r="N199" s="252" t="s">
        <v>41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229</v>
      </c>
      <c r="AT199" s="255" t="s">
        <v>216</v>
      </c>
      <c r="AU199" s="255" t="s">
        <v>84</v>
      </c>
      <c r="AY199" s="18" t="s">
        <v>213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84</v>
      </c>
      <c r="BK199" s="256">
        <f>ROUND(I199*H199,2)</f>
        <v>0</v>
      </c>
      <c r="BL199" s="18" t="s">
        <v>229</v>
      </c>
      <c r="BM199" s="255" t="s">
        <v>1586</v>
      </c>
    </row>
    <row r="200" s="2" customFormat="1">
      <c r="A200" s="39"/>
      <c r="B200" s="40"/>
      <c r="C200" s="41"/>
      <c r="D200" s="257" t="s">
        <v>222</v>
      </c>
      <c r="E200" s="41"/>
      <c r="F200" s="258" t="s">
        <v>3854</v>
      </c>
      <c r="G200" s="41"/>
      <c r="H200" s="41"/>
      <c r="I200" s="155"/>
      <c r="J200" s="41"/>
      <c r="K200" s="41"/>
      <c r="L200" s="45"/>
      <c r="M200" s="259"/>
      <c r="N200" s="260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222</v>
      </c>
      <c r="AU200" s="18" t="s">
        <v>84</v>
      </c>
    </row>
    <row r="201" s="2" customFormat="1" ht="16.5" customHeight="1">
      <c r="A201" s="39"/>
      <c r="B201" s="40"/>
      <c r="C201" s="244" t="s">
        <v>274</v>
      </c>
      <c r="D201" s="244" t="s">
        <v>216</v>
      </c>
      <c r="E201" s="245" t="s">
        <v>4008</v>
      </c>
      <c r="F201" s="246" t="s">
        <v>4009</v>
      </c>
      <c r="G201" s="247" t="s">
        <v>310</v>
      </c>
      <c r="H201" s="248">
        <v>4</v>
      </c>
      <c r="I201" s="249"/>
      <c r="J201" s="250">
        <f>ROUND(I201*H201,2)</f>
        <v>0</v>
      </c>
      <c r="K201" s="246" t="s">
        <v>3811</v>
      </c>
      <c r="L201" s="45"/>
      <c r="M201" s="251" t="s">
        <v>1</v>
      </c>
      <c r="N201" s="252" t="s">
        <v>41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229</v>
      </c>
      <c r="AT201" s="255" t="s">
        <v>216</v>
      </c>
      <c r="AU201" s="255" t="s">
        <v>84</v>
      </c>
      <c r="AY201" s="18" t="s">
        <v>213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84</v>
      </c>
      <c r="BK201" s="256">
        <f>ROUND(I201*H201,2)</f>
        <v>0</v>
      </c>
      <c r="BL201" s="18" t="s">
        <v>229</v>
      </c>
      <c r="BM201" s="255" t="s">
        <v>1597</v>
      </c>
    </row>
    <row r="202" s="2" customFormat="1">
      <c r="A202" s="39"/>
      <c r="B202" s="40"/>
      <c r="C202" s="41"/>
      <c r="D202" s="257" t="s">
        <v>222</v>
      </c>
      <c r="E202" s="41"/>
      <c r="F202" s="258" t="s">
        <v>3854</v>
      </c>
      <c r="G202" s="41"/>
      <c r="H202" s="41"/>
      <c r="I202" s="155"/>
      <c r="J202" s="41"/>
      <c r="K202" s="41"/>
      <c r="L202" s="45"/>
      <c r="M202" s="259"/>
      <c r="N202" s="260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222</v>
      </c>
      <c r="AU202" s="18" t="s">
        <v>84</v>
      </c>
    </row>
    <row r="203" s="2" customFormat="1" ht="16.5" customHeight="1">
      <c r="A203" s="39"/>
      <c r="B203" s="40"/>
      <c r="C203" s="244" t="s">
        <v>317</v>
      </c>
      <c r="D203" s="244" t="s">
        <v>216</v>
      </c>
      <c r="E203" s="245" t="s">
        <v>4010</v>
      </c>
      <c r="F203" s="246" t="s">
        <v>4011</v>
      </c>
      <c r="G203" s="247" t="s">
        <v>310</v>
      </c>
      <c r="H203" s="248">
        <v>4</v>
      </c>
      <c r="I203" s="249"/>
      <c r="J203" s="250">
        <f>ROUND(I203*H203,2)</f>
        <v>0</v>
      </c>
      <c r="K203" s="246" t="s">
        <v>3811</v>
      </c>
      <c r="L203" s="45"/>
      <c r="M203" s="251" t="s">
        <v>1</v>
      </c>
      <c r="N203" s="252" t="s">
        <v>41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229</v>
      </c>
      <c r="AT203" s="255" t="s">
        <v>216</v>
      </c>
      <c r="AU203" s="255" t="s">
        <v>84</v>
      </c>
      <c r="AY203" s="18" t="s">
        <v>213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84</v>
      </c>
      <c r="BK203" s="256">
        <f>ROUND(I203*H203,2)</f>
        <v>0</v>
      </c>
      <c r="BL203" s="18" t="s">
        <v>229</v>
      </c>
      <c r="BM203" s="255" t="s">
        <v>1608</v>
      </c>
    </row>
    <row r="204" s="2" customFormat="1">
      <c r="A204" s="39"/>
      <c r="B204" s="40"/>
      <c r="C204" s="41"/>
      <c r="D204" s="257" t="s">
        <v>222</v>
      </c>
      <c r="E204" s="41"/>
      <c r="F204" s="258" t="s">
        <v>3854</v>
      </c>
      <c r="G204" s="41"/>
      <c r="H204" s="41"/>
      <c r="I204" s="155"/>
      <c r="J204" s="41"/>
      <c r="K204" s="41"/>
      <c r="L204" s="45"/>
      <c r="M204" s="259"/>
      <c r="N204" s="260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222</v>
      </c>
      <c r="AU204" s="18" t="s">
        <v>84</v>
      </c>
    </row>
    <row r="205" s="2" customFormat="1" ht="16.5" customHeight="1">
      <c r="A205" s="39"/>
      <c r="B205" s="40"/>
      <c r="C205" s="244" t="s">
        <v>559</v>
      </c>
      <c r="D205" s="244" t="s">
        <v>216</v>
      </c>
      <c r="E205" s="245" t="s">
        <v>4012</v>
      </c>
      <c r="F205" s="246" t="s">
        <v>4013</v>
      </c>
      <c r="G205" s="247" t="s">
        <v>310</v>
      </c>
      <c r="H205" s="248">
        <v>4</v>
      </c>
      <c r="I205" s="249"/>
      <c r="J205" s="250">
        <f>ROUND(I205*H205,2)</f>
        <v>0</v>
      </c>
      <c r="K205" s="246" t="s">
        <v>3811</v>
      </c>
      <c r="L205" s="45"/>
      <c r="M205" s="251" t="s">
        <v>1</v>
      </c>
      <c r="N205" s="252" t="s">
        <v>41</v>
      </c>
      <c r="O205" s="92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229</v>
      </c>
      <c r="AT205" s="255" t="s">
        <v>216</v>
      </c>
      <c r="AU205" s="255" t="s">
        <v>84</v>
      </c>
      <c r="AY205" s="18" t="s">
        <v>213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84</v>
      </c>
      <c r="BK205" s="256">
        <f>ROUND(I205*H205,2)</f>
        <v>0</v>
      </c>
      <c r="BL205" s="18" t="s">
        <v>229</v>
      </c>
      <c r="BM205" s="255" t="s">
        <v>1624</v>
      </c>
    </row>
    <row r="206" s="2" customFormat="1">
      <c r="A206" s="39"/>
      <c r="B206" s="40"/>
      <c r="C206" s="41"/>
      <c r="D206" s="257" t="s">
        <v>222</v>
      </c>
      <c r="E206" s="41"/>
      <c r="F206" s="258" t="s">
        <v>3854</v>
      </c>
      <c r="G206" s="41"/>
      <c r="H206" s="41"/>
      <c r="I206" s="155"/>
      <c r="J206" s="41"/>
      <c r="K206" s="41"/>
      <c r="L206" s="45"/>
      <c r="M206" s="259"/>
      <c r="N206" s="260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222</v>
      </c>
      <c r="AU206" s="18" t="s">
        <v>84</v>
      </c>
    </row>
    <row r="207" s="2" customFormat="1" ht="16.5" customHeight="1">
      <c r="A207" s="39"/>
      <c r="B207" s="40"/>
      <c r="C207" s="244" t="s">
        <v>565</v>
      </c>
      <c r="D207" s="244" t="s">
        <v>216</v>
      </c>
      <c r="E207" s="245" t="s">
        <v>4014</v>
      </c>
      <c r="F207" s="246" t="s">
        <v>4015</v>
      </c>
      <c r="G207" s="247" t="s">
        <v>310</v>
      </c>
      <c r="H207" s="248">
        <v>4</v>
      </c>
      <c r="I207" s="249"/>
      <c r="J207" s="250">
        <f>ROUND(I207*H207,2)</f>
        <v>0</v>
      </c>
      <c r="K207" s="246" t="s">
        <v>3811</v>
      </c>
      <c r="L207" s="45"/>
      <c r="M207" s="251" t="s">
        <v>1</v>
      </c>
      <c r="N207" s="252" t="s">
        <v>41</v>
      </c>
      <c r="O207" s="92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229</v>
      </c>
      <c r="AT207" s="255" t="s">
        <v>216</v>
      </c>
      <c r="AU207" s="255" t="s">
        <v>84</v>
      </c>
      <c r="AY207" s="18" t="s">
        <v>213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84</v>
      </c>
      <c r="BK207" s="256">
        <f>ROUND(I207*H207,2)</f>
        <v>0</v>
      </c>
      <c r="BL207" s="18" t="s">
        <v>229</v>
      </c>
      <c r="BM207" s="255" t="s">
        <v>1633</v>
      </c>
    </row>
    <row r="208" s="2" customFormat="1">
      <c r="A208" s="39"/>
      <c r="B208" s="40"/>
      <c r="C208" s="41"/>
      <c r="D208" s="257" t="s">
        <v>222</v>
      </c>
      <c r="E208" s="41"/>
      <c r="F208" s="258" t="s">
        <v>3854</v>
      </c>
      <c r="G208" s="41"/>
      <c r="H208" s="41"/>
      <c r="I208" s="155"/>
      <c r="J208" s="41"/>
      <c r="K208" s="41"/>
      <c r="L208" s="45"/>
      <c r="M208" s="259"/>
      <c r="N208" s="260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222</v>
      </c>
      <c r="AU208" s="18" t="s">
        <v>84</v>
      </c>
    </row>
    <row r="209" s="2" customFormat="1" ht="16.5" customHeight="1">
      <c r="A209" s="39"/>
      <c r="B209" s="40"/>
      <c r="C209" s="244" t="s">
        <v>570</v>
      </c>
      <c r="D209" s="244" t="s">
        <v>216</v>
      </c>
      <c r="E209" s="245" t="s">
        <v>4016</v>
      </c>
      <c r="F209" s="246" t="s">
        <v>4017</v>
      </c>
      <c r="G209" s="247" t="s">
        <v>310</v>
      </c>
      <c r="H209" s="248">
        <v>22</v>
      </c>
      <c r="I209" s="249"/>
      <c r="J209" s="250">
        <f>ROUND(I209*H209,2)</f>
        <v>0</v>
      </c>
      <c r="K209" s="246" t="s">
        <v>3811</v>
      </c>
      <c r="L209" s="45"/>
      <c r="M209" s="251" t="s">
        <v>1</v>
      </c>
      <c r="N209" s="252" t="s">
        <v>41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229</v>
      </c>
      <c r="AT209" s="255" t="s">
        <v>216</v>
      </c>
      <c r="AU209" s="255" t="s">
        <v>84</v>
      </c>
      <c r="AY209" s="18" t="s">
        <v>213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84</v>
      </c>
      <c r="BK209" s="256">
        <f>ROUND(I209*H209,2)</f>
        <v>0</v>
      </c>
      <c r="BL209" s="18" t="s">
        <v>229</v>
      </c>
      <c r="BM209" s="255" t="s">
        <v>1644</v>
      </c>
    </row>
    <row r="210" s="2" customFormat="1">
      <c r="A210" s="39"/>
      <c r="B210" s="40"/>
      <c r="C210" s="41"/>
      <c r="D210" s="257" t="s">
        <v>222</v>
      </c>
      <c r="E210" s="41"/>
      <c r="F210" s="258" t="s">
        <v>3854</v>
      </c>
      <c r="G210" s="41"/>
      <c r="H210" s="41"/>
      <c r="I210" s="155"/>
      <c r="J210" s="41"/>
      <c r="K210" s="41"/>
      <c r="L210" s="45"/>
      <c r="M210" s="259"/>
      <c r="N210" s="260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222</v>
      </c>
      <c r="AU210" s="18" t="s">
        <v>84</v>
      </c>
    </row>
    <row r="211" s="2" customFormat="1" ht="16.5" customHeight="1">
      <c r="A211" s="39"/>
      <c r="B211" s="40"/>
      <c r="C211" s="244" t="s">
        <v>574</v>
      </c>
      <c r="D211" s="244" t="s">
        <v>216</v>
      </c>
      <c r="E211" s="245" t="s">
        <v>4018</v>
      </c>
      <c r="F211" s="246" t="s">
        <v>4019</v>
      </c>
      <c r="G211" s="247" t="s">
        <v>310</v>
      </c>
      <c r="H211" s="248">
        <v>22</v>
      </c>
      <c r="I211" s="249"/>
      <c r="J211" s="250">
        <f>ROUND(I211*H211,2)</f>
        <v>0</v>
      </c>
      <c r="K211" s="246" t="s">
        <v>3811</v>
      </c>
      <c r="L211" s="45"/>
      <c r="M211" s="251" t="s">
        <v>1</v>
      </c>
      <c r="N211" s="252" t="s">
        <v>41</v>
      </c>
      <c r="O211" s="92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229</v>
      </c>
      <c r="AT211" s="255" t="s">
        <v>216</v>
      </c>
      <c r="AU211" s="255" t="s">
        <v>84</v>
      </c>
      <c r="AY211" s="18" t="s">
        <v>213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84</v>
      </c>
      <c r="BK211" s="256">
        <f>ROUND(I211*H211,2)</f>
        <v>0</v>
      </c>
      <c r="BL211" s="18" t="s">
        <v>229</v>
      </c>
      <c r="BM211" s="255" t="s">
        <v>1656</v>
      </c>
    </row>
    <row r="212" s="2" customFormat="1">
      <c r="A212" s="39"/>
      <c r="B212" s="40"/>
      <c r="C212" s="41"/>
      <c r="D212" s="257" t="s">
        <v>222</v>
      </c>
      <c r="E212" s="41"/>
      <c r="F212" s="258" t="s">
        <v>3854</v>
      </c>
      <c r="G212" s="41"/>
      <c r="H212" s="41"/>
      <c r="I212" s="155"/>
      <c r="J212" s="41"/>
      <c r="K212" s="41"/>
      <c r="L212" s="45"/>
      <c r="M212" s="259"/>
      <c r="N212" s="260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222</v>
      </c>
      <c r="AU212" s="18" t="s">
        <v>84</v>
      </c>
    </row>
    <row r="213" s="2" customFormat="1" ht="16.5" customHeight="1">
      <c r="A213" s="39"/>
      <c r="B213" s="40"/>
      <c r="C213" s="244" t="s">
        <v>580</v>
      </c>
      <c r="D213" s="244" t="s">
        <v>216</v>
      </c>
      <c r="E213" s="245" t="s">
        <v>4020</v>
      </c>
      <c r="F213" s="246" t="s">
        <v>4021</v>
      </c>
      <c r="G213" s="247" t="s">
        <v>310</v>
      </c>
      <c r="H213" s="248">
        <v>22</v>
      </c>
      <c r="I213" s="249"/>
      <c r="J213" s="250">
        <f>ROUND(I213*H213,2)</f>
        <v>0</v>
      </c>
      <c r="K213" s="246" t="s">
        <v>3811</v>
      </c>
      <c r="L213" s="45"/>
      <c r="M213" s="251" t="s">
        <v>1</v>
      </c>
      <c r="N213" s="252" t="s">
        <v>41</v>
      </c>
      <c r="O213" s="92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229</v>
      </c>
      <c r="AT213" s="255" t="s">
        <v>216</v>
      </c>
      <c r="AU213" s="255" t="s">
        <v>84</v>
      </c>
      <c r="AY213" s="18" t="s">
        <v>213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84</v>
      </c>
      <c r="BK213" s="256">
        <f>ROUND(I213*H213,2)</f>
        <v>0</v>
      </c>
      <c r="BL213" s="18" t="s">
        <v>229</v>
      </c>
      <c r="BM213" s="255" t="s">
        <v>1670</v>
      </c>
    </row>
    <row r="214" s="2" customFormat="1">
      <c r="A214" s="39"/>
      <c r="B214" s="40"/>
      <c r="C214" s="41"/>
      <c r="D214" s="257" t="s">
        <v>222</v>
      </c>
      <c r="E214" s="41"/>
      <c r="F214" s="258" t="s">
        <v>3854</v>
      </c>
      <c r="G214" s="41"/>
      <c r="H214" s="41"/>
      <c r="I214" s="155"/>
      <c r="J214" s="41"/>
      <c r="K214" s="41"/>
      <c r="L214" s="45"/>
      <c r="M214" s="259"/>
      <c r="N214" s="260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222</v>
      </c>
      <c r="AU214" s="18" t="s">
        <v>84</v>
      </c>
    </row>
    <row r="215" s="2" customFormat="1" ht="16.5" customHeight="1">
      <c r="A215" s="39"/>
      <c r="B215" s="40"/>
      <c r="C215" s="244" t="s">
        <v>585</v>
      </c>
      <c r="D215" s="244" t="s">
        <v>216</v>
      </c>
      <c r="E215" s="245" t="s">
        <v>4022</v>
      </c>
      <c r="F215" s="246" t="s">
        <v>4023</v>
      </c>
      <c r="G215" s="247" t="s">
        <v>310</v>
      </c>
      <c r="H215" s="248">
        <v>22</v>
      </c>
      <c r="I215" s="249"/>
      <c r="J215" s="250">
        <f>ROUND(I215*H215,2)</f>
        <v>0</v>
      </c>
      <c r="K215" s="246" t="s">
        <v>3811</v>
      </c>
      <c r="L215" s="45"/>
      <c r="M215" s="251" t="s">
        <v>1</v>
      </c>
      <c r="N215" s="252" t="s">
        <v>41</v>
      </c>
      <c r="O215" s="9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229</v>
      </c>
      <c r="AT215" s="255" t="s">
        <v>216</v>
      </c>
      <c r="AU215" s="255" t="s">
        <v>84</v>
      </c>
      <c r="AY215" s="18" t="s">
        <v>213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84</v>
      </c>
      <c r="BK215" s="256">
        <f>ROUND(I215*H215,2)</f>
        <v>0</v>
      </c>
      <c r="BL215" s="18" t="s">
        <v>229</v>
      </c>
      <c r="BM215" s="255" t="s">
        <v>1680</v>
      </c>
    </row>
    <row r="216" s="2" customFormat="1">
      <c r="A216" s="39"/>
      <c r="B216" s="40"/>
      <c r="C216" s="41"/>
      <c r="D216" s="257" t="s">
        <v>222</v>
      </c>
      <c r="E216" s="41"/>
      <c r="F216" s="258" t="s">
        <v>3854</v>
      </c>
      <c r="G216" s="41"/>
      <c r="H216" s="41"/>
      <c r="I216" s="155"/>
      <c r="J216" s="41"/>
      <c r="K216" s="41"/>
      <c r="L216" s="45"/>
      <c r="M216" s="259"/>
      <c r="N216" s="260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222</v>
      </c>
      <c r="AU216" s="18" t="s">
        <v>84</v>
      </c>
    </row>
    <row r="217" s="2" customFormat="1" ht="16.5" customHeight="1">
      <c r="A217" s="39"/>
      <c r="B217" s="40"/>
      <c r="C217" s="244" t="s">
        <v>591</v>
      </c>
      <c r="D217" s="244" t="s">
        <v>216</v>
      </c>
      <c r="E217" s="245" t="s">
        <v>4024</v>
      </c>
      <c r="F217" s="246" t="s">
        <v>4025</v>
      </c>
      <c r="G217" s="247" t="s">
        <v>310</v>
      </c>
      <c r="H217" s="248">
        <v>15</v>
      </c>
      <c r="I217" s="249"/>
      <c r="J217" s="250">
        <f>ROUND(I217*H217,2)</f>
        <v>0</v>
      </c>
      <c r="K217" s="246" t="s">
        <v>3811</v>
      </c>
      <c r="L217" s="45"/>
      <c r="M217" s="251" t="s">
        <v>1</v>
      </c>
      <c r="N217" s="252" t="s">
        <v>41</v>
      </c>
      <c r="O217" s="92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229</v>
      </c>
      <c r="AT217" s="255" t="s">
        <v>216</v>
      </c>
      <c r="AU217" s="255" t="s">
        <v>84</v>
      </c>
      <c r="AY217" s="18" t="s">
        <v>213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84</v>
      </c>
      <c r="BK217" s="256">
        <f>ROUND(I217*H217,2)</f>
        <v>0</v>
      </c>
      <c r="BL217" s="18" t="s">
        <v>229</v>
      </c>
      <c r="BM217" s="255" t="s">
        <v>1690</v>
      </c>
    </row>
    <row r="218" s="2" customFormat="1">
      <c r="A218" s="39"/>
      <c r="B218" s="40"/>
      <c r="C218" s="41"/>
      <c r="D218" s="257" t="s">
        <v>222</v>
      </c>
      <c r="E218" s="41"/>
      <c r="F218" s="258" t="s">
        <v>3854</v>
      </c>
      <c r="G218" s="41"/>
      <c r="H218" s="41"/>
      <c r="I218" s="155"/>
      <c r="J218" s="41"/>
      <c r="K218" s="41"/>
      <c r="L218" s="45"/>
      <c r="M218" s="259"/>
      <c r="N218" s="260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222</v>
      </c>
      <c r="AU218" s="18" t="s">
        <v>84</v>
      </c>
    </row>
    <row r="219" s="2" customFormat="1" ht="16.5" customHeight="1">
      <c r="A219" s="39"/>
      <c r="B219" s="40"/>
      <c r="C219" s="244" t="s">
        <v>601</v>
      </c>
      <c r="D219" s="244" t="s">
        <v>216</v>
      </c>
      <c r="E219" s="245" t="s">
        <v>4026</v>
      </c>
      <c r="F219" s="246" t="s">
        <v>4027</v>
      </c>
      <c r="G219" s="247" t="s">
        <v>310</v>
      </c>
      <c r="H219" s="248">
        <v>15</v>
      </c>
      <c r="I219" s="249"/>
      <c r="J219" s="250">
        <f>ROUND(I219*H219,2)</f>
        <v>0</v>
      </c>
      <c r="K219" s="246" t="s">
        <v>3811</v>
      </c>
      <c r="L219" s="45"/>
      <c r="M219" s="251" t="s">
        <v>1</v>
      </c>
      <c r="N219" s="252" t="s">
        <v>41</v>
      </c>
      <c r="O219" s="9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5" t="s">
        <v>229</v>
      </c>
      <c r="AT219" s="255" t="s">
        <v>216</v>
      </c>
      <c r="AU219" s="255" t="s">
        <v>84</v>
      </c>
      <c r="AY219" s="18" t="s">
        <v>213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8" t="s">
        <v>84</v>
      </c>
      <c r="BK219" s="256">
        <f>ROUND(I219*H219,2)</f>
        <v>0</v>
      </c>
      <c r="BL219" s="18" t="s">
        <v>229</v>
      </c>
      <c r="BM219" s="255" t="s">
        <v>1698</v>
      </c>
    </row>
    <row r="220" s="2" customFormat="1">
      <c r="A220" s="39"/>
      <c r="B220" s="40"/>
      <c r="C220" s="41"/>
      <c r="D220" s="257" t="s">
        <v>222</v>
      </c>
      <c r="E220" s="41"/>
      <c r="F220" s="258" t="s">
        <v>3854</v>
      </c>
      <c r="G220" s="41"/>
      <c r="H220" s="41"/>
      <c r="I220" s="155"/>
      <c r="J220" s="41"/>
      <c r="K220" s="41"/>
      <c r="L220" s="45"/>
      <c r="M220" s="259"/>
      <c r="N220" s="260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222</v>
      </c>
      <c r="AU220" s="18" t="s">
        <v>84</v>
      </c>
    </row>
    <row r="221" s="2" customFormat="1" ht="16.5" customHeight="1">
      <c r="A221" s="39"/>
      <c r="B221" s="40"/>
      <c r="C221" s="244" t="s">
        <v>606</v>
      </c>
      <c r="D221" s="244" t="s">
        <v>216</v>
      </c>
      <c r="E221" s="245" t="s">
        <v>4028</v>
      </c>
      <c r="F221" s="246" t="s">
        <v>4029</v>
      </c>
      <c r="G221" s="247" t="s">
        <v>310</v>
      </c>
      <c r="H221" s="248">
        <v>15</v>
      </c>
      <c r="I221" s="249"/>
      <c r="J221" s="250">
        <f>ROUND(I221*H221,2)</f>
        <v>0</v>
      </c>
      <c r="K221" s="246" t="s">
        <v>3811</v>
      </c>
      <c r="L221" s="45"/>
      <c r="M221" s="251" t="s">
        <v>1</v>
      </c>
      <c r="N221" s="252" t="s">
        <v>41</v>
      </c>
      <c r="O221" s="92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229</v>
      </c>
      <c r="AT221" s="255" t="s">
        <v>216</v>
      </c>
      <c r="AU221" s="255" t="s">
        <v>84</v>
      </c>
      <c r="AY221" s="18" t="s">
        <v>213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84</v>
      </c>
      <c r="BK221" s="256">
        <f>ROUND(I221*H221,2)</f>
        <v>0</v>
      </c>
      <c r="BL221" s="18" t="s">
        <v>229</v>
      </c>
      <c r="BM221" s="255" t="s">
        <v>1710</v>
      </c>
    </row>
    <row r="222" s="2" customFormat="1">
      <c r="A222" s="39"/>
      <c r="B222" s="40"/>
      <c r="C222" s="41"/>
      <c r="D222" s="257" t="s">
        <v>222</v>
      </c>
      <c r="E222" s="41"/>
      <c r="F222" s="258" t="s">
        <v>3854</v>
      </c>
      <c r="G222" s="41"/>
      <c r="H222" s="41"/>
      <c r="I222" s="155"/>
      <c r="J222" s="41"/>
      <c r="K222" s="41"/>
      <c r="L222" s="45"/>
      <c r="M222" s="259"/>
      <c r="N222" s="260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222</v>
      </c>
      <c r="AU222" s="18" t="s">
        <v>84</v>
      </c>
    </row>
    <row r="223" s="2" customFormat="1" ht="16.5" customHeight="1">
      <c r="A223" s="39"/>
      <c r="B223" s="40"/>
      <c r="C223" s="244" t="s">
        <v>611</v>
      </c>
      <c r="D223" s="244" t="s">
        <v>216</v>
      </c>
      <c r="E223" s="245" t="s">
        <v>4030</v>
      </c>
      <c r="F223" s="246" t="s">
        <v>4031</v>
      </c>
      <c r="G223" s="247" t="s">
        <v>310</v>
      </c>
      <c r="H223" s="248">
        <v>60</v>
      </c>
      <c r="I223" s="249"/>
      <c r="J223" s="250">
        <f>ROUND(I223*H223,2)</f>
        <v>0</v>
      </c>
      <c r="K223" s="246" t="s">
        <v>3811</v>
      </c>
      <c r="L223" s="45"/>
      <c r="M223" s="251" t="s">
        <v>1</v>
      </c>
      <c r="N223" s="252" t="s">
        <v>41</v>
      </c>
      <c r="O223" s="92"/>
      <c r="P223" s="253">
        <f>O223*H223</f>
        <v>0</v>
      </c>
      <c r="Q223" s="253">
        <v>0</v>
      </c>
      <c r="R223" s="253">
        <f>Q223*H223</f>
        <v>0</v>
      </c>
      <c r="S223" s="253">
        <v>0</v>
      </c>
      <c r="T223" s="25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5" t="s">
        <v>229</v>
      </c>
      <c r="AT223" s="255" t="s">
        <v>216</v>
      </c>
      <c r="AU223" s="255" t="s">
        <v>84</v>
      </c>
      <c r="AY223" s="18" t="s">
        <v>213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8" t="s">
        <v>84</v>
      </c>
      <c r="BK223" s="256">
        <f>ROUND(I223*H223,2)</f>
        <v>0</v>
      </c>
      <c r="BL223" s="18" t="s">
        <v>229</v>
      </c>
      <c r="BM223" s="255" t="s">
        <v>2258</v>
      </c>
    </row>
    <row r="224" s="2" customFormat="1">
      <c r="A224" s="39"/>
      <c r="B224" s="40"/>
      <c r="C224" s="41"/>
      <c r="D224" s="257" t="s">
        <v>222</v>
      </c>
      <c r="E224" s="41"/>
      <c r="F224" s="258" t="s">
        <v>3854</v>
      </c>
      <c r="G224" s="41"/>
      <c r="H224" s="41"/>
      <c r="I224" s="155"/>
      <c r="J224" s="41"/>
      <c r="K224" s="41"/>
      <c r="L224" s="45"/>
      <c r="M224" s="259"/>
      <c r="N224" s="260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222</v>
      </c>
      <c r="AU224" s="18" t="s">
        <v>84</v>
      </c>
    </row>
    <row r="225" s="2" customFormat="1" ht="16.5" customHeight="1">
      <c r="A225" s="39"/>
      <c r="B225" s="40"/>
      <c r="C225" s="244" t="s">
        <v>615</v>
      </c>
      <c r="D225" s="244" t="s">
        <v>216</v>
      </c>
      <c r="E225" s="245" t="s">
        <v>4032</v>
      </c>
      <c r="F225" s="246" t="s">
        <v>4033</v>
      </c>
      <c r="G225" s="247" t="s">
        <v>310</v>
      </c>
      <c r="H225" s="248">
        <v>60</v>
      </c>
      <c r="I225" s="249"/>
      <c r="J225" s="250">
        <f>ROUND(I225*H225,2)</f>
        <v>0</v>
      </c>
      <c r="K225" s="246" t="s">
        <v>3811</v>
      </c>
      <c r="L225" s="45"/>
      <c r="M225" s="251" t="s">
        <v>1</v>
      </c>
      <c r="N225" s="252" t="s">
        <v>41</v>
      </c>
      <c r="O225" s="92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229</v>
      </c>
      <c r="AT225" s="255" t="s">
        <v>216</v>
      </c>
      <c r="AU225" s="255" t="s">
        <v>84</v>
      </c>
      <c r="AY225" s="18" t="s">
        <v>213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84</v>
      </c>
      <c r="BK225" s="256">
        <f>ROUND(I225*H225,2)</f>
        <v>0</v>
      </c>
      <c r="BL225" s="18" t="s">
        <v>229</v>
      </c>
      <c r="BM225" s="255" t="s">
        <v>1729</v>
      </c>
    </row>
    <row r="226" s="2" customFormat="1">
      <c r="A226" s="39"/>
      <c r="B226" s="40"/>
      <c r="C226" s="41"/>
      <c r="D226" s="257" t="s">
        <v>222</v>
      </c>
      <c r="E226" s="41"/>
      <c r="F226" s="258" t="s">
        <v>3854</v>
      </c>
      <c r="G226" s="41"/>
      <c r="H226" s="41"/>
      <c r="I226" s="155"/>
      <c r="J226" s="41"/>
      <c r="K226" s="41"/>
      <c r="L226" s="45"/>
      <c r="M226" s="259"/>
      <c r="N226" s="260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222</v>
      </c>
      <c r="AU226" s="18" t="s">
        <v>84</v>
      </c>
    </row>
    <row r="227" s="2" customFormat="1" ht="16.5" customHeight="1">
      <c r="A227" s="39"/>
      <c r="B227" s="40"/>
      <c r="C227" s="244" t="s">
        <v>620</v>
      </c>
      <c r="D227" s="244" t="s">
        <v>216</v>
      </c>
      <c r="E227" s="245" t="s">
        <v>4034</v>
      </c>
      <c r="F227" s="246" t="s">
        <v>4035</v>
      </c>
      <c r="G227" s="247" t="s">
        <v>310</v>
      </c>
      <c r="H227" s="248">
        <v>60</v>
      </c>
      <c r="I227" s="249"/>
      <c r="J227" s="250">
        <f>ROUND(I227*H227,2)</f>
        <v>0</v>
      </c>
      <c r="K227" s="246" t="s">
        <v>3811</v>
      </c>
      <c r="L227" s="45"/>
      <c r="M227" s="251" t="s">
        <v>1</v>
      </c>
      <c r="N227" s="252" t="s">
        <v>41</v>
      </c>
      <c r="O227" s="92"/>
      <c r="P227" s="253">
        <f>O227*H227</f>
        <v>0</v>
      </c>
      <c r="Q227" s="253">
        <v>0</v>
      </c>
      <c r="R227" s="253">
        <f>Q227*H227</f>
        <v>0</v>
      </c>
      <c r="S227" s="253">
        <v>0</v>
      </c>
      <c r="T227" s="25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5" t="s">
        <v>229</v>
      </c>
      <c r="AT227" s="255" t="s">
        <v>216</v>
      </c>
      <c r="AU227" s="255" t="s">
        <v>84</v>
      </c>
      <c r="AY227" s="18" t="s">
        <v>213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8" t="s">
        <v>84</v>
      </c>
      <c r="BK227" s="256">
        <f>ROUND(I227*H227,2)</f>
        <v>0</v>
      </c>
      <c r="BL227" s="18" t="s">
        <v>229</v>
      </c>
      <c r="BM227" s="255" t="s">
        <v>3737</v>
      </c>
    </row>
    <row r="228" s="2" customFormat="1">
      <c r="A228" s="39"/>
      <c r="B228" s="40"/>
      <c r="C228" s="41"/>
      <c r="D228" s="257" t="s">
        <v>222</v>
      </c>
      <c r="E228" s="41"/>
      <c r="F228" s="258" t="s">
        <v>3854</v>
      </c>
      <c r="G228" s="41"/>
      <c r="H228" s="41"/>
      <c r="I228" s="155"/>
      <c r="J228" s="41"/>
      <c r="K228" s="41"/>
      <c r="L228" s="45"/>
      <c r="M228" s="259"/>
      <c r="N228" s="260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222</v>
      </c>
      <c r="AU228" s="18" t="s">
        <v>84</v>
      </c>
    </row>
    <row r="229" s="2" customFormat="1" ht="16.5" customHeight="1">
      <c r="A229" s="39"/>
      <c r="B229" s="40"/>
      <c r="C229" s="244" t="s">
        <v>625</v>
      </c>
      <c r="D229" s="244" t="s">
        <v>216</v>
      </c>
      <c r="E229" s="245" t="s">
        <v>4036</v>
      </c>
      <c r="F229" s="246" t="s">
        <v>4037</v>
      </c>
      <c r="G229" s="247" t="s">
        <v>310</v>
      </c>
      <c r="H229" s="248">
        <v>2</v>
      </c>
      <c r="I229" s="249"/>
      <c r="J229" s="250">
        <f>ROUND(I229*H229,2)</f>
        <v>0</v>
      </c>
      <c r="K229" s="246" t="s">
        <v>3811</v>
      </c>
      <c r="L229" s="45"/>
      <c r="M229" s="251" t="s">
        <v>1</v>
      </c>
      <c r="N229" s="252" t="s">
        <v>41</v>
      </c>
      <c r="O229" s="92"/>
      <c r="P229" s="253">
        <f>O229*H229</f>
        <v>0</v>
      </c>
      <c r="Q229" s="253">
        <v>0</v>
      </c>
      <c r="R229" s="253">
        <f>Q229*H229</f>
        <v>0</v>
      </c>
      <c r="S229" s="253">
        <v>0</v>
      </c>
      <c r="T229" s="25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229</v>
      </c>
      <c r="AT229" s="255" t="s">
        <v>216</v>
      </c>
      <c r="AU229" s="255" t="s">
        <v>84</v>
      </c>
      <c r="AY229" s="18" t="s">
        <v>213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84</v>
      </c>
      <c r="BK229" s="256">
        <f>ROUND(I229*H229,2)</f>
        <v>0</v>
      </c>
      <c r="BL229" s="18" t="s">
        <v>229</v>
      </c>
      <c r="BM229" s="255" t="s">
        <v>1748</v>
      </c>
    </row>
    <row r="230" s="2" customFormat="1">
      <c r="A230" s="39"/>
      <c r="B230" s="40"/>
      <c r="C230" s="41"/>
      <c r="D230" s="257" t="s">
        <v>222</v>
      </c>
      <c r="E230" s="41"/>
      <c r="F230" s="258" t="s">
        <v>3854</v>
      </c>
      <c r="G230" s="41"/>
      <c r="H230" s="41"/>
      <c r="I230" s="155"/>
      <c r="J230" s="41"/>
      <c r="K230" s="41"/>
      <c r="L230" s="45"/>
      <c r="M230" s="259"/>
      <c r="N230" s="260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222</v>
      </c>
      <c r="AU230" s="18" t="s">
        <v>84</v>
      </c>
    </row>
    <row r="231" s="2" customFormat="1" ht="16.5" customHeight="1">
      <c r="A231" s="39"/>
      <c r="B231" s="40"/>
      <c r="C231" s="244" t="s">
        <v>630</v>
      </c>
      <c r="D231" s="244" t="s">
        <v>216</v>
      </c>
      <c r="E231" s="245" t="s">
        <v>4038</v>
      </c>
      <c r="F231" s="246" t="s">
        <v>4039</v>
      </c>
      <c r="G231" s="247" t="s">
        <v>310</v>
      </c>
      <c r="H231" s="248">
        <v>10</v>
      </c>
      <c r="I231" s="249"/>
      <c r="J231" s="250">
        <f>ROUND(I231*H231,2)</f>
        <v>0</v>
      </c>
      <c r="K231" s="246" t="s">
        <v>3811</v>
      </c>
      <c r="L231" s="45"/>
      <c r="M231" s="251" t="s">
        <v>1</v>
      </c>
      <c r="N231" s="252" t="s">
        <v>41</v>
      </c>
      <c r="O231" s="92"/>
      <c r="P231" s="253">
        <f>O231*H231</f>
        <v>0</v>
      </c>
      <c r="Q231" s="253">
        <v>0</v>
      </c>
      <c r="R231" s="253">
        <f>Q231*H231</f>
        <v>0</v>
      </c>
      <c r="S231" s="253">
        <v>0</v>
      </c>
      <c r="T231" s="25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5" t="s">
        <v>229</v>
      </c>
      <c r="AT231" s="255" t="s">
        <v>216</v>
      </c>
      <c r="AU231" s="255" t="s">
        <v>84</v>
      </c>
      <c r="AY231" s="18" t="s">
        <v>213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8" t="s">
        <v>84</v>
      </c>
      <c r="BK231" s="256">
        <f>ROUND(I231*H231,2)</f>
        <v>0</v>
      </c>
      <c r="BL231" s="18" t="s">
        <v>229</v>
      </c>
      <c r="BM231" s="255" t="s">
        <v>1756</v>
      </c>
    </row>
    <row r="232" s="2" customFormat="1">
      <c r="A232" s="39"/>
      <c r="B232" s="40"/>
      <c r="C232" s="41"/>
      <c r="D232" s="257" t="s">
        <v>222</v>
      </c>
      <c r="E232" s="41"/>
      <c r="F232" s="258" t="s">
        <v>4040</v>
      </c>
      <c r="G232" s="41"/>
      <c r="H232" s="41"/>
      <c r="I232" s="155"/>
      <c r="J232" s="41"/>
      <c r="K232" s="41"/>
      <c r="L232" s="45"/>
      <c r="M232" s="259"/>
      <c r="N232" s="260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222</v>
      </c>
      <c r="AU232" s="18" t="s">
        <v>84</v>
      </c>
    </row>
    <row r="233" s="2" customFormat="1" ht="16.5" customHeight="1">
      <c r="A233" s="39"/>
      <c r="B233" s="40"/>
      <c r="C233" s="244" t="s">
        <v>635</v>
      </c>
      <c r="D233" s="244" t="s">
        <v>216</v>
      </c>
      <c r="E233" s="245" t="s">
        <v>4041</v>
      </c>
      <c r="F233" s="246" t="s">
        <v>4042</v>
      </c>
      <c r="G233" s="247" t="s">
        <v>310</v>
      </c>
      <c r="H233" s="248">
        <v>2</v>
      </c>
      <c r="I233" s="249"/>
      <c r="J233" s="250">
        <f>ROUND(I233*H233,2)</f>
        <v>0</v>
      </c>
      <c r="K233" s="246" t="s">
        <v>3811</v>
      </c>
      <c r="L233" s="45"/>
      <c r="M233" s="251" t="s">
        <v>1</v>
      </c>
      <c r="N233" s="252" t="s">
        <v>41</v>
      </c>
      <c r="O233" s="92"/>
      <c r="P233" s="253">
        <f>O233*H233</f>
        <v>0</v>
      </c>
      <c r="Q233" s="253">
        <v>0</v>
      </c>
      <c r="R233" s="253">
        <f>Q233*H233</f>
        <v>0</v>
      </c>
      <c r="S233" s="253">
        <v>0</v>
      </c>
      <c r="T233" s="25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5" t="s">
        <v>229</v>
      </c>
      <c r="AT233" s="255" t="s">
        <v>216</v>
      </c>
      <c r="AU233" s="255" t="s">
        <v>84</v>
      </c>
      <c r="AY233" s="18" t="s">
        <v>213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8" t="s">
        <v>84</v>
      </c>
      <c r="BK233" s="256">
        <f>ROUND(I233*H233,2)</f>
        <v>0</v>
      </c>
      <c r="BL233" s="18" t="s">
        <v>229</v>
      </c>
      <c r="BM233" s="255" t="s">
        <v>1765</v>
      </c>
    </row>
    <row r="234" s="2" customFormat="1">
      <c r="A234" s="39"/>
      <c r="B234" s="40"/>
      <c r="C234" s="41"/>
      <c r="D234" s="257" t="s">
        <v>222</v>
      </c>
      <c r="E234" s="41"/>
      <c r="F234" s="258" t="s">
        <v>3854</v>
      </c>
      <c r="G234" s="41"/>
      <c r="H234" s="41"/>
      <c r="I234" s="155"/>
      <c r="J234" s="41"/>
      <c r="K234" s="41"/>
      <c r="L234" s="45"/>
      <c r="M234" s="259"/>
      <c r="N234" s="260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222</v>
      </c>
      <c r="AU234" s="18" t="s">
        <v>84</v>
      </c>
    </row>
    <row r="235" s="2" customFormat="1" ht="21.75" customHeight="1">
      <c r="A235" s="39"/>
      <c r="B235" s="40"/>
      <c r="C235" s="244" t="s">
        <v>640</v>
      </c>
      <c r="D235" s="244" t="s">
        <v>216</v>
      </c>
      <c r="E235" s="245" t="s">
        <v>4043</v>
      </c>
      <c r="F235" s="246" t="s">
        <v>4044</v>
      </c>
      <c r="G235" s="247" t="s">
        <v>310</v>
      </c>
      <c r="H235" s="248">
        <v>22</v>
      </c>
      <c r="I235" s="249"/>
      <c r="J235" s="250">
        <f>ROUND(I235*H235,2)</f>
        <v>0</v>
      </c>
      <c r="K235" s="246" t="s">
        <v>3811</v>
      </c>
      <c r="L235" s="45"/>
      <c r="M235" s="251" t="s">
        <v>1</v>
      </c>
      <c r="N235" s="252" t="s">
        <v>41</v>
      </c>
      <c r="O235" s="92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5" t="s">
        <v>229</v>
      </c>
      <c r="AT235" s="255" t="s">
        <v>216</v>
      </c>
      <c r="AU235" s="255" t="s">
        <v>84</v>
      </c>
      <c r="AY235" s="18" t="s">
        <v>213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8" t="s">
        <v>84</v>
      </c>
      <c r="BK235" s="256">
        <f>ROUND(I235*H235,2)</f>
        <v>0</v>
      </c>
      <c r="BL235" s="18" t="s">
        <v>229</v>
      </c>
      <c r="BM235" s="255" t="s">
        <v>1777</v>
      </c>
    </row>
    <row r="236" s="2" customFormat="1">
      <c r="A236" s="39"/>
      <c r="B236" s="40"/>
      <c r="C236" s="41"/>
      <c r="D236" s="257" t="s">
        <v>222</v>
      </c>
      <c r="E236" s="41"/>
      <c r="F236" s="258" t="s">
        <v>4045</v>
      </c>
      <c r="G236" s="41"/>
      <c r="H236" s="41"/>
      <c r="I236" s="155"/>
      <c r="J236" s="41"/>
      <c r="K236" s="41"/>
      <c r="L236" s="45"/>
      <c r="M236" s="259"/>
      <c r="N236" s="260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84</v>
      </c>
    </row>
    <row r="237" s="2" customFormat="1" ht="21.75" customHeight="1">
      <c r="A237" s="39"/>
      <c r="B237" s="40"/>
      <c r="C237" s="244" t="s">
        <v>648</v>
      </c>
      <c r="D237" s="244" t="s">
        <v>216</v>
      </c>
      <c r="E237" s="245" t="s">
        <v>4046</v>
      </c>
      <c r="F237" s="246" t="s">
        <v>4044</v>
      </c>
      <c r="G237" s="247" t="s">
        <v>310</v>
      </c>
      <c r="H237" s="248">
        <v>2</v>
      </c>
      <c r="I237" s="249"/>
      <c r="J237" s="250">
        <f>ROUND(I237*H237,2)</f>
        <v>0</v>
      </c>
      <c r="K237" s="246" t="s">
        <v>3811</v>
      </c>
      <c r="L237" s="45"/>
      <c r="M237" s="251" t="s">
        <v>1</v>
      </c>
      <c r="N237" s="252" t="s">
        <v>41</v>
      </c>
      <c r="O237" s="92"/>
      <c r="P237" s="253">
        <f>O237*H237</f>
        <v>0</v>
      </c>
      <c r="Q237" s="253">
        <v>0</v>
      </c>
      <c r="R237" s="253">
        <f>Q237*H237</f>
        <v>0</v>
      </c>
      <c r="S237" s="253">
        <v>0</v>
      </c>
      <c r="T237" s="25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5" t="s">
        <v>229</v>
      </c>
      <c r="AT237" s="255" t="s">
        <v>216</v>
      </c>
      <c r="AU237" s="255" t="s">
        <v>84</v>
      </c>
      <c r="AY237" s="18" t="s">
        <v>213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8" t="s">
        <v>84</v>
      </c>
      <c r="BK237" s="256">
        <f>ROUND(I237*H237,2)</f>
        <v>0</v>
      </c>
      <c r="BL237" s="18" t="s">
        <v>229</v>
      </c>
      <c r="BM237" s="255" t="s">
        <v>1787</v>
      </c>
    </row>
    <row r="238" s="2" customFormat="1">
      <c r="A238" s="39"/>
      <c r="B238" s="40"/>
      <c r="C238" s="41"/>
      <c r="D238" s="257" t="s">
        <v>222</v>
      </c>
      <c r="E238" s="41"/>
      <c r="F238" s="258" t="s">
        <v>4047</v>
      </c>
      <c r="G238" s="41"/>
      <c r="H238" s="41"/>
      <c r="I238" s="155"/>
      <c r="J238" s="41"/>
      <c r="K238" s="41"/>
      <c r="L238" s="45"/>
      <c r="M238" s="259"/>
      <c r="N238" s="260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222</v>
      </c>
      <c r="AU238" s="18" t="s">
        <v>84</v>
      </c>
    </row>
    <row r="239" s="2" customFormat="1" ht="21.75" customHeight="1">
      <c r="A239" s="39"/>
      <c r="B239" s="40"/>
      <c r="C239" s="244" t="s">
        <v>658</v>
      </c>
      <c r="D239" s="244" t="s">
        <v>216</v>
      </c>
      <c r="E239" s="245" t="s">
        <v>4048</v>
      </c>
      <c r="F239" s="246" t="s">
        <v>4044</v>
      </c>
      <c r="G239" s="247" t="s">
        <v>310</v>
      </c>
      <c r="H239" s="248">
        <v>12</v>
      </c>
      <c r="I239" s="249"/>
      <c r="J239" s="250">
        <f>ROUND(I239*H239,2)</f>
        <v>0</v>
      </c>
      <c r="K239" s="246" t="s">
        <v>3811</v>
      </c>
      <c r="L239" s="45"/>
      <c r="M239" s="251" t="s">
        <v>1</v>
      </c>
      <c r="N239" s="252" t="s">
        <v>41</v>
      </c>
      <c r="O239" s="92"/>
      <c r="P239" s="253">
        <f>O239*H239</f>
        <v>0</v>
      </c>
      <c r="Q239" s="253">
        <v>0</v>
      </c>
      <c r="R239" s="253">
        <f>Q239*H239</f>
        <v>0</v>
      </c>
      <c r="S239" s="253">
        <v>0</v>
      </c>
      <c r="T239" s="25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5" t="s">
        <v>229</v>
      </c>
      <c r="AT239" s="255" t="s">
        <v>216</v>
      </c>
      <c r="AU239" s="255" t="s">
        <v>84</v>
      </c>
      <c r="AY239" s="18" t="s">
        <v>213</v>
      </c>
      <c r="BE239" s="256">
        <f>IF(N239="základní",J239,0)</f>
        <v>0</v>
      </c>
      <c r="BF239" s="256">
        <f>IF(N239="snížená",J239,0)</f>
        <v>0</v>
      </c>
      <c r="BG239" s="256">
        <f>IF(N239="zákl. přenesená",J239,0)</f>
        <v>0</v>
      </c>
      <c r="BH239" s="256">
        <f>IF(N239="sníž. přenesená",J239,0)</f>
        <v>0</v>
      </c>
      <c r="BI239" s="256">
        <f>IF(N239="nulová",J239,0)</f>
        <v>0</v>
      </c>
      <c r="BJ239" s="18" t="s">
        <v>84</v>
      </c>
      <c r="BK239" s="256">
        <f>ROUND(I239*H239,2)</f>
        <v>0</v>
      </c>
      <c r="BL239" s="18" t="s">
        <v>229</v>
      </c>
      <c r="BM239" s="255" t="s">
        <v>1797</v>
      </c>
    </row>
    <row r="240" s="2" customFormat="1">
      <c r="A240" s="39"/>
      <c r="B240" s="40"/>
      <c r="C240" s="41"/>
      <c r="D240" s="257" t="s">
        <v>222</v>
      </c>
      <c r="E240" s="41"/>
      <c r="F240" s="258" t="s">
        <v>4049</v>
      </c>
      <c r="G240" s="41"/>
      <c r="H240" s="41"/>
      <c r="I240" s="155"/>
      <c r="J240" s="41"/>
      <c r="K240" s="41"/>
      <c r="L240" s="45"/>
      <c r="M240" s="259"/>
      <c r="N240" s="260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222</v>
      </c>
      <c r="AU240" s="18" t="s">
        <v>84</v>
      </c>
    </row>
    <row r="241" s="2" customFormat="1" ht="21.75" customHeight="1">
      <c r="A241" s="39"/>
      <c r="B241" s="40"/>
      <c r="C241" s="244" t="s">
        <v>664</v>
      </c>
      <c r="D241" s="244" t="s">
        <v>216</v>
      </c>
      <c r="E241" s="245" t="s">
        <v>4050</v>
      </c>
      <c r="F241" s="246" t="s">
        <v>4044</v>
      </c>
      <c r="G241" s="247" t="s">
        <v>310</v>
      </c>
      <c r="H241" s="248">
        <v>2</v>
      </c>
      <c r="I241" s="249"/>
      <c r="J241" s="250">
        <f>ROUND(I241*H241,2)</f>
        <v>0</v>
      </c>
      <c r="K241" s="246" t="s">
        <v>3811</v>
      </c>
      <c r="L241" s="45"/>
      <c r="M241" s="251" t="s">
        <v>1</v>
      </c>
      <c r="N241" s="252" t="s">
        <v>41</v>
      </c>
      <c r="O241" s="92"/>
      <c r="P241" s="253">
        <f>O241*H241</f>
        <v>0</v>
      </c>
      <c r="Q241" s="253">
        <v>0</v>
      </c>
      <c r="R241" s="253">
        <f>Q241*H241</f>
        <v>0</v>
      </c>
      <c r="S241" s="253">
        <v>0</v>
      </c>
      <c r="T241" s="25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5" t="s">
        <v>229</v>
      </c>
      <c r="AT241" s="255" t="s">
        <v>216</v>
      </c>
      <c r="AU241" s="255" t="s">
        <v>84</v>
      </c>
      <c r="AY241" s="18" t="s">
        <v>213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8" t="s">
        <v>84</v>
      </c>
      <c r="BK241" s="256">
        <f>ROUND(I241*H241,2)</f>
        <v>0</v>
      </c>
      <c r="BL241" s="18" t="s">
        <v>229</v>
      </c>
      <c r="BM241" s="255" t="s">
        <v>1806</v>
      </c>
    </row>
    <row r="242" s="2" customFormat="1">
      <c r="A242" s="39"/>
      <c r="B242" s="40"/>
      <c r="C242" s="41"/>
      <c r="D242" s="257" t="s">
        <v>222</v>
      </c>
      <c r="E242" s="41"/>
      <c r="F242" s="258" t="s">
        <v>4051</v>
      </c>
      <c r="G242" s="41"/>
      <c r="H242" s="41"/>
      <c r="I242" s="155"/>
      <c r="J242" s="41"/>
      <c r="K242" s="41"/>
      <c r="L242" s="45"/>
      <c r="M242" s="259"/>
      <c r="N242" s="260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222</v>
      </c>
      <c r="AU242" s="18" t="s">
        <v>84</v>
      </c>
    </row>
    <row r="243" s="2" customFormat="1" ht="21.75" customHeight="1">
      <c r="A243" s="39"/>
      <c r="B243" s="40"/>
      <c r="C243" s="244" t="s">
        <v>673</v>
      </c>
      <c r="D243" s="244" t="s">
        <v>216</v>
      </c>
      <c r="E243" s="245" t="s">
        <v>4052</v>
      </c>
      <c r="F243" s="246" t="s">
        <v>4044</v>
      </c>
      <c r="G243" s="247" t="s">
        <v>310</v>
      </c>
      <c r="H243" s="248">
        <v>2</v>
      </c>
      <c r="I243" s="249"/>
      <c r="J243" s="250">
        <f>ROUND(I243*H243,2)</f>
        <v>0</v>
      </c>
      <c r="K243" s="246" t="s">
        <v>3811</v>
      </c>
      <c r="L243" s="45"/>
      <c r="M243" s="251" t="s">
        <v>1</v>
      </c>
      <c r="N243" s="252" t="s">
        <v>41</v>
      </c>
      <c r="O243" s="92"/>
      <c r="P243" s="253">
        <f>O243*H243</f>
        <v>0</v>
      </c>
      <c r="Q243" s="253">
        <v>0</v>
      </c>
      <c r="R243" s="253">
        <f>Q243*H243</f>
        <v>0</v>
      </c>
      <c r="S243" s="253">
        <v>0</v>
      </c>
      <c r="T243" s="25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5" t="s">
        <v>229</v>
      </c>
      <c r="AT243" s="255" t="s">
        <v>216</v>
      </c>
      <c r="AU243" s="255" t="s">
        <v>84</v>
      </c>
      <c r="AY243" s="18" t="s">
        <v>213</v>
      </c>
      <c r="BE243" s="256">
        <f>IF(N243="základní",J243,0)</f>
        <v>0</v>
      </c>
      <c r="BF243" s="256">
        <f>IF(N243="snížená",J243,0)</f>
        <v>0</v>
      </c>
      <c r="BG243" s="256">
        <f>IF(N243="zákl. přenesená",J243,0)</f>
        <v>0</v>
      </c>
      <c r="BH243" s="256">
        <f>IF(N243="sníž. přenesená",J243,0)</f>
        <v>0</v>
      </c>
      <c r="BI243" s="256">
        <f>IF(N243="nulová",J243,0)</f>
        <v>0</v>
      </c>
      <c r="BJ243" s="18" t="s">
        <v>84</v>
      </c>
      <c r="BK243" s="256">
        <f>ROUND(I243*H243,2)</f>
        <v>0</v>
      </c>
      <c r="BL243" s="18" t="s">
        <v>229</v>
      </c>
      <c r="BM243" s="255" t="s">
        <v>1820</v>
      </c>
    </row>
    <row r="244" s="2" customFormat="1">
      <c r="A244" s="39"/>
      <c r="B244" s="40"/>
      <c r="C244" s="41"/>
      <c r="D244" s="257" t="s">
        <v>222</v>
      </c>
      <c r="E244" s="41"/>
      <c r="F244" s="258" t="s">
        <v>4053</v>
      </c>
      <c r="G244" s="41"/>
      <c r="H244" s="41"/>
      <c r="I244" s="155"/>
      <c r="J244" s="41"/>
      <c r="K244" s="41"/>
      <c r="L244" s="45"/>
      <c r="M244" s="259"/>
      <c r="N244" s="260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222</v>
      </c>
      <c r="AU244" s="18" t="s">
        <v>84</v>
      </c>
    </row>
    <row r="245" s="2" customFormat="1" ht="21.75" customHeight="1">
      <c r="A245" s="39"/>
      <c r="B245" s="40"/>
      <c r="C245" s="244" t="s">
        <v>678</v>
      </c>
      <c r="D245" s="244" t="s">
        <v>216</v>
      </c>
      <c r="E245" s="245" t="s">
        <v>4054</v>
      </c>
      <c r="F245" s="246" t="s">
        <v>4044</v>
      </c>
      <c r="G245" s="247" t="s">
        <v>310</v>
      </c>
      <c r="H245" s="248">
        <v>1</v>
      </c>
      <c r="I245" s="249"/>
      <c r="J245" s="250">
        <f>ROUND(I245*H245,2)</f>
        <v>0</v>
      </c>
      <c r="K245" s="246" t="s">
        <v>3811</v>
      </c>
      <c r="L245" s="45"/>
      <c r="M245" s="251" t="s">
        <v>1</v>
      </c>
      <c r="N245" s="252" t="s">
        <v>41</v>
      </c>
      <c r="O245" s="92"/>
      <c r="P245" s="253">
        <f>O245*H245</f>
        <v>0</v>
      </c>
      <c r="Q245" s="253">
        <v>0</v>
      </c>
      <c r="R245" s="253">
        <f>Q245*H245</f>
        <v>0</v>
      </c>
      <c r="S245" s="253">
        <v>0</v>
      </c>
      <c r="T245" s="25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5" t="s">
        <v>229</v>
      </c>
      <c r="AT245" s="255" t="s">
        <v>216</v>
      </c>
      <c r="AU245" s="255" t="s">
        <v>84</v>
      </c>
      <c r="AY245" s="18" t="s">
        <v>213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8" t="s">
        <v>84</v>
      </c>
      <c r="BK245" s="256">
        <f>ROUND(I245*H245,2)</f>
        <v>0</v>
      </c>
      <c r="BL245" s="18" t="s">
        <v>229</v>
      </c>
      <c r="BM245" s="255" t="s">
        <v>1833</v>
      </c>
    </row>
    <row r="246" s="2" customFormat="1">
      <c r="A246" s="39"/>
      <c r="B246" s="40"/>
      <c r="C246" s="41"/>
      <c r="D246" s="257" t="s">
        <v>222</v>
      </c>
      <c r="E246" s="41"/>
      <c r="F246" s="258" t="s">
        <v>4055</v>
      </c>
      <c r="G246" s="41"/>
      <c r="H246" s="41"/>
      <c r="I246" s="155"/>
      <c r="J246" s="41"/>
      <c r="K246" s="41"/>
      <c r="L246" s="45"/>
      <c r="M246" s="259"/>
      <c r="N246" s="260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222</v>
      </c>
      <c r="AU246" s="18" t="s">
        <v>84</v>
      </c>
    </row>
    <row r="247" s="2" customFormat="1" ht="16.5" customHeight="1">
      <c r="A247" s="39"/>
      <c r="B247" s="40"/>
      <c r="C247" s="244" t="s">
        <v>683</v>
      </c>
      <c r="D247" s="244" t="s">
        <v>216</v>
      </c>
      <c r="E247" s="245" t="s">
        <v>4056</v>
      </c>
      <c r="F247" s="246" t="s">
        <v>4057</v>
      </c>
      <c r="G247" s="247" t="s">
        <v>310</v>
      </c>
      <c r="H247" s="248">
        <v>195</v>
      </c>
      <c r="I247" s="249"/>
      <c r="J247" s="250">
        <f>ROUND(I247*H247,2)</f>
        <v>0</v>
      </c>
      <c r="K247" s="246" t="s">
        <v>3811</v>
      </c>
      <c r="L247" s="45"/>
      <c r="M247" s="251" t="s">
        <v>1</v>
      </c>
      <c r="N247" s="252" t="s">
        <v>41</v>
      </c>
      <c r="O247" s="92"/>
      <c r="P247" s="253">
        <f>O247*H247</f>
        <v>0</v>
      </c>
      <c r="Q247" s="253">
        <v>0</v>
      </c>
      <c r="R247" s="253">
        <f>Q247*H247</f>
        <v>0</v>
      </c>
      <c r="S247" s="253">
        <v>0</v>
      </c>
      <c r="T247" s="25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5" t="s">
        <v>229</v>
      </c>
      <c r="AT247" s="255" t="s">
        <v>216</v>
      </c>
      <c r="AU247" s="255" t="s">
        <v>84</v>
      </c>
      <c r="AY247" s="18" t="s">
        <v>213</v>
      </c>
      <c r="BE247" s="256">
        <f>IF(N247="základní",J247,0)</f>
        <v>0</v>
      </c>
      <c r="BF247" s="256">
        <f>IF(N247="snížená",J247,0)</f>
        <v>0</v>
      </c>
      <c r="BG247" s="256">
        <f>IF(N247="zákl. přenesená",J247,0)</f>
        <v>0</v>
      </c>
      <c r="BH247" s="256">
        <f>IF(N247="sníž. přenesená",J247,0)</f>
        <v>0</v>
      </c>
      <c r="BI247" s="256">
        <f>IF(N247="nulová",J247,0)</f>
        <v>0</v>
      </c>
      <c r="BJ247" s="18" t="s">
        <v>84</v>
      </c>
      <c r="BK247" s="256">
        <f>ROUND(I247*H247,2)</f>
        <v>0</v>
      </c>
      <c r="BL247" s="18" t="s">
        <v>229</v>
      </c>
      <c r="BM247" s="255" t="s">
        <v>1842</v>
      </c>
    </row>
    <row r="248" s="2" customFormat="1">
      <c r="A248" s="39"/>
      <c r="B248" s="40"/>
      <c r="C248" s="41"/>
      <c r="D248" s="257" t="s">
        <v>222</v>
      </c>
      <c r="E248" s="41"/>
      <c r="F248" s="258" t="s">
        <v>4058</v>
      </c>
      <c r="G248" s="41"/>
      <c r="H248" s="41"/>
      <c r="I248" s="155"/>
      <c r="J248" s="41"/>
      <c r="K248" s="41"/>
      <c r="L248" s="45"/>
      <c r="M248" s="259"/>
      <c r="N248" s="260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222</v>
      </c>
      <c r="AU248" s="18" t="s">
        <v>84</v>
      </c>
    </row>
    <row r="249" s="2" customFormat="1" ht="16.5" customHeight="1">
      <c r="A249" s="39"/>
      <c r="B249" s="40"/>
      <c r="C249" s="244" t="s">
        <v>688</v>
      </c>
      <c r="D249" s="244" t="s">
        <v>216</v>
      </c>
      <c r="E249" s="245" t="s">
        <v>4059</v>
      </c>
      <c r="F249" s="246" t="s">
        <v>4060</v>
      </c>
      <c r="G249" s="247" t="s">
        <v>310</v>
      </c>
      <c r="H249" s="248">
        <v>77</v>
      </c>
      <c r="I249" s="249"/>
      <c r="J249" s="250">
        <f>ROUND(I249*H249,2)</f>
        <v>0</v>
      </c>
      <c r="K249" s="246" t="s">
        <v>3811</v>
      </c>
      <c r="L249" s="45"/>
      <c r="M249" s="251" t="s">
        <v>1</v>
      </c>
      <c r="N249" s="252" t="s">
        <v>41</v>
      </c>
      <c r="O249" s="92"/>
      <c r="P249" s="253">
        <f>O249*H249</f>
        <v>0</v>
      </c>
      <c r="Q249" s="253">
        <v>0</v>
      </c>
      <c r="R249" s="253">
        <f>Q249*H249</f>
        <v>0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229</v>
      </c>
      <c r="AT249" s="255" t="s">
        <v>216</v>
      </c>
      <c r="AU249" s="255" t="s">
        <v>84</v>
      </c>
      <c r="AY249" s="18" t="s">
        <v>213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84</v>
      </c>
      <c r="BK249" s="256">
        <f>ROUND(I249*H249,2)</f>
        <v>0</v>
      </c>
      <c r="BL249" s="18" t="s">
        <v>229</v>
      </c>
      <c r="BM249" s="255" t="s">
        <v>1854</v>
      </c>
    </row>
    <row r="250" s="2" customFormat="1">
      <c r="A250" s="39"/>
      <c r="B250" s="40"/>
      <c r="C250" s="41"/>
      <c r="D250" s="257" t="s">
        <v>222</v>
      </c>
      <c r="E250" s="41"/>
      <c r="F250" s="258" t="s">
        <v>4061</v>
      </c>
      <c r="G250" s="41"/>
      <c r="H250" s="41"/>
      <c r="I250" s="155"/>
      <c r="J250" s="41"/>
      <c r="K250" s="41"/>
      <c r="L250" s="45"/>
      <c r="M250" s="259"/>
      <c r="N250" s="260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222</v>
      </c>
      <c r="AU250" s="18" t="s">
        <v>84</v>
      </c>
    </row>
    <row r="251" s="2" customFormat="1" ht="21.75" customHeight="1">
      <c r="A251" s="39"/>
      <c r="B251" s="40"/>
      <c r="C251" s="244" t="s">
        <v>703</v>
      </c>
      <c r="D251" s="244" t="s">
        <v>216</v>
      </c>
      <c r="E251" s="245" t="s">
        <v>4062</v>
      </c>
      <c r="F251" s="246" t="s">
        <v>4063</v>
      </c>
      <c r="G251" s="247" t="s">
        <v>310</v>
      </c>
      <c r="H251" s="248">
        <v>27</v>
      </c>
      <c r="I251" s="249"/>
      <c r="J251" s="250">
        <f>ROUND(I251*H251,2)</f>
        <v>0</v>
      </c>
      <c r="K251" s="246" t="s">
        <v>3811</v>
      </c>
      <c r="L251" s="45"/>
      <c r="M251" s="251" t="s">
        <v>1</v>
      </c>
      <c r="N251" s="252" t="s">
        <v>41</v>
      </c>
      <c r="O251" s="92"/>
      <c r="P251" s="253">
        <f>O251*H251</f>
        <v>0</v>
      </c>
      <c r="Q251" s="253">
        <v>0</v>
      </c>
      <c r="R251" s="253">
        <f>Q251*H251</f>
        <v>0</v>
      </c>
      <c r="S251" s="253">
        <v>0</v>
      </c>
      <c r="T251" s="25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5" t="s">
        <v>229</v>
      </c>
      <c r="AT251" s="255" t="s">
        <v>216</v>
      </c>
      <c r="AU251" s="255" t="s">
        <v>84</v>
      </c>
      <c r="AY251" s="18" t="s">
        <v>213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8" t="s">
        <v>84</v>
      </c>
      <c r="BK251" s="256">
        <f>ROUND(I251*H251,2)</f>
        <v>0</v>
      </c>
      <c r="BL251" s="18" t="s">
        <v>229</v>
      </c>
      <c r="BM251" s="255" t="s">
        <v>1866</v>
      </c>
    </row>
    <row r="252" s="2" customFormat="1">
      <c r="A252" s="39"/>
      <c r="B252" s="40"/>
      <c r="C252" s="41"/>
      <c r="D252" s="257" t="s">
        <v>222</v>
      </c>
      <c r="E252" s="41"/>
      <c r="F252" s="258" t="s">
        <v>4064</v>
      </c>
      <c r="G252" s="41"/>
      <c r="H252" s="41"/>
      <c r="I252" s="155"/>
      <c r="J252" s="41"/>
      <c r="K252" s="41"/>
      <c r="L252" s="45"/>
      <c r="M252" s="259"/>
      <c r="N252" s="260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222</v>
      </c>
      <c r="AU252" s="18" t="s">
        <v>84</v>
      </c>
    </row>
    <row r="253" s="2" customFormat="1" ht="21.75" customHeight="1">
      <c r="A253" s="39"/>
      <c r="B253" s="40"/>
      <c r="C253" s="244" t="s">
        <v>708</v>
      </c>
      <c r="D253" s="244" t="s">
        <v>216</v>
      </c>
      <c r="E253" s="245" t="s">
        <v>4065</v>
      </c>
      <c r="F253" s="246" t="s">
        <v>4066</v>
      </c>
      <c r="G253" s="247" t="s">
        <v>310</v>
      </c>
      <c r="H253" s="248">
        <v>3</v>
      </c>
      <c r="I253" s="249"/>
      <c r="J253" s="250">
        <f>ROUND(I253*H253,2)</f>
        <v>0</v>
      </c>
      <c r="K253" s="246" t="s">
        <v>3811</v>
      </c>
      <c r="L253" s="45"/>
      <c r="M253" s="251" t="s">
        <v>1</v>
      </c>
      <c r="N253" s="252" t="s">
        <v>41</v>
      </c>
      <c r="O253" s="92"/>
      <c r="P253" s="253">
        <f>O253*H253</f>
        <v>0</v>
      </c>
      <c r="Q253" s="253">
        <v>0</v>
      </c>
      <c r="R253" s="253">
        <f>Q253*H253</f>
        <v>0</v>
      </c>
      <c r="S253" s="253">
        <v>0</v>
      </c>
      <c r="T253" s="25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5" t="s">
        <v>229</v>
      </c>
      <c r="AT253" s="255" t="s">
        <v>216</v>
      </c>
      <c r="AU253" s="255" t="s">
        <v>84</v>
      </c>
      <c r="AY253" s="18" t="s">
        <v>213</v>
      </c>
      <c r="BE253" s="256">
        <f>IF(N253="základní",J253,0)</f>
        <v>0</v>
      </c>
      <c r="BF253" s="256">
        <f>IF(N253="snížená",J253,0)</f>
        <v>0</v>
      </c>
      <c r="BG253" s="256">
        <f>IF(N253="zákl. přenesená",J253,0)</f>
        <v>0</v>
      </c>
      <c r="BH253" s="256">
        <f>IF(N253="sníž. přenesená",J253,0)</f>
        <v>0</v>
      </c>
      <c r="BI253" s="256">
        <f>IF(N253="nulová",J253,0)</f>
        <v>0</v>
      </c>
      <c r="BJ253" s="18" t="s">
        <v>84</v>
      </c>
      <c r="BK253" s="256">
        <f>ROUND(I253*H253,2)</f>
        <v>0</v>
      </c>
      <c r="BL253" s="18" t="s">
        <v>229</v>
      </c>
      <c r="BM253" s="255" t="s">
        <v>1878</v>
      </c>
    </row>
    <row r="254" s="2" customFormat="1">
      <c r="A254" s="39"/>
      <c r="B254" s="40"/>
      <c r="C254" s="41"/>
      <c r="D254" s="257" t="s">
        <v>222</v>
      </c>
      <c r="E254" s="41"/>
      <c r="F254" s="258" t="s">
        <v>4067</v>
      </c>
      <c r="G254" s="41"/>
      <c r="H254" s="41"/>
      <c r="I254" s="155"/>
      <c r="J254" s="41"/>
      <c r="K254" s="41"/>
      <c r="L254" s="45"/>
      <c r="M254" s="259"/>
      <c r="N254" s="260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222</v>
      </c>
      <c r="AU254" s="18" t="s">
        <v>84</v>
      </c>
    </row>
    <row r="255" s="2" customFormat="1" ht="21.75" customHeight="1">
      <c r="A255" s="39"/>
      <c r="B255" s="40"/>
      <c r="C255" s="244" t="s">
        <v>695</v>
      </c>
      <c r="D255" s="244" t="s">
        <v>216</v>
      </c>
      <c r="E255" s="245" t="s">
        <v>4068</v>
      </c>
      <c r="F255" s="246" t="s">
        <v>4066</v>
      </c>
      <c r="G255" s="247" t="s">
        <v>310</v>
      </c>
      <c r="H255" s="248">
        <v>1</v>
      </c>
      <c r="I255" s="249"/>
      <c r="J255" s="250">
        <f>ROUND(I255*H255,2)</f>
        <v>0</v>
      </c>
      <c r="K255" s="246" t="s">
        <v>3811</v>
      </c>
      <c r="L255" s="45"/>
      <c r="M255" s="251" t="s">
        <v>1</v>
      </c>
      <c r="N255" s="252" t="s">
        <v>41</v>
      </c>
      <c r="O255" s="92"/>
      <c r="P255" s="253">
        <f>O255*H255</f>
        <v>0</v>
      </c>
      <c r="Q255" s="253">
        <v>0</v>
      </c>
      <c r="R255" s="253">
        <f>Q255*H255</f>
        <v>0</v>
      </c>
      <c r="S255" s="253">
        <v>0</v>
      </c>
      <c r="T255" s="25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5" t="s">
        <v>229</v>
      </c>
      <c r="AT255" s="255" t="s">
        <v>216</v>
      </c>
      <c r="AU255" s="255" t="s">
        <v>84</v>
      </c>
      <c r="AY255" s="18" t="s">
        <v>213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8" t="s">
        <v>84</v>
      </c>
      <c r="BK255" s="256">
        <f>ROUND(I255*H255,2)</f>
        <v>0</v>
      </c>
      <c r="BL255" s="18" t="s">
        <v>229</v>
      </c>
      <c r="BM255" s="255" t="s">
        <v>1888</v>
      </c>
    </row>
    <row r="256" s="2" customFormat="1">
      <c r="A256" s="39"/>
      <c r="B256" s="40"/>
      <c r="C256" s="41"/>
      <c r="D256" s="257" t="s">
        <v>222</v>
      </c>
      <c r="E256" s="41"/>
      <c r="F256" s="258" t="s">
        <v>4069</v>
      </c>
      <c r="G256" s="41"/>
      <c r="H256" s="41"/>
      <c r="I256" s="155"/>
      <c r="J256" s="41"/>
      <c r="K256" s="41"/>
      <c r="L256" s="45"/>
      <c r="M256" s="259"/>
      <c r="N256" s="260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222</v>
      </c>
      <c r="AU256" s="18" t="s">
        <v>84</v>
      </c>
    </row>
    <row r="257" s="2" customFormat="1" ht="16.5" customHeight="1">
      <c r="A257" s="39"/>
      <c r="B257" s="40"/>
      <c r="C257" s="244" t="s">
        <v>454</v>
      </c>
      <c r="D257" s="244" t="s">
        <v>216</v>
      </c>
      <c r="E257" s="245" t="s">
        <v>4070</v>
      </c>
      <c r="F257" s="246" t="s">
        <v>4071</v>
      </c>
      <c r="G257" s="247" t="s">
        <v>310</v>
      </c>
      <c r="H257" s="248">
        <v>37</v>
      </c>
      <c r="I257" s="249"/>
      <c r="J257" s="250">
        <f>ROUND(I257*H257,2)</f>
        <v>0</v>
      </c>
      <c r="K257" s="246" t="s">
        <v>3811</v>
      </c>
      <c r="L257" s="45"/>
      <c r="M257" s="251" t="s">
        <v>1</v>
      </c>
      <c r="N257" s="252" t="s">
        <v>41</v>
      </c>
      <c r="O257" s="92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5" t="s">
        <v>229</v>
      </c>
      <c r="AT257" s="255" t="s">
        <v>216</v>
      </c>
      <c r="AU257" s="255" t="s">
        <v>84</v>
      </c>
      <c r="AY257" s="18" t="s">
        <v>213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8" t="s">
        <v>84</v>
      </c>
      <c r="BK257" s="256">
        <f>ROUND(I257*H257,2)</f>
        <v>0</v>
      </c>
      <c r="BL257" s="18" t="s">
        <v>229</v>
      </c>
      <c r="BM257" s="255" t="s">
        <v>1894</v>
      </c>
    </row>
    <row r="258" s="2" customFormat="1">
      <c r="A258" s="39"/>
      <c r="B258" s="40"/>
      <c r="C258" s="41"/>
      <c r="D258" s="257" t="s">
        <v>222</v>
      </c>
      <c r="E258" s="41"/>
      <c r="F258" s="258" t="s">
        <v>3854</v>
      </c>
      <c r="G258" s="41"/>
      <c r="H258" s="41"/>
      <c r="I258" s="155"/>
      <c r="J258" s="41"/>
      <c r="K258" s="41"/>
      <c r="L258" s="45"/>
      <c r="M258" s="259"/>
      <c r="N258" s="260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222</v>
      </c>
      <c r="AU258" s="18" t="s">
        <v>84</v>
      </c>
    </row>
    <row r="259" s="2" customFormat="1" ht="21.75" customHeight="1">
      <c r="A259" s="39"/>
      <c r="B259" s="40"/>
      <c r="C259" s="244" t="s">
        <v>953</v>
      </c>
      <c r="D259" s="244" t="s">
        <v>216</v>
      </c>
      <c r="E259" s="245" t="s">
        <v>4072</v>
      </c>
      <c r="F259" s="246" t="s">
        <v>4073</v>
      </c>
      <c r="G259" s="247" t="s">
        <v>310</v>
      </c>
      <c r="H259" s="248">
        <v>5</v>
      </c>
      <c r="I259" s="249"/>
      <c r="J259" s="250">
        <f>ROUND(I259*H259,2)</f>
        <v>0</v>
      </c>
      <c r="K259" s="246" t="s">
        <v>3811</v>
      </c>
      <c r="L259" s="45"/>
      <c r="M259" s="251" t="s">
        <v>1</v>
      </c>
      <c r="N259" s="252" t="s">
        <v>41</v>
      </c>
      <c r="O259" s="92"/>
      <c r="P259" s="253">
        <f>O259*H259</f>
        <v>0</v>
      </c>
      <c r="Q259" s="253">
        <v>0</v>
      </c>
      <c r="R259" s="253">
        <f>Q259*H259</f>
        <v>0</v>
      </c>
      <c r="S259" s="253">
        <v>0</v>
      </c>
      <c r="T259" s="25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5" t="s">
        <v>229</v>
      </c>
      <c r="AT259" s="255" t="s">
        <v>216</v>
      </c>
      <c r="AU259" s="255" t="s">
        <v>84</v>
      </c>
      <c r="AY259" s="18" t="s">
        <v>213</v>
      </c>
      <c r="BE259" s="256">
        <f>IF(N259="základní",J259,0)</f>
        <v>0</v>
      </c>
      <c r="BF259" s="256">
        <f>IF(N259="snížená",J259,0)</f>
        <v>0</v>
      </c>
      <c r="BG259" s="256">
        <f>IF(N259="zákl. přenesená",J259,0)</f>
        <v>0</v>
      </c>
      <c r="BH259" s="256">
        <f>IF(N259="sníž. přenesená",J259,0)</f>
        <v>0</v>
      </c>
      <c r="BI259" s="256">
        <f>IF(N259="nulová",J259,0)</f>
        <v>0</v>
      </c>
      <c r="BJ259" s="18" t="s">
        <v>84</v>
      </c>
      <c r="BK259" s="256">
        <f>ROUND(I259*H259,2)</f>
        <v>0</v>
      </c>
      <c r="BL259" s="18" t="s">
        <v>229</v>
      </c>
      <c r="BM259" s="255" t="s">
        <v>1225</v>
      </c>
    </row>
    <row r="260" s="2" customFormat="1">
      <c r="A260" s="39"/>
      <c r="B260" s="40"/>
      <c r="C260" s="41"/>
      <c r="D260" s="257" t="s">
        <v>222</v>
      </c>
      <c r="E260" s="41"/>
      <c r="F260" s="258" t="s">
        <v>3854</v>
      </c>
      <c r="G260" s="41"/>
      <c r="H260" s="41"/>
      <c r="I260" s="155"/>
      <c r="J260" s="41"/>
      <c r="K260" s="41"/>
      <c r="L260" s="45"/>
      <c r="M260" s="259"/>
      <c r="N260" s="260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222</v>
      </c>
      <c r="AU260" s="18" t="s">
        <v>84</v>
      </c>
    </row>
    <row r="261" s="2" customFormat="1" ht="16.5" customHeight="1">
      <c r="A261" s="39"/>
      <c r="B261" s="40"/>
      <c r="C261" s="244" t="s">
        <v>1568</v>
      </c>
      <c r="D261" s="244" t="s">
        <v>216</v>
      </c>
      <c r="E261" s="245" t="s">
        <v>4074</v>
      </c>
      <c r="F261" s="246" t="s">
        <v>4075</v>
      </c>
      <c r="G261" s="247" t="s">
        <v>310</v>
      </c>
      <c r="H261" s="248">
        <v>2</v>
      </c>
      <c r="I261" s="249"/>
      <c r="J261" s="250">
        <f>ROUND(I261*H261,2)</f>
        <v>0</v>
      </c>
      <c r="K261" s="246" t="s">
        <v>3811</v>
      </c>
      <c r="L261" s="45"/>
      <c r="M261" s="251" t="s">
        <v>1</v>
      </c>
      <c r="N261" s="252" t="s">
        <v>41</v>
      </c>
      <c r="O261" s="92"/>
      <c r="P261" s="253">
        <f>O261*H261</f>
        <v>0</v>
      </c>
      <c r="Q261" s="253">
        <v>0</v>
      </c>
      <c r="R261" s="253">
        <f>Q261*H261</f>
        <v>0</v>
      </c>
      <c r="S261" s="253">
        <v>0</v>
      </c>
      <c r="T261" s="254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5" t="s">
        <v>229</v>
      </c>
      <c r="AT261" s="255" t="s">
        <v>216</v>
      </c>
      <c r="AU261" s="255" t="s">
        <v>84</v>
      </c>
      <c r="AY261" s="18" t="s">
        <v>213</v>
      </c>
      <c r="BE261" s="256">
        <f>IF(N261="základní",J261,0)</f>
        <v>0</v>
      </c>
      <c r="BF261" s="256">
        <f>IF(N261="snížená",J261,0)</f>
        <v>0</v>
      </c>
      <c r="BG261" s="256">
        <f>IF(N261="zákl. přenesená",J261,0)</f>
        <v>0</v>
      </c>
      <c r="BH261" s="256">
        <f>IF(N261="sníž. přenesená",J261,0)</f>
        <v>0</v>
      </c>
      <c r="BI261" s="256">
        <f>IF(N261="nulová",J261,0)</f>
        <v>0</v>
      </c>
      <c r="BJ261" s="18" t="s">
        <v>84</v>
      </c>
      <c r="BK261" s="256">
        <f>ROUND(I261*H261,2)</f>
        <v>0</v>
      </c>
      <c r="BL261" s="18" t="s">
        <v>229</v>
      </c>
      <c r="BM261" s="255" t="s">
        <v>1914</v>
      </c>
    </row>
    <row r="262" s="2" customFormat="1">
      <c r="A262" s="39"/>
      <c r="B262" s="40"/>
      <c r="C262" s="41"/>
      <c r="D262" s="257" t="s">
        <v>222</v>
      </c>
      <c r="E262" s="41"/>
      <c r="F262" s="258" t="s">
        <v>3854</v>
      </c>
      <c r="G262" s="41"/>
      <c r="H262" s="41"/>
      <c r="I262" s="155"/>
      <c r="J262" s="41"/>
      <c r="K262" s="41"/>
      <c r="L262" s="45"/>
      <c r="M262" s="259"/>
      <c r="N262" s="260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222</v>
      </c>
      <c r="AU262" s="18" t="s">
        <v>84</v>
      </c>
    </row>
    <row r="263" s="2" customFormat="1" ht="21.75" customHeight="1">
      <c r="A263" s="39"/>
      <c r="B263" s="40"/>
      <c r="C263" s="244" t="s">
        <v>1574</v>
      </c>
      <c r="D263" s="244" t="s">
        <v>216</v>
      </c>
      <c r="E263" s="245" t="s">
        <v>4076</v>
      </c>
      <c r="F263" s="246" t="s">
        <v>4077</v>
      </c>
      <c r="G263" s="247" t="s">
        <v>310</v>
      </c>
      <c r="H263" s="248">
        <v>1</v>
      </c>
      <c r="I263" s="249"/>
      <c r="J263" s="250">
        <f>ROUND(I263*H263,2)</f>
        <v>0</v>
      </c>
      <c r="K263" s="246" t="s">
        <v>3811</v>
      </c>
      <c r="L263" s="45"/>
      <c r="M263" s="251" t="s">
        <v>1</v>
      </c>
      <c r="N263" s="252" t="s">
        <v>41</v>
      </c>
      <c r="O263" s="92"/>
      <c r="P263" s="253">
        <f>O263*H263</f>
        <v>0</v>
      </c>
      <c r="Q263" s="253">
        <v>0</v>
      </c>
      <c r="R263" s="253">
        <f>Q263*H263</f>
        <v>0</v>
      </c>
      <c r="S263" s="253">
        <v>0</v>
      </c>
      <c r="T263" s="254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5" t="s">
        <v>229</v>
      </c>
      <c r="AT263" s="255" t="s">
        <v>216</v>
      </c>
      <c r="AU263" s="255" t="s">
        <v>84</v>
      </c>
      <c r="AY263" s="18" t="s">
        <v>213</v>
      </c>
      <c r="BE263" s="256">
        <f>IF(N263="základní",J263,0)</f>
        <v>0</v>
      </c>
      <c r="BF263" s="256">
        <f>IF(N263="snížená",J263,0)</f>
        <v>0</v>
      </c>
      <c r="BG263" s="256">
        <f>IF(N263="zákl. přenesená",J263,0)</f>
        <v>0</v>
      </c>
      <c r="BH263" s="256">
        <f>IF(N263="sníž. přenesená",J263,0)</f>
        <v>0</v>
      </c>
      <c r="BI263" s="256">
        <f>IF(N263="nulová",J263,0)</f>
        <v>0</v>
      </c>
      <c r="BJ263" s="18" t="s">
        <v>84</v>
      </c>
      <c r="BK263" s="256">
        <f>ROUND(I263*H263,2)</f>
        <v>0</v>
      </c>
      <c r="BL263" s="18" t="s">
        <v>229</v>
      </c>
      <c r="BM263" s="255" t="s">
        <v>1921</v>
      </c>
    </row>
    <row r="264" s="2" customFormat="1">
      <c r="A264" s="39"/>
      <c r="B264" s="40"/>
      <c r="C264" s="41"/>
      <c r="D264" s="257" t="s">
        <v>222</v>
      </c>
      <c r="E264" s="41"/>
      <c r="F264" s="258" t="s">
        <v>3854</v>
      </c>
      <c r="G264" s="41"/>
      <c r="H264" s="41"/>
      <c r="I264" s="155"/>
      <c r="J264" s="41"/>
      <c r="K264" s="41"/>
      <c r="L264" s="45"/>
      <c r="M264" s="259"/>
      <c r="N264" s="260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222</v>
      </c>
      <c r="AU264" s="18" t="s">
        <v>84</v>
      </c>
    </row>
    <row r="265" s="2" customFormat="1" ht="16.5" customHeight="1">
      <c r="A265" s="39"/>
      <c r="B265" s="40"/>
      <c r="C265" s="244" t="s">
        <v>1580</v>
      </c>
      <c r="D265" s="244" t="s">
        <v>216</v>
      </c>
      <c r="E265" s="245" t="s">
        <v>4078</v>
      </c>
      <c r="F265" s="246" t="s">
        <v>4079</v>
      </c>
      <c r="G265" s="247" t="s">
        <v>310</v>
      </c>
      <c r="H265" s="248">
        <v>44</v>
      </c>
      <c r="I265" s="249"/>
      <c r="J265" s="250">
        <f>ROUND(I265*H265,2)</f>
        <v>0</v>
      </c>
      <c r="K265" s="246" t="s">
        <v>3811</v>
      </c>
      <c r="L265" s="45"/>
      <c r="M265" s="251" t="s">
        <v>1</v>
      </c>
      <c r="N265" s="252" t="s">
        <v>41</v>
      </c>
      <c r="O265" s="92"/>
      <c r="P265" s="253">
        <f>O265*H265</f>
        <v>0</v>
      </c>
      <c r="Q265" s="253">
        <v>0</v>
      </c>
      <c r="R265" s="253">
        <f>Q265*H265</f>
        <v>0</v>
      </c>
      <c r="S265" s="253">
        <v>0</v>
      </c>
      <c r="T265" s="25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5" t="s">
        <v>229</v>
      </c>
      <c r="AT265" s="255" t="s">
        <v>216</v>
      </c>
      <c r="AU265" s="255" t="s">
        <v>84</v>
      </c>
      <c r="AY265" s="18" t="s">
        <v>213</v>
      </c>
      <c r="BE265" s="256">
        <f>IF(N265="základní",J265,0)</f>
        <v>0</v>
      </c>
      <c r="BF265" s="256">
        <f>IF(N265="snížená",J265,0)</f>
        <v>0</v>
      </c>
      <c r="BG265" s="256">
        <f>IF(N265="zákl. přenesená",J265,0)</f>
        <v>0</v>
      </c>
      <c r="BH265" s="256">
        <f>IF(N265="sníž. přenesená",J265,0)</f>
        <v>0</v>
      </c>
      <c r="BI265" s="256">
        <f>IF(N265="nulová",J265,0)</f>
        <v>0</v>
      </c>
      <c r="BJ265" s="18" t="s">
        <v>84</v>
      </c>
      <c r="BK265" s="256">
        <f>ROUND(I265*H265,2)</f>
        <v>0</v>
      </c>
      <c r="BL265" s="18" t="s">
        <v>229</v>
      </c>
      <c r="BM265" s="255" t="s">
        <v>1937</v>
      </c>
    </row>
    <row r="266" s="2" customFormat="1">
      <c r="A266" s="39"/>
      <c r="B266" s="40"/>
      <c r="C266" s="41"/>
      <c r="D266" s="257" t="s">
        <v>222</v>
      </c>
      <c r="E266" s="41"/>
      <c r="F266" s="258" t="s">
        <v>3854</v>
      </c>
      <c r="G266" s="41"/>
      <c r="H266" s="41"/>
      <c r="I266" s="155"/>
      <c r="J266" s="41"/>
      <c r="K266" s="41"/>
      <c r="L266" s="45"/>
      <c r="M266" s="259"/>
      <c r="N266" s="260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222</v>
      </c>
      <c r="AU266" s="18" t="s">
        <v>84</v>
      </c>
    </row>
    <row r="267" s="2" customFormat="1" ht="16.5" customHeight="1">
      <c r="A267" s="39"/>
      <c r="B267" s="40"/>
      <c r="C267" s="244" t="s">
        <v>1586</v>
      </c>
      <c r="D267" s="244" t="s">
        <v>216</v>
      </c>
      <c r="E267" s="245" t="s">
        <v>4080</v>
      </c>
      <c r="F267" s="246" t="s">
        <v>4081</v>
      </c>
      <c r="G267" s="247" t="s">
        <v>310</v>
      </c>
      <c r="H267" s="248">
        <v>88</v>
      </c>
      <c r="I267" s="249"/>
      <c r="J267" s="250">
        <f>ROUND(I267*H267,2)</f>
        <v>0</v>
      </c>
      <c r="K267" s="246" t="s">
        <v>3811</v>
      </c>
      <c r="L267" s="45"/>
      <c r="M267" s="251" t="s">
        <v>1</v>
      </c>
      <c r="N267" s="252" t="s">
        <v>41</v>
      </c>
      <c r="O267" s="92"/>
      <c r="P267" s="253">
        <f>O267*H267</f>
        <v>0</v>
      </c>
      <c r="Q267" s="253">
        <v>0</v>
      </c>
      <c r="R267" s="253">
        <f>Q267*H267</f>
        <v>0</v>
      </c>
      <c r="S267" s="253">
        <v>0</v>
      </c>
      <c r="T267" s="254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5" t="s">
        <v>229</v>
      </c>
      <c r="AT267" s="255" t="s">
        <v>216</v>
      </c>
      <c r="AU267" s="255" t="s">
        <v>84</v>
      </c>
      <c r="AY267" s="18" t="s">
        <v>213</v>
      </c>
      <c r="BE267" s="256">
        <f>IF(N267="základní",J267,0)</f>
        <v>0</v>
      </c>
      <c r="BF267" s="256">
        <f>IF(N267="snížená",J267,0)</f>
        <v>0</v>
      </c>
      <c r="BG267" s="256">
        <f>IF(N267="zákl. přenesená",J267,0)</f>
        <v>0</v>
      </c>
      <c r="BH267" s="256">
        <f>IF(N267="sníž. přenesená",J267,0)</f>
        <v>0</v>
      </c>
      <c r="BI267" s="256">
        <f>IF(N267="nulová",J267,0)</f>
        <v>0</v>
      </c>
      <c r="BJ267" s="18" t="s">
        <v>84</v>
      </c>
      <c r="BK267" s="256">
        <f>ROUND(I267*H267,2)</f>
        <v>0</v>
      </c>
      <c r="BL267" s="18" t="s">
        <v>229</v>
      </c>
      <c r="BM267" s="255" t="s">
        <v>1948</v>
      </c>
    </row>
    <row r="268" s="2" customFormat="1">
      <c r="A268" s="39"/>
      <c r="B268" s="40"/>
      <c r="C268" s="41"/>
      <c r="D268" s="257" t="s">
        <v>222</v>
      </c>
      <c r="E268" s="41"/>
      <c r="F268" s="258" t="s">
        <v>4082</v>
      </c>
      <c r="G268" s="41"/>
      <c r="H268" s="41"/>
      <c r="I268" s="155"/>
      <c r="J268" s="41"/>
      <c r="K268" s="41"/>
      <c r="L268" s="45"/>
      <c r="M268" s="259"/>
      <c r="N268" s="260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222</v>
      </c>
      <c r="AU268" s="18" t="s">
        <v>84</v>
      </c>
    </row>
    <row r="269" s="2" customFormat="1" ht="21.75" customHeight="1">
      <c r="A269" s="39"/>
      <c r="B269" s="40"/>
      <c r="C269" s="244" t="s">
        <v>1592</v>
      </c>
      <c r="D269" s="244" t="s">
        <v>216</v>
      </c>
      <c r="E269" s="245" t="s">
        <v>4083</v>
      </c>
      <c r="F269" s="246" t="s">
        <v>4084</v>
      </c>
      <c r="G269" s="247" t="s">
        <v>471</v>
      </c>
      <c r="H269" s="248">
        <v>440</v>
      </c>
      <c r="I269" s="249"/>
      <c r="J269" s="250">
        <f>ROUND(I269*H269,2)</f>
        <v>0</v>
      </c>
      <c r="K269" s="246" t="s">
        <v>3811</v>
      </c>
      <c r="L269" s="45"/>
      <c r="M269" s="251" t="s">
        <v>1</v>
      </c>
      <c r="N269" s="252" t="s">
        <v>41</v>
      </c>
      <c r="O269" s="92"/>
      <c r="P269" s="253">
        <f>O269*H269</f>
        <v>0</v>
      </c>
      <c r="Q269" s="253">
        <v>0</v>
      </c>
      <c r="R269" s="253">
        <f>Q269*H269</f>
        <v>0</v>
      </c>
      <c r="S269" s="253">
        <v>0</v>
      </c>
      <c r="T269" s="254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5" t="s">
        <v>229</v>
      </c>
      <c r="AT269" s="255" t="s">
        <v>216</v>
      </c>
      <c r="AU269" s="255" t="s">
        <v>84</v>
      </c>
      <c r="AY269" s="18" t="s">
        <v>213</v>
      </c>
      <c r="BE269" s="256">
        <f>IF(N269="základní",J269,0)</f>
        <v>0</v>
      </c>
      <c r="BF269" s="256">
        <f>IF(N269="snížená",J269,0)</f>
        <v>0</v>
      </c>
      <c r="BG269" s="256">
        <f>IF(N269="zákl. přenesená",J269,0)</f>
        <v>0</v>
      </c>
      <c r="BH269" s="256">
        <f>IF(N269="sníž. přenesená",J269,0)</f>
        <v>0</v>
      </c>
      <c r="BI269" s="256">
        <f>IF(N269="nulová",J269,0)</f>
        <v>0</v>
      </c>
      <c r="BJ269" s="18" t="s">
        <v>84</v>
      </c>
      <c r="BK269" s="256">
        <f>ROUND(I269*H269,2)</f>
        <v>0</v>
      </c>
      <c r="BL269" s="18" t="s">
        <v>229</v>
      </c>
      <c r="BM269" s="255" t="s">
        <v>1958</v>
      </c>
    </row>
    <row r="270" s="2" customFormat="1">
      <c r="A270" s="39"/>
      <c r="B270" s="40"/>
      <c r="C270" s="41"/>
      <c r="D270" s="257" t="s">
        <v>222</v>
      </c>
      <c r="E270" s="41"/>
      <c r="F270" s="258" t="s">
        <v>4085</v>
      </c>
      <c r="G270" s="41"/>
      <c r="H270" s="41"/>
      <c r="I270" s="155"/>
      <c r="J270" s="41"/>
      <c r="K270" s="41"/>
      <c r="L270" s="45"/>
      <c r="M270" s="259"/>
      <c r="N270" s="260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222</v>
      </c>
      <c r="AU270" s="18" t="s">
        <v>84</v>
      </c>
    </row>
    <row r="271" s="2" customFormat="1" ht="21.75" customHeight="1">
      <c r="A271" s="39"/>
      <c r="B271" s="40"/>
      <c r="C271" s="244" t="s">
        <v>1597</v>
      </c>
      <c r="D271" s="244" t="s">
        <v>216</v>
      </c>
      <c r="E271" s="245" t="s">
        <v>4086</v>
      </c>
      <c r="F271" s="246" t="s">
        <v>4087</v>
      </c>
      <c r="G271" s="247" t="s">
        <v>471</v>
      </c>
      <c r="H271" s="248">
        <v>1595</v>
      </c>
      <c r="I271" s="249"/>
      <c r="J271" s="250">
        <f>ROUND(I271*H271,2)</f>
        <v>0</v>
      </c>
      <c r="K271" s="246" t="s">
        <v>3811</v>
      </c>
      <c r="L271" s="45"/>
      <c r="M271" s="251" t="s">
        <v>1</v>
      </c>
      <c r="N271" s="252" t="s">
        <v>41</v>
      </c>
      <c r="O271" s="92"/>
      <c r="P271" s="253">
        <f>O271*H271</f>
        <v>0</v>
      </c>
      <c r="Q271" s="253">
        <v>0</v>
      </c>
      <c r="R271" s="253">
        <f>Q271*H271</f>
        <v>0</v>
      </c>
      <c r="S271" s="253">
        <v>0</v>
      </c>
      <c r="T271" s="25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5" t="s">
        <v>229</v>
      </c>
      <c r="AT271" s="255" t="s">
        <v>216</v>
      </c>
      <c r="AU271" s="255" t="s">
        <v>84</v>
      </c>
      <c r="AY271" s="18" t="s">
        <v>213</v>
      </c>
      <c r="BE271" s="256">
        <f>IF(N271="základní",J271,0)</f>
        <v>0</v>
      </c>
      <c r="BF271" s="256">
        <f>IF(N271="snížená",J271,0)</f>
        <v>0</v>
      </c>
      <c r="BG271" s="256">
        <f>IF(N271="zákl. přenesená",J271,0)</f>
        <v>0</v>
      </c>
      <c r="BH271" s="256">
        <f>IF(N271="sníž. přenesená",J271,0)</f>
        <v>0</v>
      </c>
      <c r="BI271" s="256">
        <f>IF(N271="nulová",J271,0)</f>
        <v>0</v>
      </c>
      <c r="BJ271" s="18" t="s">
        <v>84</v>
      </c>
      <c r="BK271" s="256">
        <f>ROUND(I271*H271,2)</f>
        <v>0</v>
      </c>
      <c r="BL271" s="18" t="s">
        <v>229</v>
      </c>
      <c r="BM271" s="255" t="s">
        <v>1969</v>
      </c>
    </row>
    <row r="272" s="2" customFormat="1">
      <c r="A272" s="39"/>
      <c r="B272" s="40"/>
      <c r="C272" s="41"/>
      <c r="D272" s="257" t="s">
        <v>222</v>
      </c>
      <c r="E272" s="41"/>
      <c r="F272" s="258" t="s">
        <v>4088</v>
      </c>
      <c r="G272" s="41"/>
      <c r="H272" s="41"/>
      <c r="I272" s="155"/>
      <c r="J272" s="41"/>
      <c r="K272" s="41"/>
      <c r="L272" s="45"/>
      <c r="M272" s="259"/>
      <c r="N272" s="260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222</v>
      </c>
      <c r="AU272" s="18" t="s">
        <v>84</v>
      </c>
    </row>
    <row r="273" s="2" customFormat="1" ht="21.75" customHeight="1">
      <c r="A273" s="39"/>
      <c r="B273" s="40"/>
      <c r="C273" s="244" t="s">
        <v>1602</v>
      </c>
      <c r="D273" s="244" t="s">
        <v>216</v>
      </c>
      <c r="E273" s="245" t="s">
        <v>3882</v>
      </c>
      <c r="F273" s="246" t="s">
        <v>3883</v>
      </c>
      <c r="G273" s="247" t="s">
        <v>471</v>
      </c>
      <c r="H273" s="248">
        <v>405</v>
      </c>
      <c r="I273" s="249"/>
      <c r="J273" s="250">
        <f>ROUND(I273*H273,2)</f>
        <v>0</v>
      </c>
      <c r="K273" s="246" t="s">
        <v>3811</v>
      </c>
      <c r="L273" s="45"/>
      <c r="M273" s="251" t="s">
        <v>1</v>
      </c>
      <c r="N273" s="252" t="s">
        <v>41</v>
      </c>
      <c r="O273" s="92"/>
      <c r="P273" s="253">
        <f>O273*H273</f>
        <v>0</v>
      </c>
      <c r="Q273" s="253">
        <v>0</v>
      </c>
      <c r="R273" s="253">
        <f>Q273*H273</f>
        <v>0</v>
      </c>
      <c r="S273" s="253">
        <v>0</v>
      </c>
      <c r="T273" s="254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55" t="s">
        <v>229</v>
      </c>
      <c r="AT273" s="255" t="s">
        <v>216</v>
      </c>
      <c r="AU273" s="255" t="s">
        <v>84</v>
      </c>
      <c r="AY273" s="18" t="s">
        <v>213</v>
      </c>
      <c r="BE273" s="256">
        <f>IF(N273="základní",J273,0)</f>
        <v>0</v>
      </c>
      <c r="BF273" s="256">
        <f>IF(N273="snížená",J273,0)</f>
        <v>0</v>
      </c>
      <c r="BG273" s="256">
        <f>IF(N273="zákl. přenesená",J273,0)</f>
        <v>0</v>
      </c>
      <c r="BH273" s="256">
        <f>IF(N273="sníž. přenesená",J273,0)</f>
        <v>0</v>
      </c>
      <c r="BI273" s="256">
        <f>IF(N273="nulová",J273,0)</f>
        <v>0</v>
      </c>
      <c r="BJ273" s="18" t="s">
        <v>84</v>
      </c>
      <c r="BK273" s="256">
        <f>ROUND(I273*H273,2)</f>
        <v>0</v>
      </c>
      <c r="BL273" s="18" t="s">
        <v>229</v>
      </c>
      <c r="BM273" s="255" t="s">
        <v>1978</v>
      </c>
    </row>
    <row r="274" s="2" customFormat="1">
      <c r="A274" s="39"/>
      <c r="B274" s="40"/>
      <c r="C274" s="41"/>
      <c r="D274" s="257" t="s">
        <v>222</v>
      </c>
      <c r="E274" s="41"/>
      <c r="F274" s="258" t="s">
        <v>4089</v>
      </c>
      <c r="G274" s="41"/>
      <c r="H274" s="41"/>
      <c r="I274" s="155"/>
      <c r="J274" s="41"/>
      <c r="K274" s="41"/>
      <c r="L274" s="45"/>
      <c r="M274" s="259"/>
      <c r="N274" s="260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222</v>
      </c>
      <c r="AU274" s="18" t="s">
        <v>84</v>
      </c>
    </row>
    <row r="275" s="2" customFormat="1" ht="21.75" customHeight="1">
      <c r="A275" s="39"/>
      <c r="B275" s="40"/>
      <c r="C275" s="244" t="s">
        <v>1608</v>
      </c>
      <c r="D275" s="244" t="s">
        <v>216</v>
      </c>
      <c r="E275" s="245" t="s">
        <v>3884</v>
      </c>
      <c r="F275" s="246" t="s">
        <v>3885</v>
      </c>
      <c r="G275" s="247" t="s">
        <v>471</v>
      </c>
      <c r="H275" s="248">
        <v>3880</v>
      </c>
      <c r="I275" s="249"/>
      <c r="J275" s="250">
        <f>ROUND(I275*H275,2)</f>
        <v>0</v>
      </c>
      <c r="K275" s="246" t="s">
        <v>3811</v>
      </c>
      <c r="L275" s="45"/>
      <c r="M275" s="251" t="s">
        <v>1</v>
      </c>
      <c r="N275" s="252" t="s">
        <v>41</v>
      </c>
      <c r="O275" s="92"/>
      <c r="P275" s="253">
        <f>O275*H275</f>
        <v>0</v>
      </c>
      <c r="Q275" s="253">
        <v>0</v>
      </c>
      <c r="R275" s="253">
        <f>Q275*H275</f>
        <v>0</v>
      </c>
      <c r="S275" s="253">
        <v>0</v>
      </c>
      <c r="T275" s="25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5" t="s">
        <v>229</v>
      </c>
      <c r="AT275" s="255" t="s">
        <v>216</v>
      </c>
      <c r="AU275" s="255" t="s">
        <v>84</v>
      </c>
      <c r="AY275" s="18" t="s">
        <v>213</v>
      </c>
      <c r="BE275" s="256">
        <f>IF(N275="základní",J275,0)</f>
        <v>0</v>
      </c>
      <c r="BF275" s="256">
        <f>IF(N275="snížená",J275,0)</f>
        <v>0</v>
      </c>
      <c r="BG275" s="256">
        <f>IF(N275="zákl. přenesená",J275,0)</f>
        <v>0</v>
      </c>
      <c r="BH275" s="256">
        <f>IF(N275="sníž. přenesená",J275,0)</f>
        <v>0</v>
      </c>
      <c r="BI275" s="256">
        <f>IF(N275="nulová",J275,0)</f>
        <v>0</v>
      </c>
      <c r="BJ275" s="18" t="s">
        <v>84</v>
      </c>
      <c r="BK275" s="256">
        <f>ROUND(I275*H275,2)</f>
        <v>0</v>
      </c>
      <c r="BL275" s="18" t="s">
        <v>229</v>
      </c>
      <c r="BM275" s="255" t="s">
        <v>1990</v>
      </c>
    </row>
    <row r="276" s="2" customFormat="1">
      <c r="A276" s="39"/>
      <c r="B276" s="40"/>
      <c r="C276" s="41"/>
      <c r="D276" s="257" t="s">
        <v>222</v>
      </c>
      <c r="E276" s="41"/>
      <c r="F276" s="258" t="s">
        <v>4090</v>
      </c>
      <c r="G276" s="41"/>
      <c r="H276" s="41"/>
      <c r="I276" s="155"/>
      <c r="J276" s="41"/>
      <c r="K276" s="41"/>
      <c r="L276" s="45"/>
      <c r="M276" s="259"/>
      <c r="N276" s="260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222</v>
      </c>
      <c r="AU276" s="18" t="s">
        <v>84</v>
      </c>
    </row>
    <row r="277" s="2" customFormat="1" ht="21.75" customHeight="1">
      <c r="A277" s="39"/>
      <c r="B277" s="40"/>
      <c r="C277" s="244" t="s">
        <v>1618</v>
      </c>
      <c r="D277" s="244" t="s">
        <v>216</v>
      </c>
      <c r="E277" s="245" t="s">
        <v>4091</v>
      </c>
      <c r="F277" s="246" t="s">
        <v>4092</v>
      </c>
      <c r="G277" s="247" t="s">
        <v>471</v>
      </c>
      <c r="H277" s="248">
        <v>1300</v>
      </c>
      <c r="I277" s="249"/>
      <c r="J277" s="250">
        <f>ROUND(I277*H277,2)</f>
        <v>0</v>
      </c>
      <c r="K277" s="246" t="s">
        <v>3811</v>
      </c>
      <c r="L277" s="45"/>
      <c r="M277" s="251" t="s">
        <v>1</v>
      </c>
      <c r="N277" s="252" t="s">
        <v>41</v>
      </c>
      <c r="O277" s="92"/>
      <c r="P277" s="253">
        <f>O277*H277</f>
        <v>0</v>
      </c>
      <c r="Q277" s="253">
        <v>0</v>
      </c>
      <c r="R277" s="253">
        <f>Q277*H277</f>
        <v>0</v>
      </c>
      <c r="S277" s="253">
        <v>0</v>
      </c>
      <c r="T277" s="254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5" t="s">
        <v>229</v>
      </c>
      <c r="AT277" s="255" t="s">
        <v>216</v>
      </c>
      <c r="AU277" s="255" t="s">
        <v>84</v>
      </c>
      <c r="AY277" s="18" t="s">
        <v>213</v>
      </c>
      <c r="BE277" s="256">
        <f>IF(N277="základní",J277,0)</f>
        <v>0</v>
      </c>
      <c r="BF277" s="256">
        <f>IF(N277="snížená",J277,0)</f>
        <v>0</v>
      </c>
      <c r="BG277" s="256">
        <f>IF(N277="zákl. přenesená",J277,0)</f>
        <v>0</v>
      </c>
      <c r="BH277" s="256">
        <f>IF(N277="sníž. přenesená",J277,0)</f>
        <v>0</v>
      </c>
      <c r="BI277" s="256">
        <f>IF(N277="nulová",J277,0)</f>
        <v>0</v>
      </c>
      <c r="BJ277" s="18" t="s">
        <v>84</v>
      </c>
      <c r="BK277" s="256">
        <f>ROUND(I277*H277,2)</f>
        <v>0</v>
      </c>
      <c r="BL277" s="18" t="s">
        <v>229</v>
      </c>
      <c r="BM277" s="255" t="s">
        <v>1998</v>
      </c>
    </row>
    <row r="278" s="2" customFormat="1">
      <c r="A278" s="39"/>
      <c r="B278" s="40"/>
      <c r="C278" s="41"/>
      <c r="D278" s="257" t="s">
        <v>222</v>
      </c>
      <c r="E278" s="41"/>
      <c r="F278" s="258" t="s">
        <v>4093</v>
      </c>
      <c r="G278" s="41"/>
      <c r="H278" s="41"/>
      <c r="I278" s="155"/>
      <c r="J278" s="41"/>
      <c r="K278" s="41"/>
      <c r="L278" s="45"/>
      <c r="M278" s="259"/>
      <c r="N278" s="260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222</v>
      </c>
      <c r="AU278" s="18" t="s">
        <v>84</v>
      </c>
    </row>
    <row r="279" s="2" customFormat="1" ht="21.75" customHeight="1">
      <c r="A279" s="39"/>
      <c r="B279" s="40"/>
      <c r="C279" s="244" t="s">
        <v>1624</v>
      </c>
      <c r="D279" s="244" t="s">
        <v>216</v>
      </c>
      <c r="E279" s="245" t="s">
        <v>4094</v>
      </c>
      <c r="F279" s="246" t="s">
        <v>4095</v>
      </c>
      <c r="G279" s="247" t="s">
        <v>471</v>
      </c>
      <c r="H279" s="248">
        <v>250</v>
      </c>
      <c r="I279" s="249"/>
      <c r="J279" s="250">
        <f>ROUND(I279*H279,2)</f>
        <v>0</v>
      </c>
      <c r="K279" s="246" t="s">
        <v>3811</v>
      </c>
      <c r="L279" s="45"/>
      <c r="M279" s="251" t="s">
        <v>1</v>
      </c>
      <c r="N279" s="252" t="s">
        <v>41</v>
      </c>
      <c r="O279" s="92"/>
      <c r="P279" s="253">
        <f>O279*H279</f>
        <v>0</v>
      </c>
      <c r="Q279" s="253">
        <v>0</v>
      </c>
      <c r="R279" s="253">
        <f>Q279*H279</f>
        <v>0</v>
      </c>
      <c r="S279" s="253">
        <v>0</v>
      </c>
      <c r="T279" s="25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5" t="s">
        <v>229</v>
      </c>
      <c r="AT279" s="255" t="s">
        <v>216</v>
      </c>
      <c r="AU279" s="255" t="s">
        <v>84</v>
      </c>
      <c r="AY279" s="18" t="s">
        <v>213</v>
      </c>
      <c r="BE279" s="256">
        <f>IF(N279="základní",J279,0)</f>
        <v>0</v>
      </c>
      <c r="BF279" s="256">
        <f>IF(N279="snížená",J279,0)</f>
        <v>0</v>
      </c>
      <c r="BG279" s="256">
        <f>IF(N279="zákl. přenesená",J279,0)</f>
        <v>0</v>
      </c>
      <c r="BH279" s="256">
        <f>IF(N279="sníž. přenesená",J279,0)</f>
        <v>0</v>
      </c>
      <c r="BI279" s="256">
        <f>IF(N279="nulová",J279,0)</f>
        <v>0</v>
      </c>
      <c r="BJ279" s="18" t="s">
        <v>84</v>
      </c>
      <c r="BK279" s="256">
        <f>ROUND(I279*H279,2)</f>
        <v>0</v>
      </c>
      <c r="BL279" s="18" t="s">
        <v>229</v>
      </c>
      <c r="BM279" s="255" t="s">
        <v>2008</v>
      </c>
    </row>
    <row r="280" s="2" customFormat="1">
      <c r="A280" s="39"/>
      <c r="B280" s="40"/>
      <c r="C280" s="41"/>
      <c r="D280" s="257" t="s">
        <v>222</v>
      </c>
      <c r="E280" s="41"/>
      <c r="F280" s="258" t="s">
        <v>4096</v>
      </c>
      <c r="G280" s="41"/>
      <c r="H280" s="41"/>
      <c r="I280" s="155"/>
      <c r="J280" s="41"/>
      <c r="K280" s="41"/>
      <c r="L280" s="45"/>
      <c r="M280" s="259"/>
      <c r="N280" s="260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222</v>
      </c>
      <c r="AU280" s="18" t="s">
        <v>84</v>
      </c>
    </row>
    <row r="281" s="2" customFormat="1" ht="21.75" customHeight="1">
      <c r="A281" s="39"/>
      <c r="B281" s="40"/>
      <c r="C281" s="244" t="s">
        <v>1629</v>
      </c>
      <c r="D281" s="244" t="s">
        <v>216</v>
      </c>
      <c r="E281" s="245" t="s">
        <v>3895</v>
      </c>
      <c r="F281" s="246" t="s">
        <v>3896</v>
      </c>
      <c r="G281" s="247" t="s">
        <v>471</v>
      </c>
      <c r="H281" s="248">
        <v>155</v>
      </c>
      <c r="I281" s="249"/>
      <c r="J281" s="250">
        <f>ROUND(I281*H281,2)</f>
        <v>0</v>
      </c>
      <c r="K281" s="246" t="s">
        <v>3811</v>
      </c>
      <c r="L281" s="45"/>
      <c r="M281" s="251" t="s">
        <v>1</v>
      </c>
      <c r="N281" s="252" t="s">
        <v>41</v>
      </c>
      <c r="O281" s="92"/>
      <c r="P281" s="253">
        <f>O281*H281</f>
        <v>0</v>
      </c>
      <c r="Q281" s="253">
        <v>0</v>
      </c>
      <c r="R281" s="253">
        <f>Q281*H281</f>
        <v>0</v>
      </c>
      <c r="S281" s="253">
        <v>0</v>
      </c>
      <c r="T281" s="25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5" t="s">
        <v>229</v>
      </c>
      <c r="AT281" s="255" t="s">
        <v>216</v>
      </c>
      <c r="AU281" s="255" t="s">
        <v>84</v>
      </c>
      <c r="AY281" s="18" t="s">
        <v>213</v>
      </c>
      <c r="BE281" s="256">
        <f>IF(N281="základní",J281,0)</f>
        <v>0</v>
      </c>
      <c r="BF281" s="256">
        <f>IF(N281="snížená",J281,0)</f>
        <v>0</v>
      </c>
      <c r="BG281" s="256">
        <f>IF(N281="zákl. přenesená",J281,0)</f>
        <v>0</v>
      </c>
      <c r="BH281" s="256">
        <f>IF(N281="sníž. přenesená",J281,0)</f>
        <v>0</v>
      </c>
      <c r="BI281" s="256">
        <f>IF(N281="nulová",J281,0)</f>
        <v>0</v>
      </c>
      <c r="BJ281" s="18" t="s">
        <v>84</v>
      </c>
      <c r="BK281" s="256">
        <f>ROUND(I281*H281,2)</f>
        <v>0</v>
      </c>
      <c r="BL281" s="18" t="s">
        <v>229</v>
      </c>
      <c r="BM281" s="255" t="s">
        <v>2016</v>
      </c>
    </row>
    <row r="282" s="2" customFormat="1">
      <c r="A282" s="39"/>
      <c r="B282" s="40"/>
      <c r="C282" s="41"/>
      <c r="D282" s="257" t="s">
        <v>222</v>
      </c>
      <c r="E282" s="41"/>
      <c r="F282" s="258" t="s">
        <v>4097</v>
      </c>
      <c r="G282" s="41"/>
      <c r="H282" s="41"/>
      <c r="I282" s="155"/>
      <c r="J282" s="41"/>
      <c r="K282" s="41"/>
      <c r="L282" s="45"/>
      <c r="M282" s="259"/>
      <c r="N282" s="260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222</v>
      </c>
      <c r="AU282" s="18" t="s">
        <v>84</v>
      </c>
    </row>
    <row r="283" s="2" customFormat="1" ht="16.5" customHeight="1">
      <c r="A283" s="39"/>
      <c r="B283" s="40"/>
      <c r="C283" s="244" t="s">
        <v>1633</v>
      </c>
      <c r="D283" s="244" t="s">
        <v>216</v>
      </c>
      <c r="E283" s="245" t="s">
        <v>3901</v>
      </c>
      <c r="F283" s="246" t="s">
        <v>3902</v>
      </c>
      <c r="G283" s="247" t="s">
        <v>310</v>
      </c>
      <c r="H283" s="248">
        <v>638</v>
      </c>
      <c r="I283" s="249"/>
      <c r="J283" s="250">
        <f>ROUND(I283*H283,2)</f>
        <v>0</v>
      </c>
      <c r="K283" s="246" t="s">
        <v>3811</v>
      </c>
      <c r="L283" s="45"/>
      <c r="M283" s="251" t="s">
        <v>1</v>
      </c>
      <c r="N283" s="252" t="s">
        <v>41</v>
      </c>
      <c r="O283" s="92"/>
      <c r="P283" s="253">
        <f>O283*H283</f>
        <v>0</v>
      </c>
      <c r="Q283" s="253">
        <v>0</v>
      </c>
      <c r="R283" s="253">
        <f>Q283*H283</f>
        <v>0</v>
      </c>
      <c r="S283" s="253">
        <v>0</v>
      </c>
      <c r="T283" s="254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55" t="s">
        <v>229</v>
      </c>
      <c r="AT283" s="255" t="s">
        <v>216</v>
      </c>
      <c r="AU283" s="255" t="s">
        <v>84</v>
      </c>
      <c r="AY283" s="18" t="s">
        <v>213</v>
      </c>
      <c r="BE283" s="256">
        <f>IF(N283="základní",J283,0)</f>
        <v>0</v>
      </c>
      <c r="BF283" s="256">
        <f>IF(N283="snížená",J283,0)</f>
        <v>0</v>
      </c>
      <c r="BG283" s="256">
        <f>IF(N283="zákl. přenesená",J283,0)</f>
        <v>0</v>
      </c>
      <c r="BH283" s="256">
        <f>IF(N283="sníž. přenesená",J283,0)</f>
        <v>0</v>
      </c>
      <c r="BI283" s="256">
        <f>IF(N283="nulová",J283,0)</f>
        <v>0</v>
      </c>
      <c r="BJ283" s="18" t="s">
        <v>84</v>
      </c>
      <c r="BK283" s="256">
        <f>ROUND(I283*H283,2)</f>
        <v>0</v>
      </c>
      <c r="BL283" s="18" t="s">
        <v>229</v>
      </c>
      <c r="BM283" s="255" t="s">
        <v>3797</v>
      </c>
    </row>
    <row r="284" s="2" customFormat="1">
      <c r="A284" s="39"/>
      <c r="B284" s="40"/>
      <c r="C284" s="41"/>
      <c r="D284" s="257" t="s">
        <v>222</v>
      </c>
      <c r="E284" s="41"/>
      <c r="F284" s="258" t="s">
        <v>4098</v>
      </c>
      <c r="G284" s="41"/>
      <c r="H284" s="41"/>
      <c r="I284" s="155"/>
      <c r="J284" s="41"/>
      <c r="K284" s="41"/>
      <c r="L284" s="45"/>
      <c r="M284" s="259"/>
      <c r="N284" s="260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222</v>
      </c>
      <c r="AU284" s="18" t="s">
        <v>84</v>
      </c>
    </row>
    <row r="285" s="2" customFormat="1" ht="16.5" customHeight="1">
      <c r="A285" s="39"/>
      <c r="B285" s="40"/>
      <c r="C285" s="244" t="s">
        <v>1637</v>
      </c>
      <c r="D285" s="244" t="s">
        <v>216</v>
      </c>
      <c r="E285" s="245" t="s">
        <v>3910</v>
      </c>
      <c r="F285" s="246" t="s">
        <v>3911</v>
      </c>
      <c r="G285" s="247" t="s">
        <v>471</v>
      </c>
      <c r="H285" s="248">
        <v>82</v>
      </c>
      <c r="I285" s="249"/>
      <c r="J285" s="250">
        <f>ROUND(I285*H285,2)</f>
        <v>0</v>
      </c>
      <c r="K285" s="246" t="s">
        <v>3811</v>
      </c>
      <c r="L285" s="45"/>
      <c r="M285" s="251" t="s">
        <v>1</v>
      </c>
      <c r="N285" s="252" t="s">
        <v>41</v>
      </c>
      <c r="O285" s="92"/>
      <c r="P285" s="253">
        <f>O285*H285</f>
        <v>0</v>
      </c>
      <c r="Q285" s="253">
        <v>0</v>
      </c>
      <c r="R285" s="253">
        <f>Q285*H285</f>
        <v>0</v>
      </c>
      <c r="S285" s="253">
        <v>0</v>
      </c>
      <c r="T285" s="25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5" t="s">
        <v>229</v>
      </c>
      <c r="AT285" s="255" t="s">
        <v>216</v>
      </c>
      <c r="AU285" s="255" t="s">
        <v>84</v>
      </c>
      <c r="AY285" s="18" t="s">
        <v>213</v>
      </c>
      <c r="BE285" s="256">
        <f>IF(N285="základní",J285,0)</f>
        <v>0</v>
      </c>
      <c r="BF285" s="256">
        <f>IF(N285="snížená",J285,0)</f>
        <v>0</v>
      </c>
      <c r="BG285" s="256">
        <f>IF(N285="zákl. přenesená",J285,0)</f>
        <v>0</v>
      </c>
      <c r="BH285" s="256">
        <f>IF(N285="sníž. přenesená",J285,0)</f>
        <v>0</v>
      </c>
      <c r="BI285" s="256">
        <f>IF(N285="nulová",J285,0)</f>
        <v>0</v>
      </c>
      <c r="BJ285" s="18" t="s">
        <v>84</v>
      </c>
      <c r="BK285" s="256">
        <f>ROUND(I285*H285,2)</f>
        <v>0</v>
      </c>
      <c r="BL285" s="18" t="s">
        <v>229</v>
      </c>
      <c r="BM285" s="255" t="s">
        <v>2027</v>
      </c>
    </row>
    <row r="286" s="2" customFormat="1">
      <c r="A286" s="39"/>
      <c r="B286" s="40"/>
      <c r="C286" s="41"/>
      <c r="D286" s="257" t="s">
        <v>222</v>
      </c>
      <c r="E286" s="41"/>
      <c r="F286" s="258" t="s">
        <v>4099</v>
      </c>
      <c r="G286" s="41"/>
      <c r="H286" s="41"/>
      <c r="I286" s="155"/>
      <c r="J286" s="41"/>
      <c r="K286" s="41"/>
      <c r="L286" s="45"/>
      <c r="M286" s="259"/>
      <c r="N286" s="260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222</v>
      </c>
      <c r="AU286" s="18" t="s">
        <v>84</v>
      </c>
    </row>
    <row r="287" s="2" customFormat="1" ht="21.75" customHeight="1">
      <c r="A287" s="39"/>
      <c r="B287" s="40"/>
      <c r="C287" s="244" t="s">
        <v>1644</v>
      </c>
      <c r="D287" s="244" t="s">
        <v>216</v>
      </c>
      <c r="E287" s="245" t="s">
        <v>3913</v>
      </c>
      <c r="F287" s="246" t="s">
        <v>3914</v>
      </c>
      <c r="G287" s="247" t="s">
        <v>471</v>
      </c>
      <c r="H287" s="248">
        <v>1155</v>
      </c>
      <c r="I287" s="249"/>
      <c r="J287" s="250">
        <f>ROUND(I287*H287,2)</f>
        <v>0</v>
      </c>
      <c r="K287" s="246" t="s">
        <v>3811</v>
      </c>
      <c r="L287" s="45"/>
      <c r="M287" s="251" t="s">
        <v>1</v>
      </c>
      <c r="N287" s="252" t="s">
        <v>41</v>
      </c>
      <c r="O287" s="92"/>
      <c r="P287" s="253">
        <f>O287*H287</f>
        <v>0</v>
      </c>
      <c r="Q287" s="253">
        <v>0</v>
      </c>
      <c r="R287" s="253">
        <f>Q287*H287</f>
        <v>0</v>
      </c>
      <c r="S287" s="253">
        <v>0</v>
      </c>
      <c r="T287" s="25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5" t="s">
        <v>229</v>
      </c>
      <c r="AT287" s="255" t="s">
        <v>216</v>
      </c>
      <c r="AU287" s="255" t="s">
        <v>84</v>
      </c>
      <c r="AY287" s="18" t="s">
        <v>213</v>
      </c>
      <c r="BE287" s="256">
        <f>IF(N287="základní",J287,0)</f>
        <v>0</v>
      </c>
      <c r="BF287" s="256">
        <f>IF(N287="snížená",J287,0)</f>
        <v>0</v>
      </c>
      <c r="BG287" s="256">
        <f>IF(N287="zákl. přenesená",J287,0)</f>
        <v>0</v>
      </c>
      <c r="BH287" s="256">
        <f>IF(N287="sníž. přenesená",J287,0)</f>
        <v>0</v>
      </c>
      <c r="BI287" s="256">
        <f>IF(N287="nulová",J287,0)</f>
        <v>0</v>
      </c>
      <c r="BJ287" s="18" t="s">
        <v>84</v>
      </c>
      <c r="BK287" s="256">
        <f>ROUND(I287*H287,2)</f>
        <v>0</v>
      </c>
      <c r="BL287" s="18" t="s">
        <v>229</v>
      </c>
      <c r="BM287" s="255" t="s">
        <v>2040</v>
      </c>
    </row>
    <row r="288" s="2" customFormat="1">
      <c r="A288" s="39"/>
      <c r="B288" s="40"/>
      <c r="C288" s="41"/>
      <c r="D288" s="257" t="s">
        <v>222</v>
      </c>
      <c r="E288" s="41"/>
      <c r="F288" s="258" t="s">
        <v>4100</v>
      </c>
      <c r="G288" s="41"/>
      <c r="H288" s="41"/>
      <c r="I288" s="155"/>
      <c r="J288" s="41"/>
      <c r="K288" s="41"/>
      <c r="L288" s="45"/>
      <c r="M288" s="259"/>
      <c r="N288" s="260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222</v>
      </c>
      <c r="AU288" s="18" t="s">
        <v>84</v>
      </c>
    </row>
    <row r="289" s="2" customFormat="1" ht="21.75" customHeight="1">
      <c r="A289" s="39"/>
      <c r="B289" s="40"/>
      <c r="C289" s="244" t="s">
        <v>1649</v>
      </c>
      <c r="D289" s="244" t="s">
        <v>216</v>
      </c>
      <c r="E289" s="245" t="s">
        <v>3916</v>
      </c>
      <c r="F289" s="246" t="s">
        <v>3917</v>
      </c>
      <c r="G289" s="247" t="s">
        <v>471</v>
      </c>
      <c r="H289" s="248">
        <v>82</v>
      </c>
      <c r="I289" s="249"/>
      <c r="J289" s="250">
        <f>ROUND(I289*H289,2)</f>
        <v>0</v>
      </c>
      <c r="K289" s="246" t="s">
        <v>3811</v>
      </c>
      <c r="L289" s="45"/>
      <c r="M289" s="251" t="s">
        <v>1</v>
      </c>
      <c r="N289" s="252" t="s">
        <v>41</v>
      </c>
      <c r="O289" s="92"/>
      <c r="P289" s="253">
        <f>O289*H289</f>
        <v>0</v>
      </c>
      <c r="Q289" s="253">
        <v>0</v>
      </c>
      <c r="R289" s="253">
        <f>Q289*H289</f>
        <v>0</v>
      </c>
      <c r="S289" s="253">
        <v>0</v>
      </c>
      <c r="T289" s="254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55" t="s">
        <v>229</v>
      </c>
      <c r="AT289" s="255" t="s">
        <v>216</v>
      </c>
      <c r="AU289" s="255" t="s">
        <v>84</v>
      </c>
      <c r="AY289" s="18" t="s">
        <v>213</v>
      </c>
      <c r="BE289" s="256">
        <f>IF(N289="základní",J289,0)</f>
        <v>0</v>
      </c>
      <c r="BF289" s="256">
        <f>IF(N289="snížená",J289,0)</f>
        <v>0</v>
      </c>
      <c r="BG289" s="256">
        <f>IF(N289="zákl. přenesená",J289,0)</f>
        <v>0</v>
      </c>
      <c r="BH289" s="256">
        <f>IF(N289="sníž. přenesená",J289,0)</f>
        <v>0</v>
      </c>
      <c r="BI289" s="256">
        <f>IF(N289="nulová",J289,0)</f>
        <v>0</v>
      </c>
      <c r="BJ289" s="18" t="s">
        <v>84</v>
      </c>
      <c r="BK289" s="256">
        <f>ROUND(I289*H289,2)</f>
        <v>0</v>
      </c>
      <c r="BL289" s="18" t="s">
        <v>229</v>
      </c>
      <c r="BM289" s="255" t="s">
        <v>2060</v>
      </c>
    </row>
    <row r="290" s="2" customFormat="1">
      <c r="A290" s="39"/>
      <c r="B290" s="40"/>
      <c r="C290" s="41"/>
      <c r="D290" s="257" t="s">
        <v>222</v>
      </c>
      <c r="E290" s="41"/>
      <c r="F290" s="258" t="s">
        <v>4101</v>
      </c>
      <c r="G290" s="41"/>
      <c r="H290" s="41"/>
      <c r="I290" s="155"/>
      <c r="J290" s="41"/>
      <c r="K290" s="41"/>
      <c r="L290" s="45"/>
      <c r="M290" s="259"/>
      <c r="N290" s="260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222</v>
      </c>
      <c r="AU290" s="18" t="s">
        <v>84</v>
      </c>
    </row>
    <row r="291" s="2" customFormat="1" ht="21.75" customHeight="1">
      <c r="A291" s="39"/>
      <c r="B291" s="40"/>
      <c r="C291" s="244" t="s">
        <v>1656</v>
      </c>
      <c r="D291" s="244" t="s">
        <v>216</v>
      </c>
      <c r="E291" s="245" t="s">
        <v>3919</v>
      </c>
      <c r="F291" s="246" t="s">
        <v>3920</v>
      </c>
      <c r="G291" s="247" t="s">
        <v>310</v>
      </c>
      <c r="H291" s="248">
        <v>1</v>
      </c>
      <c r="I291" s="249"/>
      <c r="J291" s="250">
        <f>ROUND(I291*H291,2)</f>
        <v>0</v>
      </c>
      <c r="K291" s="246" t="s">
        <v>3811</v>
      </c>
      <c r="L291" s="45"/>
      <c r="M291" s="251" t="s">
        <v>1</v>
      </c>
      <c r="N291" s="252" t="s">
        <v>41</v>
      </c>
      <c r="O291" s="92"/>
      <c r="P291" s="253">
        <f>O291*H291</f>
        <v>0</v>
      </c>
      <c r="Q291" s="253">
        <v>0</v>
      </c>
      <c r="R291" s="253">
        <f>Q291*H291</f>
        <v>0</v>
      </c>
      <c r="S291" s="253">
        <v>0</v>
      </c>
      <c r="T291" s="25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5" t="s">
        <v>229</v>
      </c>
      <c r="AT291" s="255" t="s">
        <v>216</v>
      </c>
      <c r="AU291" s="255" t="s">
        <v>84</v>
      </c>
      <c r="AY291" s="18" t="s">
        <v>213</v>
      </c>
      <c r="BE291" s="256">
        <f>IF(N291="základní",J291,0)</f>
        <v>0</v>
      </c>
      <c r="BF291" s="256">
        <f>IF(N291="snížená",J291,0)</f>
        <v>0</v>
      </c>
      <c r="BG291" s="256">
        <f>IF(N291="zákl. přenesená",J291,0)</f>
        <v>0</v>
      </c>
      <c r="BH291" s="256">
        <f>IF(N291="sníž. přenesená",J291,0)</f>
        <v>0</v>
      </c>
      <c r="BI291" s="256">
        <f>IF(N291="nulová",J291,0)</f>
        <v>0</v>
      </c>
      <c r="BJ291" s="18" t="s">
        <v>84</v>
      </c>
      <c r="BK291" s="256">
        <f>ROUND(I291*H291,2)</f>
        <v>0</v>
      </c>
      <c r="BL291" s="18" t="s">
        <v>229</v>
      </c>
      <c r="BM291" s="255" t="s">
        <v>2071</v>
      </c>
    </row>
    <row r="292" s="2" customFormat="1" ht="16.5" customHeight="1">
      <c r="A292" s="39"/>
      <c r="B292" s="40"/>
      <c r="C292" s="244" t="s">
        <v>1663</v>
      </c>
      <c r="D292" s="244" t="s">
        <v>216</v>
      </c>
      <c r="E292" s="245" t="s">
        <v>3921</v>
      </c>
      <c r="F292" s="246" t="s">
        <v>3922</v>
      </c>
      <c r="G292" s="247" t="s">
        <v>310</v>
      </c>
      <c r="H292" s="248">
        <v>1</v>
      </c>
      <c r="I292" s="249"/>
      <c r="J292" s="250">
        <f>ROUND(I292*H292,2)</f>
        <v>0</v>
      </c>
      <c r="K292" s="246" t="s">
        <v>3811</v>
      </c>
      <c r="L292" s="45"/>
      <c r="M292" s="251" t="s">
        <v>1</v>
      </c>
      <c r="N292" s="252" t="s">
        <v>41</v>
      </c>
      <c r="O292" s="92"/>
      <c r="P292" s="253">
        <f>O292*H292</f>
        <v>0</v>
      </c>
      <c r="Q292" s="253">
        <v>0</v>
      </c>
      <c r="R292" s="253">
        <f>Q292*H292</f>
        <v>0</v>
      </c>
      <c r="S292" s="253">
        <v>0</v>
      </c>
      <c r="T292" s="254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5" t="s">
        <v>229</v>
      </c>
      <c r="AT292" s="255" t="s">
        <v>216</v>
      </c>
      <c r="AU292" s="255" t="s">
        <v>84</v>
      </c>
      <c r="AY292" s="18" t="s">
        <v>213</v>
      </c>
      <c r="BE292" s="256">
        <f>IF(N292="základní",J292,0)</f>
        <v>0</v>
      </c>
      <c r="BF292" s="256">
        <f>IF(N292="snížená",J292,0)</f>
        <v>0</v>
      </c>
      <c r="BG292" s="256">
        <f>IF(N292="zákl. přenesená",J292,0)</f>
        <v>0</v>
      </c>
      <c r="BH292" s="256">
        <f>IF(N292="sníž. přenesená",J292,0)</f>
        <v>0</v>
      </c>
      <c r="BI292" s="256">
        <f>IF(N292="nulová",J292,0)</f>
        <v>0</v>
      </c>
      <c r="BJ292" s="18" t="s">
        <v>84</v>
      </c>
      <c r="BK292" s="256">
        <f>ROUND(I292*H292,2)</f>
        <v>0</v>
      </c>
      <c r="BL292" s="18" t="s">
        <v>229</v>
      </c>
      <c r="BM292" s="255" t="s">
        <v>2086</v>
      </c>
    </row>
    <row r="293" s="12" customFormat="1" ht="25.92" customHeight="1">
      <c r="A293" s="12"/>
      <c r="B293" s="228"/>
      <c r="C293" s="229"/>
      <c r="D293" s="230" t="s">
        <v>75</v>
      </c>
      <c r="E293" s="231" t="s">
        <v>3923</v>
      </c>
      <c r="F293" s="231" t="s">
        <v>3924</v>
      </c>
      <c r="G293" s="229"/>
      <c r="H293" s="229"/>
      <c r="I293" s="232"/>
      <c r="J293" s="233">
        <f>BK293</f>
        <v>0</v>
      </c>
      <c r="K293" s="229"/>
      <c r="L293" s="234"/>
      <c r="M293" s="235"/>
      <c r="N293" s="236"/>
      <c r="O293" s="236"/>
      <c r="P293" s="237">
        <f>SUM(P294:P351)</f>
        <v>0</v>
      </c>
      <c r="Q293" s="236"/>
      <c r="R293" s="237">
        <f>SUM(R294:R351)</f>
        <v>0</v>
      </c>
      <c r="S293" s="236"/>
      <c r="T293" s="238">
        <f>SUM(T294:T351)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39" t="s">
        <v>84</v>
      </c>
      <c r="AT293" s="240" t="s">
        <v>75</v>
      </c>
      <c r="AU293" s="240" t="s">
        <v>76</v>
      </c>
      <c r="AY293" s="239" t="s">
        <v>213</v>
      </c>
      <c r="BK293" s="241">
        <f>SUM(BK294:BK351)</f>
        <v>0</v>
      </c>
    </row>
    <row r="294" s="2" customFormat="1" ht="21.75" customHeight="1">
      <c r="A294" s="39"/>
      <c r="B294" s="40"/>
      <c r="C294" s="244" t="s">
        <v>1670</v>
      </c>
      <c r="D294" s="244" t="s">
        <v>216</v>
      </c>
      <c r="E294" s="245" t="s">
        <v>4102</v>
      </c>
      <c r="F294" s="246" t="s">
        <v>4103</v>
      </c>
      <c r="G294" s="247" t="s">
        <v>4104</v>
      </c>
      <c r="H294" s="248">
        <v>1.8100000000000001</v>
      </c>
      <c r="I294" s="249"/>
      <c r="J294" s="250">
        <f>ROUND(I294*H294,2)</f>
        <v>0</v>
      </c>
      <c r="K294" s="246" t="s">
        <v>3811</v>
      </c>
      <c r="L294" s="45"/>
      <c r="M294" s="251" t="s">
        <v>1</v>
      </c>
      <c r="N294" s="252" t="s">
        <v>41</v>
      </c>
      <c r="O294" s="92"/>
      <c r="P294" s="253">
        <f>O294*H294</f>
        <v>0</v>
      </c>
      <c r="Q294" s="253">
        <v>0</v>
      </c>
      <c r="R294" s="253">
        <f>Q294*H294</f>
        <v>0</v>
      </c>
      <c r="S294" s="253">
        <v>0</v>
      </c>
      <c r="T294" s="25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5" t="s">
        <v>229</v>
      </c>
      <c r="AT294" s="255" t="s">
        <v>216</v>
      </c>
      <c r="AU294" s="255" t="s">
        <v>84</v>
      </c>
      <c r="AY294" s="18" t="s">
        <v>213</v>
      </c>
      <c r="BE294" s="256">
        <f>IF(N294="základní",J294,0)</f>
        <v>0</v>
      </c>
      <c r="BF294" s="256">
        <f>IF(N294="snížená",J294,0)</f>
        <v>0</v>
      </c>
      <c r="BG294" s="256">
        <f>IF(N294="zákl. přenesená",J294,0)</f>
        <v>0</v>
      </c>
      <c r="BH294" s="256">
        <f>IF(N294="sníž. přenesená",J294,0)</f>
        <v>0</v>
      </c>
      <c r="BI294" s="256">
        <f>IF(N294="nulová",J294,0)</f>
        <v>0</v>
      </c>
      <c r="BJ294" s="18" t="s">
        <v>84</v>
      </c>
      <c r="BK294" s="256">
        <f>ROUND(I294*H294,2)</f>
        <v>0</v>
      </c>
      <c r="BL294" s="18" t="s">
        <v>229</v>
      </c>
      <c r="BM294" s="255" t="s">
        <v>2098</v>
      </c>
    </row>
    <row r="295" s="2" customFormat="1" ht="16.5" customHeight="1">
      <c r="A295" s="39"/>
      <c r="B295" s="40"/>
      <c r="C295" s="244" t="s">
        <v>1675</v>
      </c>
      <c r="D295" s="244" t="s">
        <v>216</v>
      </c>
      <c r="E295" s="245" t="s">
        <v>4105</v>
      </c>
      <c r="F295" s="246" t="s">
        <v>4106</v>
      </c>
      <c r="G295" s="247" t="s">
        <v>393</v>
      </c>
      <c r="H295" s="248">
        <v>125.5</v>
      </c>
      <c r="I295" s="249"/>
      <c r="J295" s="250">
        <f>ROUND(I295*H295,2)</f>
        <v>0</v>
      </c>
      <c r="K295" s="246" t="s">
        <v>3811</v>
      </c>
      <c r="L295" s="45"/>
      <c r="M295" s="251" t="s">
        <v>1</v>
      </c>
      <c r="N295" s="252" t="s">
        <v>41</v>
      </c>
      <c r="O295" s="92"/>
      <c r="P295" s="253">
        <f>O295*H295</f>
        <v>0</v>
      </c>
      <c r="Q295" s="253">
        <v>0</v>
      </c>
      <c r="R295" s="253">
        <f>Q295*H295</f>
        <v>0</v>
      </c>
      <c r="S295" s="253">
        <v>0</v>
      </c>
      <c r="T295" s="254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5" t="s">
        <v>229</v>
      </c>
      <c r="AT295" s="255" t="s">
        <v>216</v>
      </c>
      <c r="AU295" s="255" t="s">
        <v>84</v>
      </c>
      <c r="AY295" s="18" t="s">
        <v>213</v>
      </c>
      <c r="BE295" s="256">
        <f>IF(N295="základní",J295,0)</f>
        <v>0</v>
      </c>
      <c r="BF295" s="256">
        <f>IF(N295="snížená",J295,0)</f>
        <v>0</v>
      </c>
      <c r="BG295" s="256">
        <f>IF(N295="zákl. přenesená",J295,0)</f>
        <v>0</v>
      </c>
      <c r="BH295" s="256">
        <f>IF(N295="sníž. přenesená",J295,0)</f>
        <v>0</v>
      </c>
      <c r="BI295" s="256">
        <f>IF(N295="nulová",J295,0)</f>
        <v>0</v>
      </c>
      <c r="BJ295" s="18" t="s">
        <v>84</v>
      </c>
      <c r="BK295" s="256">
        <f>ROUND(I295*H295,2)</f>
        <v>0</v>
      </c>
      <c r="BL295" s="18" t="s">
        <v>229</v>
      </c>
      <c r="BM295" s="255" t="s">
        <v>4107</v>
      </c>
    </row>
    <row r="296" s="2" customFormat="1">
      <c r="A296" s="39"/>
      <c r="B296" s="40"/>
      <c r="C296" s="41"/>
      <c r="D296" s="257" t="s">
        <v>222</v>
      </c>
      <c r="E296" s="41"/>
      <c r="F296" s="258" t="s">
        <v>4108</v>
      </c>
      <c r="G296" s="41"/>
      <c r="H296" s="41"/>
      <c r="I296" s="155"/>
      <c r="J296" s="41"/>
      <c r="K296" s="41"/>
      <c r="L296" s="45"/>
      <c r="M296" s="259"/>
      <c r="N296" s="260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222</v>
      </c>
      <c r="AU296" s="18" t="s">
        <v>84</v>
      </c>
    </row>
    <row r="297" s="2" customFormat="1" ht="21.75" customHeight="1">
      <c r="A297" s="39"/>
      <c r="B297" s="40"/>
      <c r="C297" s="244" t="s">
        <v>1680</v>
      </c>
      <c r="D297" s="244" t="s">
        <v>216</v>
      </c>
      <c r="E297" s="245" t="s">
        <v>4109</v>
      </c>
      <c r="F297" s="246" t="s">
        <v>4110</v>
      </c>
      <c r="G297" s="247" t="s">
        <v>393</v>
      </c>
      <c r="H297" s="248">
        <v>22.5</v>
      </c>
      <c r="I297" s="249"/>
      <c r="J297" s="250">
        <f>ROUND(I297*H297,2)</f>
        <v>0</v>
      </c>
      <c r="K297" s="246" t="s">
        <v>3811</v>
      </c>
      <c r="L297" s="45"/>
      <c r="M297" s="251" t="s">
        <v>1</v>
      </c>
      <c r="N297" s="252" t="s">
        <v>41</v>
      </c>
      <c r="O297" s="92"/>
      <c r="P297" s="253">
        <f>O297*H297</f>
        <v>0</v>
      </c>
      <c r="Q297" s="253">
        <v>0</v>
      </c>
      <c r="R297" s="253">
        <f>Q297*H297</f>
        <v>0</v>
      </c>
      <c r="S297" s="253">
        <v>0</v>
      </c>
      <c r="T297" s="254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55" t="s">
        <v>229</v>
      </c>
      <c r="AT297" s="255" t="s">
        <v>216</v>
      </c>
      <c r="AU297" s="255" t="s">
        <v>84</v>
      </c>
      <c r="AY297" s="18" t="s">
        <v>213</v>
      </c>
      <c r="BE297" s="256">
        <f>IF(N297="základní",J297,0)</f>
        <v>0</v>
      </c>
      <c r="BF297" s="256">
        <f>IF(N297="snížená",J297,0)</f>
        <v>0</v>
      </c>
      <c r="BG297" s="256">
        <f>IF(N297="zákl. přenesená",J297,0)</f>
        <v>0</v>
      </c>
      <c r="BH297" s="256">
        <f>IF(N297="sníž. přenesená",J297,0)</f>
        <v>0</v>
      </c>
      <c r="BI297" s="256">
        <f>IF(N297="nulová",J297,0)</f>
        <v>0</v>
      </c>
      <c r="BJ297" s="18" t="s">
        <v>84</v>
      </c>
      <c r="BK297" s="256">
        <f>ROUND(I297*H297,2)</f>
        <v>0</v>
      </c>
      <c r="BL297" s="18" t="s">
        <v>229</v>
      </c>
      <c r="BM297" s="255" t="s">
        <v>2125</v>
      </c>
    </row>
    <row r="298" s="2" customFormat="1">
      <c r="A298" s="39"/>
      <c r="B298" s="40"/>
      <c r="C298" s="41"/>
      <c r="D298" s="257" t="s">
        <v>222</v>
      </c>
      <c r="E298" s="41"/>
      <c r="F298" s="258" t="s">
        <v>4111</v>
      </c>
      <c r="G298" s="41"/>
      <c r="H298" s="41"/>
      <c r="I298" s="155"/>
      <c r="J298" s="41"/>
      <c r="K298" s="41"/>
      <c r="L298" s="45"/>
      <c r="M298" s="259"/>
      <c r="N298" s="260"/>
      <c r="O298" s="92"/>
      <c r="P298" s="92"/>
      <c r="Q298" s="92"/>
      <c r="R298" s="92"/>
      <c r="S298" s="92"/>
      <c r="T298" s="9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222</v>
      </c>
      <c r="AU298" s="18" t="s">
        <v>84</v>
      </c>
    </row>
    <row r="299" s="2" customFormat="1" ht="21.75" customHeight="1">
      <c r="A299" s="39"/>
      <c r="B299" s="40"/>
      <c r="C299" s="244" t="s">
        <v>1685</v>
      </c>
      <c r="D299" s="244" t="s">
        <v>216</v>
      </c>
      <c r="E299" s="245" t="s">
        <v>4112</v>
      </c>
      <c r="F299" s="246" t="s">
        <v>4113</v>
      </c>
      <c r="G299" s="247" t="s">
        <v>471</v>
      </c>
      <c r="H299" s="248">
        <v>90</v>
      </c>
      <c r="I299" s="249"/>
      <c r="J299" s="250">
        <f>ROUND(I299*H299,2)</f>
        <v>0</v>
      </c>
      <c r="K299" s="246" t="s">
        <v>3811</v>
      </c>
      <c r="L299" s="45"/>
      <c r="M299" s="251" t="s">
        <v>1</v>
      </c>
      <c r="N299" s="252" t="s">
        <v>41</v>
      </c>
      <c r="O299" s="92"/>
      <c r="P299" s="253">
        <f>O299*H299</f>
        <v>0</v>
      </c>
      <c r="Q299" s="253">
        <v>0</v>
      </c>
      <c r="R299" s="253">
        <f>Q299*H299</f>
        <v>0</v>
      </c>
      <c r="S299" s="253">
        <v>0</v>
      </c>
      <c r="T299" s="25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5" t="s">
        <v>229</v>
      </c>
      <c r="AT299" s="255" t="s">
        <v>216</v>
      </c>
      <c r="AU299" s="255" t="s">
        <v>84</v>
      </c>
      <c r="AY299" s="18" t="s">
        <v>213</v>
      </c>
      <c r="BE299" s="256">
        <f>IF(N299="základní",J299,0)</f>
        <v>0</v>
      </c>
      <c r="BF299" s="256">
        <f>IF(N299="snížená",J299,0)</f>
        <v>0</v>
      </c>
      <c r="BG299" s="256">
        <f>IF(N299="zákl. přenesená",J299,0)</f>
        <v>0</v>
      </c>
      <c r="BH299" s="256">
        <f>IF(N299="sníž. přenesená",J299,0)</f>
        <v>0</v>
      </c>
      <c r="BI299" s="256">
        <f>IF(N299="nulová",J299,0)</f>
        <v>0</v>
      </c>
      <c r="BJ299" s="18" t="s">
        <v>84</v>
      </c>
      <c r="BK299" s="256">
        <f>ROUND(I299*H299,2)</f>
        <v>0</v>
      </c>
      <c r="BL299" s="18" t="s">
        <v>229</v>
      </c>
      <c r="BM299" s="255" t="s">
        <v>2140</v>
      </c>
    </row>
    <row r="300" s="2" customFormat="1">
      <c r="A300" s="39"/>
      <c r="B300" s="40"/>
      <c r="C300" s="41"/>
      <c r="D300" s="257" t="s">
        <v>222</v>
      </c>
      <c r="E300" s="41"/>
      <c r="F300" s="258" t="s">
        <v>4114</v>
      </c>
      <c r="G300" s="41"/>
      <c r="H300" s="41"/>
      <c r="I300" s="155"/>
      <c r="J300" s="41"/>
      <c r="K300" s="41"/>
      <c r="L300" s="45"/>
      <c r="M300" s="259"/>
      <c r="N300" s="260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222</v>
      </c>
      <c r="AU300" s="18" t="s">
        <v>84</v>
      </c>
    </row>
    <row r="301" s="2" customFormat="1" ht="21.75" customHeight="1">
      <c r="A301" s="39"/>
      <c r="B301" s="40"/>
      <c r="C301" s="244" t="s">
        <v>1690</v>
      </c>
      <c r="D301" s="244" t="s">
        <v>216</v>
      </c>
      <c r="E301" s="245" t="s">
        <v>4115</v>
      </c>
      <c r="F301" s="246" t="s">
        <v>4116</v>
      </c>
      <c r="G301" s="247" t="s">
        <v>399</v>
      </c>
      <c r="H301" s="248">
        <v>151.005</v>
      </c>
      <c r="I301" s="249"/>
      <c r="J301" s="250">
        <f>ROUND(I301*H301,2)</f>
        <v>0</v>
      </c>
      <c r="K301" s="246" t="s">
        <v>3811</v>
      </c>
      <c r="L301" s="45"/>
      <c r="M301" s="251" t="s">
        <v>1</v>
      </c>
      <c r="N301" s="252" t="s">
        <v>41</v>
      </c>
      <c r="O301" s="92"/>
      <c r="P301" s="253">
        <f>O301*H301</f>
        <v>0</v>
      </c>
      <c r="Q301" s="253">
        <v>0</v>
      </c>
      <c r="R301" s="253">
        <f>Q301*H301</f>
        <v>0</v>
      </c>
      <c r="S301" s="253">
        <v>0</v>
      </c>
      <c r="T301" s="254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55" t="s">
        <v>229</v>
      </c>
      <c r="AT301" s="255" t="s">
        <v>216</v>
      </c>
      <c r="AU301" s="255" t="s">
        <v>84</v>
      </c>
      <c r="AY301" s="18" t="s">
        <v>213</v>
      </c>
      <c r="BE301" s="256">
        <f>IF(N301="základní",J301,0)</f>
        <v>0</v>
      </c>
      <c r="BF301" s="256">
        <f>IF(N301="snížená",J301,0)</f>
        <v>0</v>
      </c>
      <c r="BG301" s="256">
        <f>IF(N301="zákl. přenesená",J301,0)</f>
        <v>0</v>
      </c>
      <c r="BH301" s="256">
        <f>IF(N301="sníž. přenesená",J301,0)</f>
        <v>0</v>
      </c>
      <c r="BI301" s="256">
        <f>IF(N301="nulová",J301,0)</f>
        <v>0</v>
      </c>
      <c r="BJ301" s="18" t="s">
        <v>84</v>
      </c>
      <c r="BK301" s="256">
        <f>ROUND(I301*H301,2)</f>
        <v>0</v>
      </c>
      <c r="BL301" s="18" t="s">
        <v>229</v>
      </c>
      <c r="BM301" s="255" t="s">
        <v>2149</v>
      </c>
    </row>
    <row r="302" s="2" customFormat="1">
      <c r="A302" s="39"/>
      <c r="B302" s="40"/>
      <c r="C302" s="41"/>
      <c r="D302" s="257" t="s">
        <v>222</v>
      </c>
      <c r="E302" s="41"/>
      <c r="F302" s="258" t="s">
        <v>4117</v>
      </c>
      <c r="G302" s="41"/>
      <c r="H302" s="41"/>
      <c r="I302" s="155"/>
      <c r="J302" s="41"/>
      <c r="K302" s="41"/>
      <c r="L302" s="45"/>
      <c r="M302" s="259"/>
      <c r="N302" s="260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222</v>
      </c>
      <c r="AU302" s="18" t="s">
        <v>84</v>
      </c>
    </row>
    <row r="303" s="2" customFormat="1" ht="16.5" customHeight="1">
      <c r="A303" s="39"/>
      <c r="B303" s="40"/>
      <c r="C303" s="244" t="s">
        <v>1695</v>
      </c>
      <c r="D303" s="244" t="s">
        <v>216</v>
      </c>
      <c r="E303" s="245" t="s">
        <v>4118</v>
      </c>
      <c r="F303" s="246" t="s">
        <v>4119</v>
      </c>
      <c r="G303" s="247" t="s">
        <v>399</v>
      </c>
      <c r="H303" s="248">
        <v>58.32</v>
      </c>
      <c r="I303" s="249"/>
      <c r="J303" s="250">
        <f>ROUND(I303*H303,2)</f>
        <v>0</v>
      </c>
      <c r="K303" s="246" t="s">
        <v>3811</v>
      </c>
      <c r="L303" s="45"/>
      <c r="M303" s="251" t="s">
        <v>1</v>
      </c>
      <c r="N303" s="252" t="s">
        <v>41</v>
      </c>
      <c r="O303" s="92"/>
      <c r="P303" s="253">
        <f>O303*H303</f>
        <v>0</v>
      </c>
      <c r="Q303" s="253">
        <v>0</v>
      </c>
      <c r="R303" s="253">
        <f>Q303*H303</f>
        <v>0</v>
      </c>
      <c r="S303" s="253">
        <v>0</v>
      </c>
      <c r="T303" s="25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5" t="s">
        <v>229</v>
      </c>
      <c r="AT303" s="255" t="s">
        <v>216</v>
      </c>
      <c r="AU303" s="255" t="s">
        <v>84</v>
      </c>
      <c r="AY303" s="18" t="s">
        <v>213</v>
      </c>
      <c r="BE303" s="256">
        <f>IF(N303="základní",J303,0)</f>
        <v>0</v>
      </c>
      <c r="BF303" s="256">
        <f>IF(N303="snížená",J303,0)</f>
        <v>0</v>
      </c>
      <c r="BG303" s="256">
        <f>IF(N303="zákl. přenesená",J303,0)</f>
        <v>0</v>
      </c>
      <c r="BH303" s="256">
        <f>IF(N303="sníž. přenesená",J303,0)</f>
        <v>0</v>
      </c>
      <c r="BI303" s="256">
        <f>IF(N303="nulová",J303,0)</f>
        <v>0</v>
      </c>
      <c r="BJ303" s="18" t="s">
        <v>84</v>
      </c>
      <c r="BK303" s="256">
        <f>ROUND(I303*H303,2)</f>
        <v>0</v>
      </c>
      <c r="BL303" s="18" t="s">
        <v>229</v>
      </c>
      <c r="BM303" s="255" t="s">
        <v>2161</v>
      </c>
    </row>
    <row r="304" s="2" customFormat="1">
      <c r="A304" s="39"/>
      <c r="B304" s="40"/>
      <c r="C304" s="41"/>
      <c r="D304" s="257" t="s">
        <v>222</v>
      </c>
      <c r="E304" s="41"/>
      <c r="F304" s="258" t="s">
        <v>4120</v>
      </c>
      <c r="G304" s="41"/>
      <c r="H304" s="41"/>
      <c r="I304" s="155"/>
      <c r="J304" s="41"/>
      <c r="K304" s="41"/>
      <c r="L304" s="45"/>
      <c r="M304" s="259"/>
      <c r="N304" s="260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222</v>
      </c>
      <c r="AU304" s="18" t="s">
        <v>84</v>
      </c>
    </row>
    <row r="305" s="2" customFormat="1" ht="21.75" customHeight="1">
      <c r="A305" s="39"/>
      <c r="B305" s="40"/>
      <c r="C305" s="244" t="s">
        <v>1698</v>
      </c>
      <c r="D305" s="244" t="s">
        <v>216</v>
      </c>
      <c r="E305" s="245" t="s">
        <v>4121</v>
      </c>
      <c r="F305" s="246" t="s">
        <v>4122</v>
      </c>
      <c r="G305" s="247" t="s">
        <v>310</v>
      </c>
      <c r="H305" s="248">
        <v>1</v>
      </c>
      <c r="I305" s="249"/>
      <c r="J305" s="250">
        <f>ROUND(I305*H305,2)</f>
        <v>0</v>
      </c>
      <c r="K305" s="246" t="s">
        <v>3811</v>
      </c>
      <c r="L305" s="45"/>
      <c r="M305" s="251" t="s">
        <v>1</v>
      </c>
      <c r="N305" s="252" t="s">
        <v>41</v>
      </c>
      <c r="O305" s="92"/>
      <c r="P305" s="253">
        <f>O305*H305</f>
        <v>0</v>
      </c>
      <c r="Q305" s="253">
        <v>0</v>
      </c>
      <c r="R305" s="253">
        <f>Q305*H305</f>
        <v>0</v>
      </c>
      <c r="S305" s="253">
        <v>0</v>
      </c>
      <c r="T305" s="254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55" t="s">
        <v>229</v>
      </c>
      <c r="AT305" s="255" t="s">
        <v>216</v>
      </c>
      <c r="AU305" s="255" t="s">
        <v>84</v>
      </c>
      <c r="AY305" s="18" t="s">
        <v>213</v>
      </c>
      <c r="BE305" s="256">
        <f>IF(N305="základní",J305,0)</f>
        <v>0</v>
      </c>
      <c r="BF305" s="256">
        <f>IF(N305="snížená",J305,0)</f>
        <v>0</v>
      </c>
      <c r="BG305" s="256">
        <f>IF(N305="zákl. přenesená",J305,0)</f>
        <v>0</v>
      </c>
      <c r="BH305" s="256">
        <f>IF(N305="sníž. přenesená",J305,0)</f>
        <v>0</v>
      </c>
      <c r="BI305" s="256">
        <f>IF(N305="nulová",J305,0)</f>
        <v>0</v>
      </c>
      <c r="BJ305" s="18" t="s">
        <v>84</v>
      </c>
      <c r="BK305" s="256">
        <f>ROUND(I305*H305,2)</f>
        <v>0</v>
      </c>
      <c r="BL305" s="18" t="s">
        <v>229</v>
      </c>
      <c r="BM305" s="255" t="s">
        <v>2174</v>
      </c>
    </row>
    <row r="306" s="2" customFormat="1" ht="21.75" customHeight="1">
      <c r="A306" s="39"/>
      <c r="B306" s="40"/>
      <c r="C306" s="244" t="s">
        <v>1703</v>
      </c>
      <c r="D306" s="244" t="s">
        <v>216</v>
      </c>
      <c r="E306" s="245" t="s">
        <v>4123</v>
      </c>
      <c r="F306" s="246" t="s">
        <v>4124</v>
      </c>
      <c r="G306" s="247" t="s">
        <v>399</v>
      </c>
      <c r="H306" s="248">
        <v>52.584000000000003</v>
      </c>
      <c r="I306" s="249"/>
      <c r="J306" s="250">
        <f>ROUND(I306*H306,2)</f>
        <v>0</v>
      </c>
      <c r="K306" s="246" t="s">
        <v>3811</v>
      </c>
      <c r="L306" s="45"/>
      <c r="M306" s="251" t="s">
        <v>1</v>
      </c>
      <c r="N306" s="252" t="s">
        <v>41</v>
      </c>
      <c r="O306" s="92"/>
      <c r="P306" s="253">
        <f>O306*H306</f>
        <v>0</v>
      </c>
      <c r="Q306" s="253">
        <v>0</v>
      </c>
      <c r="R306" s="253">
        <f>Q306*H306</f>
        <v>0</v>
      </c>
      <c r="S306" s="253">
        <v>0</v>
      </c>
      <c r="T306" s="25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5" t="s">
        <v>229</v>
      </c>
      <c r="AT306" s="255" t="s">
        <v>216</v>
      </c>
      <c r="AU306" s="255" t="s">
        <v>84</v>
      </c>
      <c r="AY306" s="18" t="s">
        <v>213</v>
      </c>
      <c r="BE306" s="256">
        <f>IF(N306="základní",J306,0)</f>
        <v>0</v>
      </c>
      <c r="BF306" s="256">
        <f>IF(N306="snížená",J306,0)</f>
        <v>0</v>
      </c>
      <c r="BG306" s="256">
        <f>IF(N306="zákl. přenesená",J306,0)</f>
        <v>0</v>
      </c>
      <c r="BH306" s="256">
        <f>IF(N306="sníž. přenesená",J306,0)</f>
        <v>0</v>
      </c>
      <c r="BI306" s="256">
        <f>IF(N306="nulová",J306,0)</f>
        <v>0</v>
      </c>
      <c r="BJ306" s="18" t="s">
        <v>84</v>
      </c>
      <c r="BK306" s="256">
        <f>ROUND(I306*H306,2)</f>
        <v>0</v>
      </c>
      <c r="BL306" s="18" t="s">
        <v>229</v>
      </c>
      <c r="BM306" s="255" t="s">
        <v>2186</v>
      </c>
    </row>
    <row r="307" s="2" customFormat="1">
      <c r="A307" s="39"/>
      <c r="B307" s="40"/>
      <c r="C307" s="41"/>
      <c r="D307" s="257" t="s">
        <v>222</v>
      </c>
      <c r="E307" s="41"/>
      <c r="F307" s="258" t="s">
        <v>4125</v>
      </c>
      <c r="G307" s="41"/>
      <c r="H307" s="41"/>
      <c r="I307" s="155"/>
      <c r="J307" s="41"/>
      <c r="K307" s="41"/>
      <c r="L307" s="45"/>
      <c r="M307" s="259"/>
      <c r="N307" s="260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222</v>
      </c>
      <c r="AU307" s="18" t="s">
        <v>84</v>
      </c>
    </row>
    <row r="308" s="2" customFormat="1" ht="16.5" customHeight="1">
      <c r="A308" s="39"/>
      <c r="B308" s="40"/>
      <c r="C308" s="244" t="s">
        <v>1710</v>
      </c>
      <c r="D308" s="244" t="s">
        <v>216</v>
      </c>
      <c r="E308" s="245" t="s">
        <v>4126</v>
      </c>
      <c r="F308" s="246" t="s">
        <v>4127</v>
      </c>
      <c r="G308" s="247" t="s">
        <v>471</v>
      </c>
      <c r="H308" s="248">
        <v>251</v>
      </c>
      <c r="I308" s="249"/>
      <c r="J308" s="250">
        <f>ROUND(I308*H308,2)</f>
        <v>0</v>
      </c>
      <c r="K308" s="246" t="s">
        <v>3811</v>
      </c>
      <c r="L308" s="45"/>
      <c r="M308" s="251" t="s">
        <v>1</v>
      </c>
      <c r="N308" s="252" t="s">
        <v>41</v>
      </c>
      <c r="O308" s="92"/>
      <c r="P308" s="253">
        <f>O308*H308</f>
        <v>0</v>
      </c>
      <c r="Q308" s="253">
        <v>0</v>
      </c>
      <c r="R308" s="253">
        <f>Q308*H308</f>
        <v>0</v>
      </c>
      <c r="S308" s="253">
        <v>0</v>
      </c>
      <c r="T308" s="25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5" t="s">
        <v>229</v>
      </c>
      <c r="AT308" s="255" t="s">
        <v>216</v>
      </c>
      <c r="AU308" s="255" t="s">
        <v>84</v>
      </c>
      <c r="AY308" s="18" t="s">
        <v>213</v>
      </c>
      <c r="BE308" s="256">
        <f>IF(N308="základní",J308,0)</f>
        <v>0</v>
      </c>
      <c r="BF308" s="256">
        <f>IF(N308="snížená",J308,0)</f>
        <v>0</v>
      </c>
      <c r="BG308" s="256">
        <f>IF(N308="zákl. přenesená",J308,0)</f>
        <v>0</v>
      </c>
      <c r="BH308" s="256">
        <f>IF(N308="sníž. přenesená",J308,0)</f>
        <v>0</v>
      </c>
      <c r="BI308" s="256">
        <f>IF(N308="nulová",J308,0)</f>
        <v>0</v>
      </c>
      <c r="BJ308" s="18" t="s">
        <v>84</v>
      </c>
      <c r="BK308" s="256">
        <f>ROUND(I308*H308,2)</f>
        <v>0</v>
      </c>
      <c r="BL308" s="18" t="s">
        <v>229</v>
      </c>
      <c r="BM308" s="255" t="s">
        <v>2198</v>
      </c>
    </row>
    <row r="309" s="2" customFormat="1">
      <c r="A309" s="39"/>
      <c r="B309" s="40"/>
      <c r="C309" s="41"/>
      <c r="D309" s="257" t="s">
        <v>222</v>
      </c>
      <c r="E309" s="41"/>
      <c r="F309" s="258" t="s">
        <v>4128</v>
      </c>
      <c r="G309" s="41"/>
      <c r="H309" s="41"/>
      <c r="I309" s="155"/>
      <c r="J309" s="41"/>
      <c r="K309" s="41"/>
      <c r="L309" s="45"/>
      <c r="M309" s="259"/>
      <c r="N309" s="260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222</v>
      </c>
      <c r="AU309" s="18" t="s">
        <v>84</v>
      </c>
    </row>
    <row r="310" s="2" customFormat="1" ht="16.5" customHeight="1">
      <c r="A310" s="39"/>
      <c r="B310" s="40"/>
      <c r="C310" s="244" t="s">
        <v>1716</v>
      </c>
      <c r="D310" s="244" t="s">
        <v>216</v>
      </c>
      <c r="E310" s="245" t="s">
        <v>4129</v>
      </c>
      <c r="F310" s="246" t="s">
        <v>4130</v>
      </c>
      <c r="G310" s="247" t="s">
        <v>471</v>
      </c>
      <c r="H310" s="248">
        <v>896</v>
      </c>
      <c r="I310" s="249"/>
      <c r="J310" s="250">
        <f>ROUND(I310*H310,2)</f>
        <v>0</v>
      </c>
      <c r="K310" s="246" t="s">
        <v>3811</v>
      </c>
      <c r="L310" s="45"/>
      <c r="M310" s="251" t="s">
        <v>1</v>
      </c>
      <c r="N310" s="252" t="s">
        <v>41</v>
      </c>
      <c r="O310" s="92"/>
      <c r="P310" s="253">
        <f>O310*H310</f>
        <v>0</v>
      </c>
      <c r="Q310" s="253">
        <v>0</v>
      </c>
      <c r="R310" s="253">
        <f>Q310*H310</f>
        <v>0</v>
      </c>
      <c r="S310" s="253">
        <v>0</v>
      </c>
      <c r="T310" s="25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5" t="s">
        <v>229</v>
      </c>
      <c r="AT310" s="255" t="s">
        <v>216</v>
      </c>
      <c r="AU310" s="255" t="s">
        <v>84</v>
      </c>
      <c r="AY310" s="18" t="s">
        <v>213</v>
      </c>
      <c r="BE310" s="256">
        <f>IF(N310="základní",J310,0)</f>
        <v>0</v>
      </c>
      <c r="BF310" s="256">
        <f>IF(N310="snížená",J310,0)</f>
        <v>0</v>
      </c>
      <c r="BG310" s="256">
        <f>IF(N310="zákl. přenesená",J310,0)</f>
        <v>0</v>
      </c>
      <c r="BH310" s="256">
        <f>IF(N310="sníž. přenesená",J310,0)</f>
        <v>0</v>
      </c>
      <c r="BI310" s="256">
        <f>IF(N310="nulová",J310,0)</f>
        <v>0</v>
      </c>
      <c r="BJ310" s="18" t="s">
        <v>84</v>
      </c>
      <c r="BK310" s="256">
        <f>ROUND(I310*H310,2)</f>
        <v>0</v>
      </c>
      <c r="BL310" s="18" t="s">
        <v>229</v>
      </c>
      <c r="BM310" s="255" t="s">
        <v>2209</v>
      </c>
    </row>
    <row r="311" s="2" customFormat="1">
      <c r="A311" s="39"/>
      <c r="B311" s="40"/>
      <c r="C311" s="41"/>
      <c r="D311" s="257" t="s">
        <v>222</v>
      </c>
      <c r="E311" s="41"/>
      <c r="F311" s="258" t="s">
        <v>4131</v>
      </c>
      <c r="G311" s="41"/>
      <c r="H311" s="41"/>
      <c r="I311" s="155"/>
      <c r="J311" s="41"/>
      <c r="K311" s="41"/>
      <c r="L311" s="45"/>
      <c r="M311" s="259"/>
      <c r="N311" s="260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222</v>
      </c>
      <c r="AU311" s="18" t="s">
        <v>84</v>
      </c>
    </row>
    <row r="312" s="2" customFormat="1" ht="16.5" customHeight="1">
      <c r="A312" s="39"/>
      <c r="B312" s="40"/>
      <c r="C312" s="244" t="s">
        <v>2258</v>
      </c>
      <c r="D312" s="244" t="s">
        <v>216</v>
      </c>
      <c r="E312" s="245" t="s">
        <v>4132</v>
      </c>
      <c r="F312" s="246" t="s">
        <v>4133</v>
      </c>
      <c r="G312" s="247" t="s">
        <v>471</v>
      </c>
      <c r="H312" s="248">
        <v>13</v>
      </c>
      <c r="I312" s="249"/>
      <c r="J312" s="250">
        <f>ROUND(I312*H312,2)</f>
        <v>0</v>
      </c>
      <c r="K312" s="246" t="s">
        <v>3811</v>
      </c>
      <c r="L312" s="45"/>
      <c r="M312" s="251" t="s">
        <v>1</v>
      </c>
      <c r="N312" s="252" t="s">
        <v>41</v>
      </c>
      <c r="O312" s="92"/>
      <c r="P312" s="253">
        <f>O312*H312</f>
        <v>0</v>
      </c>
      <c r="Q312" s="253">
        <v>0</v>
      </c>
      <c r="R312" s="253">
        <f>Q312*H312</f>
        <v>0</v>
      </c>
      <c r="S312" s="253">
        <v>0</v>
      </c>
      <c r="T312" s="25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5" t="s">
        <v>229</v>
      </c>
      <c r="AT312" s="255" t="s">
        <v>216</v>
      </c>
      <c r="AU312" s="255" t="s">
        <v>84</v>
      </c>
      <c r="AY312" s="18" t="s">
        <v>213</v>
      </c>
      <c r="BE312" s="256">
        <f>IF(N312="základní",J312,0)</f>
        <v>0</v>
      </c>
      <c r="BF312" s="256">
        <f>IF(N312="snížená",J312,0)</f>
        <v>0</v>
      </c>
      <c r="BG312" s="256">
        <f>IF(N312="zákl. přenesená",J312,0)</f>
        <v>0</v>
      </c>
      <c r="BH312" s="256">
        <f>IF(N312="sníž. přenesená",J312,0)</f>
        <v>0</v>
      </c>
      <c r="BI312" s="256">
        <f>IF(N312="nulová",J312,0)</f>
        <v>0</v>
      </c>
      <c r="BJ312" s="18" t="s">
        <v>84</v>
      </c>
      <c r="BK312" s="256">
        <f>ROUND(I312*H312,2)</f>
        <v>0</v>
      </c>
      <c r="BL312" s="18" t="s">
        <v>229</v>
      </c>
      <c r="BM312" s="255" t="s">
        <v>3094</v>
      </c>
    </row>
    <row r="313" s="2" customFormat="1">
      <c r="A313" s="39"/>
      <c r="B313" s="40"/>
      <c r="C313" s="41"/>
      <c r="D313" s="257" t="s">
        <v>222</v>
      </c>
      <c r="E313" s="41"/>
      <c r="F313" s="258" t="s">
        <v>4134</v>
      </c>
      <c r="G313" s="41"/>
      <c r="H313" s="41"/>
      <c r="I313" s="155"/>
      <c r="J313" s="41"/>
      <c r="K313" s="41"/>
      <c r="L313" s="45"/>
      <c r="M313" s="259"/>
      <c r="N313" s="260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222</v>
      </c>
      <c r="AU313" s="18" t="s">
        <v>84</v>
      </c>
    </row>
    <row r="314" s="2" customFormat="1" ht="16.5" customHeight="1">
      <c r="A314" s="39"/>
      <c r="B314" s="40"/>
      <c r="C314" s="244" t="s">
        <v>1723</v>
      </c>
      <c r="D314" s="244" t="s">
        <v>216</v>
      </c>
      <c r="E314" s="245" t="s">
        <v>4135</v>
      </c>
      <c r="F314" s="246" t="s">
        <v>4136</v>
      </c>
      <c r="G314" s="247" t="s">
        <v>471</v>
      </c>
      <c r="H314" s="248">
        <v>297</v>
      </c>
      <c r="I314" s="249"/>
      <c r="J314" s="250">
        <f>ROUND(I314*H314,2)</f>
        <v>0</v>
      </c>
      <c r="K314" s="246" t="s">
        <v>3811</v>
      </c>
      <c r="L314" s="45"/>
      <c r="M314" s="251" t="s">
        <v>1</v>
      </c>
      <c r="N314" s="252" t="s">
        <v>41</v>
      </c>
      <c r="O314" s="92"/>
      <c r="P314" s="253">
        <f>O314*H314</f>
        <v>0</v>
      </c>
      <c r="Q314" s="253">
        <v>0</v>
      </c>
      <c r="R314" s="253">
        <f>Q314*H314</f>
        <v>0</v>
      </c>
      <c r="S314" s="253">
        <v>0</v>
      </c>
      <c r="T314" s="25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5" t="s">
        <v>229</v>
      </c>
      <c r="AT314" s="255" t="s">
        <v>216</v>
      </c>
      <c r="AU314" s="255" t="s">
        <v>84</v>
      </c>
      <c r="AY314" s="18" t="s">
        <v>213</v>
      </c>
      <c r="BE314" s="256">
        <f>IF(N314="základní",J314,0)</f>
        <v>0</v>
      </c>
      <c r="BF314" s="256">
        <f>IF(N314="snížená",J314,0)</f>
        <v>0</v>
      </c>
      <c r="BG314" s="256">
        <f>IF(N314="zákl. přenesená",J314,0)</f>
        <v>0</v>
      </c>
      <c r="BH314" s="256">
        <f>IF(N314="sníž. přenesená",J314,0)</f>
        <v>0</v>
      </c>
      <c r="BI314" s="256">
        <f>IF(N314="nulová",J314,0)</f>
        <v>0</v>
      </c>
      <c r="BJ314" s="18" t="s">
        <v>84</v>
      </c>
      <c r="BK314" s="256">
        <f>ROUND(I314*H314,2)</f>
        <v>0</v>
      </c>
      <c r="BL314" s="18" t="s">
        <v>229</v>
      </c>
      <c r="BM314" s="255" t="s">
        <v>2023</v>
      </c>
    </row>
    <row r="315" s="2" customFormat="1">
      <c r="A315" s="39"/>
      <c r="B315" s="40"/>
      <c r="C315" s="41"/>
      <c r="D315" s="257" t="s">
        <v>222</v>
      </c>
      <c r="E315" s="41"/>
      <c r="F315" s="258" t="s">
        <v>4137</v>
      </c>
      <c r="G315" s="41"/>
      <c r="H315" s="41"/>
      <c r="I315" s="155"/>
      <c r="J315" s="41"/>
      <c r="K315" s="41"/>
      <c r="L315" s="45"/>
      <c r="M315" s="259"/>
      <c r="N315" s="260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222</v>
      </c>
      <c r="AU315" s="18" t="s">
        <v>84</v>
      </c>
    </row>
    <row r="316" s="2" customFormat="1" ht="16.5" customHeight="1">
      <c r="A316" s="39"/>
      <c r="B316" s="40"/>
      <c r="C316" s="244" t="s">
        <v>1729</v>
      </c>
      <c r="D316" s="244" t="s">
        <v>216</v>
      </c>
      <c r="E316" s="245" t="s">
        <v>4138</v>
      </c>
      <c r="F316" s="246" t="s">
        <v>4139</v>
      </c>
      <c r="G316" s="247" t="s">
        <v>471</v>
      </c>
      <c r="H316" s="248">
        <v>340</v>
      </c>
      <c r="I316" s="249"/>
      <c r="J316" s="250">
        <f>ROUND(I316*H316,2)</f>
        <v>0</v>
      </c>
      <c r="K316" s="246" t="s">
        <v>3811</v>
      </c>
      <c r="L316" s="45"/>
      <c r="M316" s="251" t="s">
        <v>1</v>
      </c>
      <c r="N316" s="252" t="s">
        <v>41</v>
      </c>
      <c r="O316" s="92"/>
      <c r="P316" s="253">
        <f>O316*H316</f>
        <v>0</v>
      </c>
      <c r="Q316" s="253">
        <v>0</v>
      </c>
      <c r="R316" s="253">
        <f>Q316*H316</f>
        <v>0</v>
      </c>
      <c r="S316" s="253">
        <v>0</v>
      </c>
      <c r="T316" s="254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55" t="s">
        <v>229</v>
      </c>
      <c r="AT316" s="255" t="s">
        <v>216</v>
      </c>
      <c r="AU316" s="255" t="s">
        <v>84</v>
      </c>
      <c r="AY316" s="18" t="s">
        <v>213</v>
      </c>
      <c r="BE316" s="256">
        <f>IF(N316="základní",J316,0)</f>
        <v>0</v>
      </c>
      <c r="BF316" s="256">
        <f>IF(N316="snížená",J316,0)</f>
        <v>0</v>
      </c>
      <c r="BG316" s="256">
        <f>IF(N316="zákl. přenesená",J316,0)</f>
        <v>0</v>
      </c>
      <c r="BH316" s="256">
        <f>IF(N316="sníž. přenesená",J316,0)</f>
        <v>0</v>
      </c>
      <c r="BI316" s="256">
        <f>IF(N316="nulová",J316,0)</f>
        <v>0</v>
      </c>
      <c r="BJ316" s="18" t="s">
        <v>84</v>
      </c>
      <c r="BK316" s="256">
        <f>ROUND(I316*H316,2)</f>
        <v>0</v>
      </c>
      <c r="BL316" s="18" t="s">
        <v>229</v>
      </c>
      <c r="BM316" s="255" t="s">
        <v>4140</v>
      </c>
    </row>
    <row r="317" s="2" customFormat="1">
      <c r="A317" s="39"/>
      <c r="B317" s="40"/>
      <c r="C317" s="41"/>
      <c r="D317" s="257" t="s">
        <v>222</v>
      </c>
      <c r="E317" s="41"/>
      <c r="F317" s="258" t="s">
        <v>4141</v>
      </c>
      <c r="G317" s="41"/>
      <c r="H317" s="41"/>
      <c r="I317" s="155"/>
      <c r="J317" s="41"/>
      <c r="K317" s="41"/>
      <c r="L317" s="45"/>
      <c r="M317" s="259"/>
      <c r="N317" s="260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222</v>
      </c>
      <c r="AU317" s="18" t="s">
        <v>84</v>
      </c>
    </row>
    <row r="318" s="2" customFormat="1" ht="16.5" customHeight="1">
      <c r="A318" s="39"/>
      <c r="B318" s="40"/>
      <c r="C318" s="244" t="s">
        <v>1738</v>
      </c>
      <c r="D318" s="244" t="s">
        <v>216</v>
      </c>
      <c r="E318" s="245" t="s">
        <v>4142</v>
      </c>
      <c r="F318" s="246" t="s">
        <v>4143</v>
      </c>
      <c r="G318" s="247" t="s">
        <v>471</v>
      </c>
      <c r="H318" s="248">
        <v>13</v>
      </c>
      <c r="I318" s="249"/>
      <c r="J318" s="250">
        <f>ROUND(I318*H318,2)</f>
        <v>0</v>
      </c>
      <c r="K318" s="246" t="s">
        <v>3811</v>
      </c>
      <c r="L318" s="45"/>
      <c r="M318" s="251" t="s">
        <v>1</v>
      </c>
      <c r="N318" s="252" t="s">
        <v>41</v>
      </c>
      <c r="O318" s="92"/>
      <c r="P318" s="253">
        <f>O318*H318</f>
        <v>0</v>
      </c>
      <c r="Q318" s="253">
        <v>0</v>
      </c>
      <c r="R318" s="253">
        <f>Q318*H318</f>
        <v>0</v>
      </c>
      <c r="S318" s="253">
        <v>0</v>
      </c>
      <c r="T318" s="25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5" t="s">
        <v>229</v>
      </c>
      <c r="AT318" s="255" t="s">
        <v>216</v>
      </c>
      <c r="AU318" s="255" t="s">
        <v>84</v>
      </c>
      <c r="AY318" s="18" t="s">
        <v>213</v>
      </c>
      <c r="BE318" s="256">
        <f>IF(N318="základní",J318,0)</f>
        <v>0</v>
      </c>
      <c r="BF318" s="256">
        <f>IF(N318="snížená",J318,0)</f>
        <v>0</v>
      </c>
      <c r="BG318" s="256">
        <f>IF(N318="zákl. přenesená",J318,0)</f>
        <v>0</v>
      </c>
      <c r="BH318" s="256">
        <f>IF(N318="sníž. přenesená",J318,0)</f>
        <v>0</v>
      </c>
      <c r="BI318" s="256">
        <f>IF(N318="nulová",J318,0)</f>
        <v>0</v>
      </c>
      <c r="BJ318" s="18" t="s">
        <v>84</v>
      </c>
      <c r="BK318" s="256">
        <f>ROUND(I318*H318,2)</f>
        <v>0</v>
      </c>
      <c r="BL318" s="18" t="s">
        <v>229</v>
      </c>
      <c r="BM318" s="255" t="s">
        <v>1370</v>
      </c>
    </row>
    <row r="319" s="2" customFormat="1">
      <c r="A319" s="39"/>
      <c r="B319" s="40"/>
      <c r="C319" s="41"/>
      <c r="D319" s="257" t="s">
        <v>222</v>
      </c>
      <c r="E319" s="41"/>
      <c r="F319" s="258" t="s">
        <v>4144</v>
      </c>
      <c r="G319" s="41"/>
      <c r="H319" s="41"/>
      <c r="I319" s="155"/>
      <c r="J319" s="41"/>
      <c r="K319" s="41"/>
      <c r="L319" s="45"/>
      <c r="M319" s="259"/>
      <c r="N319" s="260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222</v>
      </c>
      <c r="AU319" s="18" t="s">
        <v>84</v>
      </c>
    </row>
    <row r="320" s="2" customFormat="1" ht="21.75" customHeight="1">
      <c r="A320" s="39"/>
      <c r="B320" s="40"/>
      <c r="C320" s="244" t="s">
        <v>3737</v>
      </c>
      <c r="D320" s="244" t="s">
        <v>216</v>
      </c>
      <c r="E320" s="245" t="s">
        <v>4145</v>
      </c>
      <c r="F320" s="246" t="s">
        <v>4146</v>
      </c>
      <c r="G320" s="247" t="s">
        <v>471</v>
      </c>
      <c r="H320" s="248">
        <v>2460</v>
      </c>
      <c r="I320" s="249"/>
      <c r="J320" s="250">
        <f>ROUND(I320*H320,2)</f>
        <v>0</v>
      </c>
      <c r="K320" s="246" t="s">
        <v>3811</v>
      </c>
      <c r="L320" s="45"/>
      <c r="M320" s="251" t="s">
        <v>1</v>
      </c>
      <c r="N320" s="252" t="s">
        <v>41</v>
      </c>
      <c r="O320" s="92"/>
      <c r="P320" s="253">
        <f>O320*H320</f>
        <v>0</v>
      </c>
      <c r="Q320" s="253">
        <v>0</v>
      </c>
      <c r="R320" s="253">
        <f>Q320*H320</f>
        <v>0</v>
      </c>
      <c r="S320" s="253">
        <v>0</v>
      </c>
      <c r="T320" s="25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55" t="s">
        <v>229</v>
      </c>
      <c r="AT320" s="255" t="s">
        <v>216</v>
      </c>
      <c r="AU320" s="255" t="s">
        <v>84</v>
      </c>
      <c r="AY320" s="18" t="s">
        <v>213</v>
      </c>
      <c r="BE320" s="256">
        <f>IF(N320="základní",J320,0)</f>
        <v>0</v>
      </c>
      <c r="BF320" s="256">
        <f>IF(N320="snížená",J320,0)</f>
        <v>0</v>
      </c>
      <c r="BG320" s="256">
        <f>IF(N320="zákl. přenesená",J320,0)</f>
        <v>0</v>
      </c>
      <c r="BH320" s="256">
        <f>IF(N320="sníž. přenesená",J320,0)</f>
        <v>0</v>
      </c>
      <c r="BI320" s="256">
        <f>IF(N320="nulová",J320,0)</f>
        <v>0</v>
      </c>
      <c r="BJ320" s="18" t="s">
        <v>84</v>
      </c>
      <c r="BK320" s="256">
        <f>ROUND(I320*H320,2)</f>
        <v>0</v>
      </c>
      <c r="BL320" s="18" t="s">
        <v>229</v>
      </c>
      <c r="BM320" s="255" t="s">
        <v>1740</v>
      </c>
    </row>
    <row r="321" s="15" customFormat="1">
      <c r="A321" s="15"/>
      <c r="B321" s="300"/>
      <c r="C321" s="301"/>
      <c r="D321" s="257" t="s">
        <v>436</v>
      </c>
      <c r="E321" s="302" t="s">
        <v>1</v>
      </c>
      <c r="F321" s="303" t="s">
        <v>4147</v>
      </c>
      <c r="G321" s="301"/>
      <c r="H321" s="302" t="s">
        <v>1</v>
      </c>
      <c r="I321" s="304"/>
      <c r="J321" s="301"/>
      <c r="K321" s="301"/>
      <c r="L321" s="305"/>
      <c r="M321" s="306"/>
      <c r="N321" s="307"/>
      <c r="O321" s="307"/>
      <c r="P321" s="307"/>
      <c r="Q321" s="307"/>
      <c r="R321" s="307"/>
      <c r="S321" s="307"/>
      <c r="T321" s="30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309" t="s">
        <v>436</v>
      </c>
      <c r="AU321" s="309" t="s">
        <v>84</v>
      </c>
      <c r="AV321" s="15" t="s">
        <v>84</v>
      </c>
      <c r="AW321" s="15" t="s">
        <v>32</v>
      </c>
      <c r="AX321" s="15" t="s">
        <v>76</v>
      </c>
      <c r="AY321" s="309" t="s">
        <v>213</v>
      </c>
    </row>
    <row r="322" s="13" customFormat="1">
      <c r="A322" s="13"/>
      <c r="B322" s="265"/>
      <c r="C322" s="266"/>
      <c r="D322" s="257" t="s">
        <v>436</v>
      </c>
      <c r="E322" s="267" t="s">
        <v>1</v>
      </c>
      <c r="F322" s="268" t="s">
        <v>4148</v>
      </c>
      <c r="G322" s="266"/>
      <c r="H322" s="269">
        <v>2460</v>
      </c>
      <c r="I322" s="270"/>
      <c r="J322" s="266"/>
      <c r="K322" s="266"/>
      <c r="L322" s="271"/>
      <c r="M322" s="272"/>
      <c r="N322" s="273"/>
      <c r="O322" s="273"/>
      <c r="P322" s="273"/>
      <c r="Q322" s="273"/>
      <c r="R322" s="273"/>
      <c r="S322" s="273"/>
      <c r="T322" s="27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75" t="s">
        <v>436</v>
      </c>
      <c r="AU322" s="275" t="s">
        <v>84</v>
      </c>
      <c r="AV322" s="13" t="s">
        <v>86</v>
      </c>
      <c r="AW322" s="13" t="s">
        <v>32</v>
      </c>
      <c r="AX322" s="13" t="s">
        <v>76</v>
      </c>
      <c r="AY322" s="275" t="s">
        <v>213</v>
      </c>
    </row>
    <row r="323" s="14" customFormat="1">
      <c r="A323" s="14"/>
      <c r="B323" s="276"/>
      <c r="C323" s="277"/>
      <c r="D323" s="257" t="s">
        <v>436</v>
      </c>
      <c r="E323" s="278" t="s">
        <v>1</v>
      </c>
      <c r="F323" s="279" t="s">
        <v>453</v>
      </c>
      <c r="G323" s="277"/>
      <c r="H323" s="280">
        <v>2460</v>
      </c>
      <c r="I323" s="281"/>
      <c r="J323" s="277"/>
      <c r="K323" s="277"/>
      <c r="L323" s="282"/>
      <c r="M323" s="283"/>
      <c r="N323" s="284"/>
      <c r="O323" s="284"/>
      <c r="P323" s="284"/>
      <c r="Q323" s="284"/>
      <c r="R323" s="284"/>
      <c r="S323" s="284"/>
      <c r="T323" s="28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6" t="s">
        <v>436</v>
      </c>
      <c r="AU323" s="286" t="s">
        <v>84</v>
      </c>
      <c r="AV323" s="14" t="s">
        <v>229</v>
      </c>
      <c r="AW323" s="14" t="s">
        <v>32</v>
      </c>
      <c r="AX323" s="14" t="s">
        <v>84</v>
      </c>
      <c r="AY323" s="286" t="s">
        <v>213</v>
      </c>
    </row>
    <row r="324" s="2" customFormat="1" ht="16.5" customHeight="1">
      <c r="A324" s="39"/>
      <c r="B324" s="40"/>
      <c r="C324" s="244" t="s">
        <v>1742</v>
      </c>
      <c r="D324" s="244" t="s">
        <v>216</v>
      </c>
      <c r="E324" s="245" t="s">
        <v>4149</v>
      </c>
      <c r="F324" s="246" t="s">
        <v>4150</v>
      </c>
      <c r="G324" s="247" t="s">
        <v>471</v>
      </c>
      <c r="H324" s="248">
        <v>4058</v>
      </c>
      <c r="I324" s="249"/>
      <c r="J324" s="250">
        <f>ROUND(I324*H324,2)</f>
        <v>0</v>
      </c>
      <c r="K324" s="246" t="s">
        <v>3811</v>
      </c>
      <c r="L324" s="45"/>
      <c r="M324" s="251" t="s">
        <v>1</v>
      </c>
      <c r="N324" s="252" t="s">
        <v>41</v>
      </c>
      <c r="O324" s="92"/>
      <c r="P324" s="253">
        <f>O324*H324</f>
        <v>0</v>
      </c>
      <c r="Q324" s="253">
        <v>0</v>
      </c>
      <c r="R324" s="253">
        <f>Q324*H324</f>
        <v>0</v>
      </c>
      <c r="S324" s="253">
        <v>0</v>
      </c>
      <c r="T324" s="254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55" t="s">
        <v>229</v>
      </c>
      <c r="AT324" s="255" t="s">
        <v>216</v>
      </c>
      <c r="AU324" s="255" t="s">
        <v>84</v>
      </c>
      <c r="AY324" s="18" t="s">
        <v>213</v>
      </c>
      <c r="BE324" s="256">
        <f>IF(N324="základní",J324,0)</f>
        <v>0</v>
      </c>
      <c r="BF324" s="256">
        <f>IF(N324="snížená",J324,0)</f>
        <v>0</v>
      </c>
      <c r="BG324" s="256">
        <f>IF(N324="zákl. přenesená",J324,0)</f>
        <v>0</v>
      </c>
      <c r="BH324" s="256">
        <f>IF(N324="sníž. přenesená",J324,0)</f>
        <v>0</v>
      </c>
      <c r="BI324" s="256">
        <f>IF(N324="nulová",J324,0)</f>
        <v>0</v>
      </c>
      <c r="BJ324" s="18" t="s">
        <v>84</v>
      </c>
      <c r="BK324" s="256">
        <f>ROUND(I324*H324,2)</f>
        <v>0</v>
      </c>
      <c r="BL324" s="18" t="s">
        <v>229</v>
      </c>
      <c r="BM324" s="255" t="s">
        <v>4151</v>
      </c>
    </row>
    <row r="325" s="2" customFormat="1">
      <c r="A325" s="39"/>
      <c r="B325" s="40"/>
      <c r="C325" s="41"/>
      <c r="D325" s="257" t="s">
        <v>222</v>
      </c>
      <c r="E325" s="41"/>
      <c r="F325" s="258" t="s">
        <v>4152</v>
      </c>
      <c r="G325" s="41"/>
      <c r="H325" s="41"/>
      <c r="I325" s="155"/>
      <c r="J325" s="41"/>
      <c r="K325" s="41"/>
      <c r="L325" s="45"/>
      <c r="M325" s="259"/>
      <c r="N325" s="260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222</v>
      </c>
      <c r="AU325" s="18" t="s">
        <v>84</v>
      </c>
    </row>
    <row r="326" s="2" customFormat="1" ht="21.75" customHeight="1">
      <c r="A326" s="39"/>
      <c r="B326" s="40"/>
      <c r="C326" s="244" t="s">
        <v>1748</v>
      </c>
      <c r="D326" s="244" t="s">
        <v>216</v>
      </c>
      <c r="E326" s="245" t="s">
        <v>3929</v>
      </c>
      <c r="F326" s="246" t="s">
        <v>3930</v>
      </c>
      <c r="G326" s="247" t="s">
        <v>471</v>
      </c>
      <c r="H326" s="248">
        <v>5585</v>
      </c>
      <c r="I326" s="249"/>
      <c r="J326" s="250">
        <f>ROUND(I326*H326,2)</f>
        <v>0</v>
      </c>
      <c r="K326" s="246" t="s">
        <v>3811</v>
      </c>
      <c r="L326" s="45"/>
      <c r="M326" s="251" t="s">
        <v>1</v>
      </c>
      <c r="N326" s="252" t="s">
        <v>41</v>
      </c>
      <c r="O326" s="92"/>
      <c r="P326" s="253">
        <f>O326*H326</f>
        <v>0</v>
      </c>
      <c r="Q326" s="253">
        <v>0</v>
      </c>
      <c r="R326" s="253">
        <f>Q326*H326</f>
        <v>0</v>
      </c>
      <c r="S326" s="253">
        <v>0</v>
      </c>
      <c r="T326" s="25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55" t="s">
        <v>229</v>
      </c>
      <c r="AT326" s="255" t="s">
        <v>216</v>
      </c>
      <c r="AU326" s="255" t="s">
        <v>84</v>
      </c>
      <c r="AY326" s="18" t="s">
        <v>213</v>
      </c>
      <c r="BE326" s="256">
        <f>IF(N326="základní",J326,0)</f>
        <v>0</v>
      </c>
      <c r="BF326" s="256">
        <f>IF(N326="snížená",J326,0)</f>
        <v>0</v>
      </c>
      <c r="BG326" s="256">
        <f>IF(N326="zákl. přenesená",J326,0)</f>
        <v>0</v>
      </c>
      <c r="BH326" s="256">
        <f>IF(N326="sníž. přenesená",J326,0)</f>
        <v>0</v>
      </c>
      <c r="BI326" s="256">
        <f>IF(N326="nulová",J326,0)</f>
        <v>0</v>
      </c>
      <c r="BJ326" s="18" t="s">
        <v>84</v>
      </c>
      <c r="BK326" s="256">
        <f>ROUND(I326*H326,2)</f>
        <v>0</v>
      </c>
      <c r="BL326" s="18" t="s">
        <v>229</v>
      </c>
      <c r="BM326" s="255" t="s">
        <v>4153</v>
      </c>
    </row>
    <row r="327" s="2" customFormat="1">
      <c r="A327" s="39"/>
      <c r="B327" s="40"/>
      <c r="C327" s="41"/>
      <c r="D327" s="257" t="s">
        <v>222</v>
      </c>
      <c r="E327" s="41"/>
      <c r="F327" s="258" t="s">
        <v>4154</v>
      </c>
      <c r="G327" s="41"/>
      <c r="H327" s="41"/>
      <c r="I327" s="155"/>
      <c r="J327" s="41"/>
      <c r="K327" s="41"/>
      <c r="L327" s="45"/>
      <c r="M327" s="259"/>
      <c r="N327" s="260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222</v>
      </c>
      <c r="AU327" s="18" t="s">
        <v>84</v>
      </c>
    </row>
    <row r="328" s="15" customFormat="1">
      <c r="A328" s="15"/>
      <c r="B328" s="300"/>
      <c r="C328" s="301"/>
      <c r="D328" s="257" t="s">
        <v>436</v>
      </c>
      <c r="E328" s="302" t="s">
        <v>1</v>
      </c>
      <c r="F328" s="303" t="s">
        <v>4155</v>
      </c>
      <c r="G328" s="301"/>
      <c r="H328" s="302" t="s">
        <v>1</v>
      </c>
      <c r="I328" s="304"/>
      <c r="J328" s="301"/>
      <c r="K328" s="301"/>
      <c r="L328" s="305"/>
      <c r="M328" s="306"/>
      <c r="N328" s="307"/>
      <c r="O328" s="307"/>
      <c r="P328" s="307"/>
      <c r="Q328" s="307"/>
      <c r="R328" s="307"/>
      <c r="S328" s="307"/>
      <c r="T328" s="30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309" t="s">
        <v>436</v>
      </c>
      <c r="AU328" s="309" t="s">
        <v>84</v>
      </c>
      <c r="AV328" s="15" t="s">
        <v>84</v>
      </c>
      <c r="AW328" s="15" t="s">
        <v>32</v>
      </c>
      <c r="AX328" s="15" t="s">
        <v>76</v>
      </c>
      <c r="AY328" s="309" t="s">
        <v>213</v>
      </c>
    </row>
    <row r="329" s="13" customFormat="1">
      <c r="A329" s="13"/>
      <c r="B329" s="265"/>
      <c r="C329" s="266"/>
      <c r="D329" s="257" t="s">
        <v>436</v>
      </c>
      <c r="E329" s="267" t="s">
        <v>1</v>
      </c>
      <c r="F329" s="268" t="s">
        <v>4156</v>
      </c>
      <c r="G329" s="266"/>
      <c r="H329" s="269">
        <v>5585</v>
      </c>
      <c r="I329" s="270"/>
      <c r="J329" s="266"/>
      <c r="K329" s="266"/>
      <c r="L329" s="271"/>
      <c r="M329" s="272"/>
      <c r="N329" s="273"/>
      <c r="O329" s="273"/>
      <c r="P329" s="273"/>
      <c r="Q329" s="273"/>
      <c r="R329" s="273"/>
      <c r="S329" s="273"/>
      <c r="T329" s="27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75" t="s">
        <v>436</v>
      </c>
      <c r="AU329" s="275" t="s">
        <v>84</v>
      </c>
      <c r="AV329" s="13" t="s">
        <v>86</v>
      </c>
      <c r="AW329" s="13" t="s">
        <v>32</v>
      </c>
      <c r="AX329" s="13" t="s">
        <v>76</v>
      </c>
      <c r="AY329" s="275" t="s">
        <v>213</v>
      </c>
    </row>
    <row r="330" s="14" customFormat="1">
      <c r="A330" s="14"/>
      <c r="B330" s="276"/>
      <c r="C330" s="277"/>
      <c r="D330" s="257" t="s">
        <v>436</v>
      </c>
      <c r="E330" s="278" t="s">
        <v>1</v>
      </c>
      <c r="F330" s="279" t="s">
        <v>453</v>
      </c>
      <c r="G330" s="277"/>
      <c r="H330" s="280">
        <v>5585</v>
      </c>
      <c r="I330" s="281"/>
      <c r="J330" s="277"/>
      <c r="K330" s="277"/>
      <c r="L330" s="282"/>
      <c r="M330" s="283"/>
      <c r="N330" s="284"/>
      <c r="O330" s="284"/>
      <c r="P330" s="284"/>
      <c r="Q330" s="284"/>
      <c r="R330" s="284"/>
      <c r="S330" s="284"/>
      <c r="T330" s="28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6" t="s">
        <v>436</v>
      </c>
      <c r="AU330" s="286" t="s">
        <v>84</v>
      </c>
      <c r="AV330" s="14" t="s">
        <v>229</v>
      </c>
      <c r="AW330" s="14" t="s">
        <v>32</v>
      </c>
      <c r="AX330" s="14" t="s">
        <v>84</v>
      </c>
      <c r="AY330" s="286" t="s">
        <v>213</v>
      </c>
    </row>
    <row r="331" s="2" customFormat="1" ht="21.75" customHeight="1">
      <c r="A331" s="39"/>
      <c r="B331" s="40"/>
      <c r="C331" s="244" t="s">
        <v>1751</v>
      </c>
      <c r="D331" s="244" t="s">
        <v>216</v>
      </c>
      <c r="E331" s="245" t="s">
        <v>3932</v>
      </c>
      <c r="F331" s="246" t="s">
        <v>3933</v>
      </c>
      <c r="G331" s="247" t="s">
        <v>471</v>
      </c>
      <c r="H331" s="248">
        <v>405</v>
      </c>
      <c r="I331" s="249"/>
      <c r="J331" s="250">
        <f>ROUND(I331*H331,2)</f>
        <v>0</v>
      </c>
      <c r="K331" s="246" t="s">
        <v>3811</v>
      </c>
      <c r="L331" s="45"/>
      <c r="M331" s="251" t="s">
        <v>1</v>
      </c>
      <c r="N331" s="252" t="s">
        <v>41</v>
      </c>
      <c r="O331" s="92"/>
      <c r="P331" s="253">
        <f>O331*H331</f>
        <v>0</v>
      </c>
      <c r="Q331" s="253">
        <v>0</v>
      </c>
      <c r="R331" s="253">
        <f>Q331*H331</f>
        <v>0</v>
      </c>
      <c r="S331" s="253">
        <v>0</v>
      </c>
      <c r="T331" s="25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55" t="s">
        <v>229</v>
      </c>
      <c r="AT331" s="255" t="s">
        <v>216</v>
      </c>
      <c r="AU331" s="255" t="s">
        <v>84</v>
      </c>
      <c r="AY331" s="18" t="s">
        <v>213</v>
      </c>
      <c r="BE331" s="256">
        <f>IF(N331="základní",J331,0)</f>
        <v>0</v>
      </c>
      <c r="BF331" s="256">
        <f>IF(N331="snížená",J331,0)</f>
        <v>0</v>
      </c>
      <c r="BG331" s="256">
        <f>IF(N331="zákl. přenesená",J331,0)</f>
        <v>0</v>
      </c>
      <c r="BH331" s="256">
        <f>IF(N331="sníž. přenesená",J331,0)</f>
        <v>0</v>
      </c>
      <c r="BI331" s="256">
        <f>IF(N331="nulová",J331,0)</f>
        <v>0</v>
      </c>
      <c r="BJ331" s="18" t="s">
        <v>84</v>
      </c>
      <c r="BK331" s="256">
        <f>ROUND(I331*H331,2)</f>
        <v>0</v>
      </c>
      <c r="BL331" s="18" t="s">
        <v>229</v>
      </c>
      <c r="BM331" s="255" t="s">
        <v>4157</v>
      </c>
    </row>
    <row r="332" s="2" customFormat="1">
      <c r="A332" s="39"/>
      <c r="B332" s="40"/>
      <c r="C332" s="41"/>
      <c r="D332" s="257" t="s">
        <v>222</v>
      </c>
      <c r="E332" s="41"/>
      <c r="F332" s="258" t="s">
        <v>4158</v>
      </c>
      <c r="G332" s="41"/>
      <c r="H332" s="41"/>
      <c r="I332" s="155"/>
      <c r="J332" s="41"/>
      <c r="K332" s="41"/>
      <c r="L332" s="45"/>
      <c r="M332" s="259"/>
      <c r="N332" s="260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222</v>
      </c>
      <c r="AU332" s="18" t="s">
        <v>84</v>
      </c>
    </row>
    <row r="333" s="2" customFormat="1" ht="21.75" customHeight="1">
      <c r="A333" s="39"/>
      <c r="B333" s="40"/>
      <c r="C333" s="244" t="s">
        <v>1756</v>
      </c>
      <c r="D333" s="244" t="s">
        <v>216</v>
      </c>
      <c r="E333" s="245" t="s">
        <v>4159</v>
      </c>
      <c r="F333" s="246" t="s">
        <v>4160</v>
      </c>
      <c r="G333" s="247" t="s">
        <v>471</v>
      </c>
      <c r="H333" s="248">
        <v>26</v>
      </c>
      <c r="I333" s="249"/>
      <c r="J333" s="250">
        <f>ROUND(I333*H333,2)</f>
        <v>0</v>
      </c>
      <c r="K333" s="246" t="s">
        <v>3811</v>
      </c>
      <c r="L333" s="45"/>
      <c r="M333" s="251" t="s">
        <v>1</v>
      </c>
      <c r="N333" s="252" t="s">
        <v>41</v>
      </c>
      <c r="O333" s="92"/>
      <c r="P333" s="253">
        <f>O333*H333</f>
        <v>0</v>
      </c>
      <c r="Q333" s="253">
        <v>0</v>
      </c>
      <c r="R333" s="253">
        <f>Q333*H333</f>
        <v>0</v>
      </c>
      <c r="S333" s="253">
        <v>0</v>
      </c>
      <c r="T333" s="25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55" t="s">
        <v>229</v>
      </c>
      <c r="AT333" s="255" t="s">
        <v>216</v>
      </c>
      <c r="AU333" s="255" t="s">
        <v>84</v>
      </c>
      <c r="AY333" s="18" t="s">
        <v>213</v>
      </c>
      <c r="BE333" s="256">
        <f>IF(N333="základní",J333,0)</f>
        <v>0</v>
      </c>
      <c r="BF333" s="256">
        <f>IF(N333="snížená",J333,0)</f>
        <v>0</v>
      </c>
      <c r="BG333" s="256">
        <f>IF(N333="zákl. přenesená",J333,0)</f>
        <v>0</v>
      </c>
      <c r="BH333" s="256">
        <f>IF(N333="sníž. přenesená",J333,0)</f>
        <v>0</v>
      </c>
      <c r="BI333" s="256">
        <f>IF(N333="nulová",J333,0)</f>
        <v>0</v>
      </c>
      <c r="BJ333" s="18" t="s">
        <v>84</v>
      </c>
      <c r="BK333" s="256">
        <f>ROUND(I333*H333,2)</f>
        <v>0</v>
      </c>
      <c r="BL333" s="18" t="s">
        <v>229</v>
      </c>
      <c r="BM333" s="255" t="s">
        <v>4161</v>
      </c>
    </row>
    <row r="334" s="2" customFormat="1">
      <c r="A334" s="39"/>
      <c r="B334" s="40"/>
      <c r="C334" s="41"/>
      <c r="D334" s="257" t="s">
        <v>222</v>
      </c>
      <c r="E334" s="41"/>
      <c r="F334" s="258" t="s">
        <v>4162</v>
      </c>
      <c r="G334" s="41"/>
      <c r="H334" s="41"/>
      <c r="I334" s="155"/>
      <c r="J334" s="41"/>
      <c r="K334" s="41"/>
      <c r="L334" s="45"/>
      <c r="M334" s="259"/>
      <c r="N334" s="260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222</v>
      </c>
      <c r="AU334" s="18" t="s">
        <v>84</v>
      </c>
    </row>
    <row r="335" s="2" customFormat="1" ht="16.5" customHeight="1">
      <c r="A335" s="39"/>
      <c r="B335" s="40"/>
      <c r="C335" s="244" t="s">
        <v>1760</v>
      </c>
      <c r="D335" s="244" t="s">
        <v>216</v>
      </c>
      <c r="E335" s="245" t="s">
        <v>4163</v>
      </c>
      <c r="F335" s="246" t="s">
        <v>4164</v>
      </c>
      <c r="G335" s="247" t="s">
        <v>399</v>
      </c>
      <c r="H335" s="248">
        <v>2.0150000000000001</v>
      </c>
      <c r="I335" s="249"/>
      <c r="J335" s="250">
        <f>ROUND(I335*H335,2)</f>
        <v>0</v>
      </c>
      <c r="K335" s="246" t="s">
        <v>3811</v>
      </c>
      <c r="L335" s="45"/>
      <c r="M335" s="251" t="s">
        <v>1</v>
      </c>
      <c r="N335" s="252" t="s">
        <v>41</v>
      </c>
      <c r="O335" s="92"/>
      <c r="P335" s="253">
        <f>O335*H335</f>
        <v>0</v>
      </c>
      <c r="Q335" s="253">
        <v>0</v>
      </c>
      <c r="R335" s="253">
        <f>Q335*H335</f>
        <v>0</v>
      </c>
      <c r="S335" s="253">
        <v>0</v>
      </c>
      <c r="T335" s="25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5" t="s">
        <v>229</v>
      </c>
      <c r="AT335" s="255" t="s">
        <v>216</v>
      </c>
      <c r="AU335" s="255" t="s">
        <v>84</v>
      </c>
      <c r="AY335" s="18" t="s">
        <v>213</v>
      </c>
      <c r="BE335" s="256">
        <f>IF(N335="základní",J335,0)</f>
        <v>0</v>
      </c>
      <c r="BF335" s="256">
        <f>IF(N335="snížená",J335,0)</f>
        <v>0</v>
      </c>
      <c r="BG335" s="256">
        <f>IF(N335="zákl. přenesená",J335,0)</f>
        <v>0</v>
      </c>
      <c r="BH335" s="256">
        <f>IF(N335="sníž. přenesená",J335,0)</f>
        <v>0</v>
      </c>
      <c r="BI335" s="256">
        <f>IF(N335="nulová",J335,0)</f>
        <v>0</v>
      </c>
      <c r="BJ335" s="18" t="s">
        <v>84</v>
      </c>
      <c r="BK335" s="256">
        <f>ROUND(I335*H335,2)</f>
        <v>0</v>
      </c>
      <c r="BL335" s="18" t="s">
        <v>229</v>
      </c>
      <c r="BM335" s="255" t="s">
        <v>4165</v>
      </c>
    </row>
    <row r="336" s="2" customFormat="1">
      <c r="A336" s="39"/>
      <c r="B336" s="40"/>
      <c r="C336" s="41"/>
      <c r="D336" s="257" t="s">
        <v>222</v>
      </c>
      <c r="E336" s="41"/>
      <c r="F336" s="258" t="s">
        <v>4166</v>
      </c>
      <c r="G336" s="41"/>
      <c r="H336" s="41"/>
      <c r="I336" s="155"/>
      <c r="J336" s="41"/>
      <c r="K336" s="41"/>
      <c r="L336" s="45"/>
      <c r="M336" s="259"/>
      <c r="N336" s="260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222</v>
      </c>
      <c r="AU336" s="18" t="s">
        <v>84</v>
      </c>
    </row>
    <row r="337" s="2" customFormat="1" ht="16.5" customHeight="1">
      <c r="A337" s="39"/>
      <c r="B337" s="40"/>
      <c r="C337" s="244" t="s">
        <v>1765</v>
      </c>
      <c r="D337" s="244" t="s">
        <v>216</v>
      </c>
      <c r="E337" s="245" t="s">
        <v>4167</v>
      </c>
      <c r="F337" s="246" t="s">
        <v>4168</v>
      </c>
      <c r="G337" s="247" t="s">
        <v>399</v>
      </c>
      <c r="H337" s="248">
        <v>281.18799999999999</v>
      </c>
      <c r="I337" s="249"/>
      <c r="J337" s="250">
        <f>ROUND(I337*H337,2)</f>
        <v>0</v>
      </c>
      <c r="K337" s="246" t="s">
        <v>3811</v>
      </c>
      <c r="L337" s="45"/>
      <c r="M337" s="251" t="s">
        <v>1</v>
      </c>
      <c r="N337" s="252" t="s">
        <v>41</v>
      </c>
      <c r="O337" s="92"/>
      <c r="P337" s="253">
        <f>O337*H337</f>
        <v>0</v>
      </c>
      <c r="Q337" s="253">
        <v>0</v>
      </c>
      <c r="R337" s="253">
        <f>Q337*H337</f>
        <v>0</v>
      </c>
      <c r="S337" s="253">
        <v>0</v>
      </c>
      <c r="T337" s="25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55" t="s">
        <v>229</v>
      </c>
      <c r="AT337" s="255" t="s">
        <v>216</v>
      </c>
      <c r="AU337" s="255" t="s">
        <v>84</v>
      </c>
      <c r="AY337" s="18" t="s">
        <v>213</v>
      </c>
      <c r="BE337" s="256">
        <f>IF(N337="základní",J337,0)</f>
        <v>0</v>
      </c>
      <c r="BF337" s="256">
        <f>IF(N337="snížená",J337,0)</f>
        <v>0</v>
      </c>
      <c r="BG337" s="256">
        <f>IF(N337="zákl. přenesená",J337,0)</f>
        <v>0</v>
      </c>
      <c r="BH337" s="256">
        <f>IF(N337="sníž. přenesená",J337,0)</f>
        <v>0</v>
      </c>
      <c r="BI337" s="256">
        <f>IF(N337="nulová",J337,0)</f>
        <v>0</v>
      </c>
      <c r="BJ337" s="18" t="s">
        <v>84</v>
      </c>
      <c r="BK337" s="256">
        <f>ROUND(I337*H337,2)</f>
        <v>0</v>
      </c>
      <c r="BL337" s="18" t="s">
        <v>229</v>
      </c>
      <c r="BM337" s="255" t="s">
        <v>4169</v>
      </c>
    </row>
    <row r="338" s="2" customFormat="1">
      <c r="A338" s="39"/>
      <c r="B338" s="40"/>
      <c r="C338" s="41"/>
      <c r="D338" s="257" t="s">
        <v>222</v>
      </c>
      <c r="E338" s="41"/>
      <c r="F338" s="258" t="s">
        <v>4170</v>
      </c>
      <c r="G338" s="41"/>
      <c r="H338" s="41"/>
      <c r="I338" s="155"/>
      <c r="J338" s="41"/>
      <c r="K338" s="41"/>
      <c r="L338" s="45"/>
      <c r="M338" s="259"/>
      <c r="N338" s="260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222</v>
      </c>
      <c r="AU338" s="18" t="s">
        <v>84</v>
      </c>
    </row>
    <row r="339" s="2" customFormat="1" ht="16.5" customHeight="1">
      <c r="A339" s="39"/>
      <c r="B339" s="40"/>
      <c r="C339" s="244" t="s">
        <v>1770</v>
      </c>
      <c r="D339" s="244" t="s">
        <v>216</v>
      </c>
      <c r="E339" s="245" t="s">
        <v>4171</v>
      </c>
      <c r="F339" s="246" t="s">
        <v>4172</v>
      </c>
      <c r="G339" s="247" t="s">
        <v>471</v>
      </c>
      <c r="H339" s="248">
        <v>251</v>
      </c>
      <c r="I339" s="249"/>
      <c r="J339" s="250">
        <f>ROUND(I339*H339,2)</f>
        <v>0</v>
      </c>
      <c r="K339" s="246" t="s">
        <v>3811</v>
      </c>
      <c r="L339" s="45"/>
      <c r="M339" s="251" t="s">
        <v>1</v>
      </c>
      <c r="N339" s="252" t="s">
        <v>41</v>
      </c>
      <c r="O339" s="92"/>
      <c r="P339" s="253">
        <f>O339*H339</f>
        <v>0</v>
      </c>
      <c r="Q339" s="253">
        <v>0</v>
      </c>
      <c r="R339" s="253">
        <f>Q339*H339</f>
        <v>0</v>
      </c>
      <c r="S339" s="253">
        <v>0</v>
      </c>
      <c r="T339" s="25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55" t="s">
        <v>229</v>
      </c>
      <c r="AT339" s="255" t="s">
        <v>216</v>
      </c>
      <c r="AU339" s="255" t="s">
        <v>84</v>
      </c>
      <c r="AY339" s="18" t="s">
        <v>213</v>
      </c>
      <c r="BE339" s="256">
        <f>IF(N339="základní",J339,0)</f>
        <v>0</v>
      </c>
      <c r="BF339" s="256">
        <f>IF(N339="snížená",J339,0)</f>
        <v>0</v>
      </c>
      <c r="BG339" s="256">
        <f>IF(N339="zákl. přenesená",J339,0)</f>
        <v>0</v>
      </c>
      <c r="BH339" s="256">
        <f>IF(N339="sníž. přenesená",J339,0)</f>
        <v>0</v>
      </c>
      <c r="BI339" s="256">
        <f>IF(N339="nulová",J339,0)</f>
        <v>0</v>
      </c>
      <c r="BJ339" s="18" t="s">
        <v>84</v>
      </c>
      <c r="BK339" s="256">
        <f>ROUND(I339*H339,2)</f>
        <v>0</v>
      </c>
      <c r="BL339" s="18" t="s">
        <v>229</v>
      </c>
      <c r="BM339" s="255" t="s">
        <v>4173</v>
      </c>
    </row>
    <row r="340" s="2" customFormat="1">
      <c r="A340" s="39"/>
      <c r="B340" s="40"/>
      <c r="C340" s="41"/>
      <c r="D340" s="257" t="s">
        <v>222</v>
      </c>
      <c r="E340" s="41"/>
      <c r="F340" s="258" t="s">
        <v>4174</v>
      </c>
      <c r="G340" s="41"/>
      <c r="H340" s="41"/>
      <c r="I340" s="155"/>
      <c r="J340" s="41"/>
      <c r="K340" s="41"/>
      <c r="L340" s="45"/>
      <c r="M340" s="259"/>
      <c r="N340" s="260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222</v>
      </c>
      <c r="AU340" s="18" t="s">
        <v>84</v>
      </c>
    </row>
    <row r="341" s="2" customFormat="1" ht="16.5" customHeight="1">
      <c r="A341" s="39"/>
      <c r="B341" s="40"/>
      <c r="C341" s="244" t="s">
        <v>1777</v>
      </c>
      <c r="D341" s="244" t="s">
        <v>216</v>
      </c>
      <c r="E341" s="245" t="s">
        <v>4175</v>
      </c>
      <c r="F341" s="246" t="s">
        <v>4176</v>
      </c>
      <c r="G341" s="247" t="s">
        <v>471</v>
      </c>
      <c r="H341" s="248">
        <v>896</v>
      </c>
      <c r="I341" s="249"/>
      <c r="J341" s="250">
        <f>ROUND(I341*H341,2)</f>
        <v>0</v>
      </c>
      <c r="K341" s="246" t="s">
        <v>3811</v>
      </c>
      <c r="L341" s="45"/>
      <c r="M341" s="251" t="s">
        <v>1</v>
      </c>
      <c r="N341" s="252" t="s">
        <v>41</v>
      </c>
      <c r="O341" s="92"/>
      <c r="P341" s="253">
        <f>O341*H341</f>
        <v>0</v>
      </c>
      <c r="Q341" s="253">
        <v>0</v>
      </c>
      <c r="R341" s="253">
        <f>Q341*H341</f>
        <v>0</v>
      </c>
      <c r="S341" s="253">
        <v>0</v>
      </c>
      <c r="T341" s="25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55" t="s">
        <v>229</v>
      </c>
      <c r="AT341" s="255" t="s">
        <v>216</v>
      </c>
      <c r="AU341" s="255" t="s">
        <v>84</v>
      </c>
      <c r="AY341" s="18" t="s">
        <v>213</v>
      </c>
      <c r="BE341" s="256">
        <f>IF(N341="základní",J341,0)</f>
        <v>0</v>
      </c>
      <c r="BF341" s="256">
        <f>IF(N341="snížená",J341,0)</f>
        <v>0</v>
      </c>
      <c r="BG341" s="256">
        <f>IF(N341="zákl. přenesená",J341,0)</f>
        <v>0</v>
      </c>
      <c r="BH341" s="256">
        <f>IF(N341="sníž. přenesená",J341,0)</f>
        <v>0</v>
      </c>
      <c r="BI341" s="256">
        <f>IF(N341="nulová",J341,0)</f>
        <v>0</v>
      </c>
      <c r="BJ341" s="18" t="s">
        <v>84</v>
      </c>
      <c r="BK341" s="256">
        <f>ROUND(I341*H341,2)</f>
        <v>0</v>
      </c>
      <c r="BL341" s="18" t="s">
        <v>229</v>
      </c>
      <c r="BM341" s="255" t="s">
        <v>4177</v>
      </c>
    </row>
    <row r="342" s="2" customFormat="1">
      <c r="A342" s="39"/>
      <c r="B342" s="40"/>
      <c r="C342" s="41"/>
      <c r="D342" s="257" t="s">
        <v>222</v>
      </c>
      <c r="E342" s="41"/>
      <c r="F342" s="258" t="s">
        <v>4178</v>
      </c>
      <c r="G342" s="41"/>
      <c r="H342" s="41"/>
      <c r="I342" s="155"/>
      <c r="J342" s="41"/>
      <c r="K342" s="41"/>
      <c r="L342" s="45"/>
      <c r="M342" s="259"/>
      <c r="N342" s="260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222</v>
      </c>
      <c r="AU342" s="18" t="s">
        <v>84</v>
      </c>
    </row>
    <row r="343" s="2" customFormat="1" ht="16.5" customHeight="1">
      <c r="A343" s="39"/>
      <c r="B343" s="40"/>
      <c r="C343" s="244" t="s">
        <v>1782</v>
      </c>
      <c r="D343" s="244" t="s">
        <v>216</v>
      </c>
      <c r="E343" s="245" t="s">
        <v>4179</v>
      </c>
      <c r="F343" s="246" t="s">
        <v>4180</v>
      </c>
      <c r="G343" s="247" t="s">
        <v>471</v>
      </c>
      <c r="H343" s="248">
        <v>297</v>
      </c>
      <c r="I343" s="249"/>
      <c r="J343" s="250">
        <f>ROUND(I343*H343,2)</f>
        <v>0</v>
      </c>
      <c r="K343" s="246" t="s">
        <v>3811</v>
      </c>
      <c r="L343" s="45"/>
      <c r="M343" s="251" t="s">
        <v>1</v>
      </c>
      <c r="N343" s="252" t="s">
        <v>41</v>
      </c>
      <c r="O343" s="92"/>
      <c r="P343" s="253">
        <f>O343*H343</f>
        <v>0</v>
      </c>
      <c r="Q343" s="253">
        <v>0</v>
      </c>
      <c r="R343" s="253">
        <f>Q343*H343</f>
        <v>0</v>
      </c>
      <c r="S343" s="253">
        <v>0</v>
      </c>
      <c r="T343" s="25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55" t="s">
        <v>229</v>
      </c>
      <c r="AT343" s="255" t="s">
        <v>216</v>
      </c>
      <c r="AU343" s="255" t="s">
        <v>84</v>
      </c>
      <c r="AY343" s="18" t="s">
        <v>213</v>
      </c>
      <c r="BE343" s="256">
        <f>IF(N343="základní",J343,0)</f>
        <v>0</v>
      </c>
      <c r="BF343" s="256">
        <f>IF(N343="snížená",J343,0)</f>
        <v>0</v>
      </c>
      <c r="BG343" s="256">
        <f>IF(N343="zákl. přenesená",J343,0)</f>
        <v>0</v>
      </c>
      <c r="BH343" s="256">
        <f>IF(N343="sníž. přenesená",J343,0)</f>
        <v>0</v>
      </c>
      <c r="BI343" s="256">
        <f>IF(N343="nulová",J343,0)</f>
        <v>0</v>
      </c>
      <c r="BJ343" s="18" t="s">
        <v>84</v>
      </c>
      <c r="BK343" s="256">
        <f>ROUND(I343*H343,2)</f>
        <v>0</v>
      </c>
      <c r="BL343" s="18" t="s">
        <v>229</v>
      </c>
      <c r="BM343" s="255" t="s">
        <v>4181</v>
      </c>
    </row>
    <row r="344" s="2" customFormat="1">
      <c r="A344" s="39"/>
      <c r="B344" s="40"/>
      <c r="C344" s="41"/>
      <c r="D344" s="257" t="s">
        <v>222</v>
      </c>
      <c r="E344" s="41"/>
      <c r="F344" s="258" t="s">
        <v>4182</v>
      </c>
      <c r="G344" s="41"/>
      <c r="H344" s="41"/>
      <c r="I344" s="155"/>
      <c r="J344" s="41"/>
      <c r="K344" s="41"/>
      <c r="L344" s="45"/>
      <c r="M344" s="259"/>
      <c r="N344" s="260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222</v>
      </c>
      <c r="AU344" s="18" t="s">
        <v>84</v>
      </c>
    </row>
    <row r="345" s="2" customFormat="1" ht="16.5" customHeight="1">
      <c r="A345" s="39"/>
      <c r="B345" s="40"/>
      <c r="C345" s="244" t="s">
        <v>1787</v>
      </c>
      <c r="D345" s="244" t="s">
        <v>216</v>
      </c>
      <c r="E345" s="245" t="s">
        <v>4183</v>
      </c>
      <c r="F345" s="246" t="s">
        <v>4184</v>
      </c>
      <c r="G345" s="247" t="s">
        <v>471</v>
      </c>
      <c r="H345" s="248">
        <v>13</v>
      </c>
      <c r="I345" s="249"/>
      <c r="J345" s="250">
        <f>ROUND(I345*H345,2)</f>
        <v>0</v>
      </c>
      <c r="K345" s="246" t="s">
        <v>3811</v>
      </c>
      <c r="L345" s="45"/>
      <c r="M345" s="251" t="s">
        <v>1</v>
      </c>
      <c r="N345" s="252" t="s">
        <v>41</v>
      </c>
      <c r="O345" s="92"/>
      <c r="P345" s="253">
        <f>O345*H345</f>
        <v>0</v>
      </c>
      <c r="Q345" s="253">
        <v>0</v>
      </c>
      <c r="R345" s="253">
        <f>Q345*H345</f>
        <v>0</v>
      </c>
      <c r="S345" s="253">
        <v>0</v>
      </c>
      <c r="T345" s="254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55" t="s">
        <v>229</v>
      </c>
      <c r="AT345" s="255" t="s">
        <v>216</v>
      </c>
      <c r="AU345" s="255" t="s">
        <v>84</v>
      </c>
      <c r="AY345" s="18" t="s">
        <v>213</v>
      </c>
      <c r="BE345" s="256">
        <f>IF(N345="základní",J345,0)</f>
        <v>0</v>
      </c>
      <c r="BF345" s="256">
        <f>IF(N345="snížená",J345,0)</f>
        <v>0</v>
      </c>
      <c r="BG345" s="256">
        <f>IF(N345="zákl. přenesená",J345,0)</f>
        <v>0</v>
      </c>
      <c r="BH345" s="256">
        <f>IF(N345="sníž. přenesená",J345,0)</f>
        <v>0</v>
      </c>
      <c r="BI345" s="256">
        <f>IF(N345="nulová",J345,0)</f>
        <v>0</v>
      </c>
      <c r="BJ345" s="18" t="s">
        <v>84</v>
      </c>
      <c r="BK345" s="256">
        <f>ROUND(I345*H345,2)</f>
        <v>0</v>
      </c>
      <c r="BL345" s="18" t="s">
        <v>229</v>
      </c>
      <c r="BM345" s="255" t="s">
        <v>4185</v>
      </c>
    </row>
    <row r="346" s="2" customFormat="1">
      <c r="A346" s="39"/>
      <c r="B346" s="40"/>
      <c r="C346" s="41"/>
      <c r="D346" s="257" t="s">
        <v>222</v>
      </c>
      <c r="E346" s="41"/>
      <c r="F346" s="258" t="s">
        <v>4186</v>
      </c>
      <c r="G346" s="41"/>
      <c r="H346" s="41"/>
      <c r="I346" s="155"/>
      <c r="J346" s="41"/>
      <c r="K346" s="41"/>
      <c r="L346" s="45"/>
      <c r="M346" s="259"/>
      <c r="N346" s="260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222</v>
      </c>
      <c r="AU346" s="18" t="s">
        <v>84</v>
      </c>
    </row>
    <row r="347" s="2" customFormat="1" ht="16.5" customHeight="1">
      <c r="A347" s="39"/>
      <c r="B347" s="40"/>
      <c r="C347" s="244" t="s">
        <v>1792</v>
      </c>
      <c r="D347" s="244" t="s">
        <v>216</v>
      </c>
      <c r="E347" s="245" t="s">
        <v>4187</v>
      </c>
      <c r="F347" s="246" t="s">
        <v>4188</v>
      </c>
      <c r="G347" s="247" t="s">
        <v>471</v>
      </c>
      <c r="H347" s="248">
        <v>340</v>
      </c>
      <c r="I347" s="249"/>
      <c r="J347" s="250">
        <f>ROUND(I347*H347,2)</f>
        <v>0</v>
      </c>
      <c r="K347" s="246" t="s">
        <v>3811</v>
      </c>
      <c r="L347" s="45"/>
      <c r="M347" s="251" t="s">
        <v>1</v>
      </c>
      <c r="N347" s="252" t="s">
        <v>41</v>
      </c>
      <c r="O347" s="92"/>
      <c r="P347" s="253">
        <f>O347*H347</f>
        <v>0</v>
      </c>
      <c r="Q347" s="253">
        <v>0</v>
      </c>
      <c r="R347" s="253">
        <f>Q347*H347</f>
        <v>0</v>
      </c>
      <c r="S347" s="253">
        <v>0</v>
      </c>
      <c r="T347" s="254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55" t="s">
        <v>229</v>
      </c>
      <c r="AT347" s="255" t="s">
        <v>216</v>
      </c>
      <c r="AU347" s="255" t="s">
        <v>84</v>
      </c>
      <c r="AY347" s="18" t="s">
        <v>213</v>
      </c>
      <c r="BE347" s="256">
        <f>IF(N347="základní",J347,0)</f>
        <v>0</v>
      </c>
      <c r="BF347" s="256">
        <f>IF(N347="snížená",J347,0)</f>
        <v>0</v>
      </c>
      <c r="BG347" s="256">
        <f>IF(N347="zákl. přenesená",J347,0)</f>
        <v>0</v>
      </c>
      <c r="BH347" s="256">
        <f>IF(N347="sníž. přenesená",J347,0)</f>
        <v>0</v>
      </c>
      <c r="BI347" s="256">
        <f>IF(N347="nulová",J347,0)</f>
        <v>0</v>
      </c>
      <c r="BJ347" s="18" t="s">
        <v>84</v>
      </c>
      <c r="BK347" s="256">
        <f>ROUND(I347*H347,2)</f>
        <v>0</v>
      </c>
      <c r="BL347" s="18" t="s">
        <v>229</v>
      </c>
      <c r="BM347" s="255" t="s">
        <v>4189</v>
      </c>
    </row>
    <row r="348" s="2" customFormat="1">
      <c r="A348" s="39"/>
      <c r="B348" s="40"/>
      <c r="C348" s="41"/>
      <c r="D348" s="257" t="s">
        <v>222</v>
      </c>
      <c r="E348" s="41"/>
      <c r="F348" s="258" t="s">
        <v>4190</v>
      </c>
      <c r="G348" s="41"/>
      <c r="H348" s="41"/>
      <c r="I348" s="155"/>
      <c r="J348" s="41"/>
      <c r="K348" s="41"/>
      <c r="L348" s="45"/>
      <c r="M348" s="259"/>
      <c r="N348" s="260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222</v>
      </c>
      <c r="AU348" s="18" t="s">
        <v>84</v>
      </c>
    </row>
    <row r="349" s="2" customFormat="1" ht="16.5" customHeight="1">
      <c r="A349" s="39"/>
      <c r="B349" s="40"/>
      <c r="C349" s="244" t="s">
        <v>1797</v>
      </c>
      <c r="D349" s="244" t="s">
        <v>216</v>
      </c>
      <c r="E349" s="245" t="s">
        <v>4191</v>
      </c>
      <c r="F349" s="246" t="s">
        <v>4192</v>
      </c>
      <c r="G349" s="247" t="s">
        <v>471</v>
      </c>
      <c r="H349" s="248">
        <v>13</v>
      </c>
      <c r="I349" s="249"/>
      <c r="J349" s="250">
        <f>ROUND(I349*H349,2)</f>
        <v>0</v>
      </c>
      <c r="K349" s="246" t="s">
        <v>3811</v>
      </c>
      <c r="L349" s="45"/>
      <c r="M349" s="251" t="s">
        <v>1</v>
      </c>
      <c r="N349" s="252" t="s">
        <v>41</v>
      </c>
      <c r="O349" s="92"/>
      <c r="P349" s="253">
        <f>O349*H349</f>
        <v>0</v>
      </c>
      <c r="Q349" s="253">
        <v>0</v>
      </c>
      <c r="R349" s="253">
        <f>Q349*H349</f>
        <v>0</v>
      </c>
      <c r="S349" s="253">
        <v>0</v>
      </c>
      <c r="T349" s="25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55" t="s">
        <v>229</v>
      </c>
      <c r="AT349" s="255" t="s">
        <v>216</v>
      </c>
      <c r="AU349" s="255" t="s">
        <v>84</v>
      </c>
      <c r="AY349" s="18" t="s">
        <v>213</v>
      </c>
      <c r="BE349" s="256">
        <f>IF(N349="základní",J349,0)</f>
        <v>0</v>
      </c>
      <c r="BF349" s="256">
        <f>IF(N349="snížená",J349,0)</f>
        <v>0</v>
      </c>
      <c r="BG349" s="256">
        <f>IF(N349="zákl. přenesená",J349,0)</f>
        <v>0</v>
      </c>
      <c r="BH349" s="256">
        <f>IF(N349="sníž. přenesená",J349,0)</f>
        <v>0</v>
      </c>
      <c r="BI349" s="256">
        <f>IF(N349="nulová",J349,0)</f>
        <v>0</v>
      </c>
      <c r="BJ349" s="18" t="s">
        <v>84</v>
      </c>
      <c r="BK349" s="256">
        <f>ROUND(I349*H349,2)</f>
        <v>0</v>
      </c>
      <c r="BL349" s="18" t="s">
        <v>229</v>
      </c>
      <c r="BM349" s="255" t="s">
        <v>4193</v>
      </c>
    </row>
    <row r="350" s="2" customFormat="1">
      <c r="A350" s="39"/>
      <c r="B350" s="40"/>
      <c r="C350" s="41"/>
      <c r="D350" s="257" t="s">
        <v>222</v>
      </c>
      <c r="E350" s="41"/>
      <c r="F350" s="258" t="s">
        <v>4186</v>
      </c>
      <c r="G350" s="41"/>
      <c r="H350" s="41"/>
      <c r="I350" s="155"/>
      <c r="J350" s="41"/>
      <c r="K350" s="41"/>
      <c r="L350" s="45"/>
      <c r="M350" s="259"/>
      <c r="N350" s="260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222</v>
      </c>
      <c r="AU350" s="18" t="s">
        <v>84</v>
      </c>
    </row>
    <row r="351" s="2" customFormat="1" ht="16.5" customHeight="1">
      <c r="A351" s="39"/>
      <c r="B351" s="40"/>
      <c r="C351" s="244" t="s">
        <v>1802</v>
      </c>
      <c r="D351" s="244" t="s">
        <v>216</v>
      </c>
      <c r="E351" s="245" t="s">
        <v>4194</v>
      </c>
      <c r="F351" s="246" t="s">
        <v>4195</v>
      </c>
      <c r="G351" s="247" t="s">
        <v>393</v>
      </c>
      <c r="H351" s="248">
        <v>345</v>
      </c>
      <c r="I351" s="249"/>
      <c r="J351" s="250">
        <f>ROUND(I351*H351,2)</f>
        <v>0</v>
      </c>
      <c r="K351" s="246" t="s">
        <v>3811</v>
      </c>
      <c r="L351" s="45"/>
      <c r="M351" s="314" t="s">
        <v>1</v>
      </c>
      <c r="N351" s="315" t="s">
        <v>41</v>
      </c>
      <c r="O351" s="263"/>
      <c r="P351" s="316">
        <f>O351*H351</f>
        <v>0</v>
      </c>
      <c r="Q351" s="316">
        <v>0</v>
      </c>
      <c r="R351" s="316">
        <f>Q351*H351</f>
        <v>0</v>
      </c>
      <c r="S351" s="316">
        <v>0</v>
      </c>
      <c r="T351" s="31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5" t="s">
        <v>229</v>
      </c>
      <c r="AT351" s="255" t="s">
        <v>216</v>
      </c>
      <c r="AU351" s="255" t="s">
        <v>84</v>
      </c>
      <c r="AY351" s="18" t="s">
        <v>213</v>
      </c>
      <c r="BE351" s="256">
        <f>IF(N351="základní",J351,0)</f>
        <v>0</v>
      </c>
      <c r="BF351" s="256">
        <f>IF(N351="snížená",J351,0)</f>
        <v>0</v>
      </c>
      <c r="BG351" s="256">
        <f>IF(N351="zákl. přenesená",J351,0)</f>
        <v>0</v>
      </c>
      <c r="BH351" s="256">
        <f>IF(N351="sníž. přenesená",J351,0)</f>
        <v>0</v>
      </c>
      <c r="BI351" s="256">
        <f>IF(N351="nulová",J351,0)</f>
        <v>0</v>
      </c>
      <c r="BJ351" s="18" t="s">
        <v>84</v>
      </c>
      <c r="BK351" s="256">
        <f>ROUND(I351*H351,2)</f>
        <v>0</v>
      </c>
      <c r="BL351" s="18" t="s">
        <v>229</v>
      </c>
      <c r="BM351" s="255" t="s">
        <v>4196</v>
      </c>
    </row>
    <row r="352" s="2" customFormat="1" ht="6.96" customHeight="1">
      <c r="A352" s="39"/>
      <c r="B352" s="67"/>
      <c r="C352" s="68"/>
      <c r="D352" s="68"/>
      <c r="E352" s="68"/>
      <c r="F352" s="68"/>
      <c r="G352" s="68"/>
      <c r="H352" s="68"/>
      <c r="I352" s="193"/>
      <c r="J352" s="68"/>
      <c r="K352" s="68"/>
      <c r="L352" s="45"/>
      <c r="M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</row>
  </sheetData>
  <sheetProtection sheet="1" autoFilter="0" formatColumns="0" formatRows="0" objects="1" scenarios="1" spinCount="100000" saltValue="0S/lgY+Aux+L7ic5EE0x5e1Jj2MhWGCBQCLq2xzNG9sdsgOPbDswKAZ2T4Bw8j0/S3tLBe3curp5VHGpJdDGDg==" hashValue="kES3TY3FwZvir1gbJN5Ws2FLb+0lK1UhIcWJ7k9cplHP+89h9PHy//UyXsbLGFtGrw+sYicOl6QzvLM+rq0z+g==" algorithmName="SHA-512" password="CC35"/>
  <autoFilter ref="C121:K35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4197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9"/>
      <c r="B27" s="160"/>
      <c r="C27" s="159"/>
      <c r="D27" s="159"/>
      <c r="E27" s="161" t="s">
        <v>3803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ROUND((SUM(BE120:BE166)),  2)</f>
        <v>0</v>
      </c>
      <c r="G33" s="39"/>
      <c r="H33" s="39"/>
      <c r="I33" s="172">
        <v>0.20999999999999999</v>
      </c>
      <c r="J33" s="171">
        <f>ROUND(((SUM(BE120:BE166))*I33),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ROUND((SUM(BF120:BF166)),  2)</f>
        <v>0</v>
      </c>
      <c r="G34" s="39"/>
      <c r="H34" s="39"/>
      <c r="I34" s="172">
        <v>0.14999999999999999</v>
      </c>
      <c r="J34" s="171">
        <f>ROUND(((SUM(BF120:BF166))*I34),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ROUND((SUM(BG120:BG166)),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ROUND((SUM(BH120:BH166)),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ROUND((SUM(BI120:BI166)),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471 - Ozvučení náměstí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3804</v>
      </c>
      <c r="E97" s="206"/>
      <c r="F97" s="206"/>
      <c r="G97" s="206"/>
      <c r="H97" s="206"/>
      <c r="I97" s="207"/>
      <c r="J97" s="208">
        <f>J121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3805</v>
      </c>
      <c r="E98" s="206"/>
      <c r="F98" s="206"/>
      <c r="G98" s="206"/>
      <c r="H98" s="206"/>
      <c r="I98" s="207"/>
      <c r="J98" s="208">
        <f>J142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4198</v>
      </c>
      <c r="E99" s="206"/>
      <c r="F99" s="206"/>
      <c r="G99" s="206"/>
      <c r="H99" s="206"/>
      <c r="I99" s="207"/>
      <c r="J99" s="208">
        <f>J149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3806</v>
      </c>
      <c r="E100" s="206"/>
      <c r="F100" s="206"/>
      <c r="G100" s="206"/>
      <c r="H100" s="206"/>
      <c r="I100" s="207"/>
      <c r="J100" s="208">
        <f>J162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198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Revitalizace centra města Kopřivnice - aktualizace 08.2020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185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SO 471 - Ozvučení náměstí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 xml:space="preserve"> </v>
      </c>
      <c r="G114" s="41"/>
      <c r="H114" s="41"/>
      <c r="I114" s="157" t="s">
        <v>22</v>
      </c>
      <c r="J114" s="80" t="str">
        <f>IF(J12="","",J12)</f>
        <v>7. 8. 2020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>Město Kopřivnice</v>
      </c>
      <c r="G116" s="41"/>
      <c r="H116" s="41"/>
      <c r="I116" s="157" t="s">
        <v>30</v>
      </c>
      <c r="J116" s="37" t="str">
        <f>E21</f>
        <v>Dopravoprojekt Ostrava a.s.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157" t="s">
        <v>33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216"/>
      <c r="B119" s="217"/>
      <c r="C119" s="218" t="s">
        <v>199</v>
      </c>
      <c r="D119" s="219" t="s">
        <v>61</v>
      </c>
      <c r="E119" s="219" t="s">
        <v>57</v>
      </c>
      <c r="F119" s="219" t="s">
        <v>58</v>
      </c>
      <c r="G119" s="219" t="s">
        <v>200</v>
      </c>
      <c r="H119" s="219" t="s">
        <v>201</v>
      </c>
      <c r="I119" s="220" t="s">
        <v>202</v>
      </c>
      <c r="J119" s="219" t="s">
        <v>190</v>
      </c>
      <c r="K119" s="221" t="s">
        <v>203</v>
      </c>
      <c r="L119" s="222"/>
      <c r="M119" s="101" t="s">
        <v>1</v>
      </c>
      <c r="N119" s="102" t="s">
        <v>40</v>
      </c>
      <c r="O119" s="102" t="s">
        <v>204</v>
      </c>
      <c r="P119" s="102" t="s">
        <v>205</v>
      </c>
      <c r="Q119" s="102" t="s">
        <v>206</v>
      </c>
      <c r="R119" s="102" t="s">
        <v>207</v>
      </c>
      <c r="S119" s="102" t="s">
        <v>208</v>
      </c>
      <c r="T119" s="103" t="s">
        <v>209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9"/>
      <c r="B120" s="40"/>
      <c r="C120" s="108" t="s">
        <v>210</v>
      </c>
      <c r="D120" s="41"/>
      <c r="E120" s="41"/>
      <c r="F120" s="41"/>
      <c r="G120" s="41"/>
      <c r="H120" s="41"/>
      <c r="I120" s="155"/>
      <c r="J120" s="223">
        <f>BK120</f>
        <v>0</v>
      </c>
      <c r="K120" s="41"/>
      <c r="L120" s="45"/>
      <c r="M120" s="104"/>
      <c r="N120" s="224"/>
      <c r="O120" s="105"/>
      <c r="P120" s="225">
        <f>P121+P142+P149+P162</f>
        <v>0</v>
      </c>
      <c r="Q120" s="105"/>
      <c r="R120" s="225">
        <f>R121+R142+R149+R162</f>
        <v>0</v>
      </c>
      <c r="S120" s="105"/>
      <c r="T120" s="226">
        <f>T121+T142+T149+T162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192</v>
      </c>
      <c r="BK120" s="227">
        <f>BK121+BK142+BK149+BK162</f>
        <v>0</v>
      </c>
    </row>
    <row r="121" s="12" customFormat="1" ht="25.92" customHeight="1">
      <c r="A121" s="12"/>
      <c r="B121" s="228"/>
      <c r="C121" s="229"/>
      <c r="D121" s="230" t="s">
        <v>75</v>
      </c>
      <c r="E121" s="231" t="s">
        <v>1710</v>
      </c>
      <c r="F121" s="231" t="s">
        <v>3807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SUM(P122:P141)</f>
        <v>0</v>
      </c>
      <c r="Q121" s="236"/>
      <c r="R121" s="237">
        <f>SUM(R122:R141)</f>
        <v>0</v>
      </c>
      <c r="S121" s="236"/>
      <c r="T121" s="238">
        <f>SUM(T122:T141)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84</v>
      </c>
      <c r="AT121" s="240" t="s">
        <v>75</v>
      </c>
      <c r="AU121" s="240" t="s">
        <v>76</v>
      </c>
      <c r="AY121" s="239" t="s">
        <v>213</v>
      </c>
      <c r="BK121" s="241">
        <f>SUM(BK122:BK141)</f>
        <v>0</v>
      </c>
    </row>
    <row r="122" s="2" customFormat="1" ht="16.5" customHeight="1">
      <c r="A122" s="39"/>
      <c r="B122" s="40"/>
      <c r="C122" s="244" t="s">
        <v>84</v>
      </c>
      <c r="D122" s="244" t="s">
        <v>216</v>
      </c>
      <c r="E122" s="245" t="s">
        <v>3808</v>
      </c>
      <c r="F122" s="246" t="s">
        <v>3809</v>
      </c>
      <c r="G122" s="247" t="s">
        <v>3810</v>
      </c>
      <c r="H122" s="248">
        <v>24</v>
      </c>
      <c r="I122" s="249"/>
      <c r="J122" s="250">
        <f>ROUND(I122*H122,2)</f>
        <v>0</v>
      </c>
      <c r="K122" s="246" t="s">
        <v>3811</v>
      </c>
      <c r="L122" s="45"/>
      <c r="M122" s="251" t="s">
        <v>1</v>
      </c>
      <c r="N122" s="252" t="s">
        <v>41</v>
      </c>
      <c r="O122" s="92"/>
      <c r="P122" s="253">
        <f>O122*H122</f>
        <v>0</v>
      </c>
      <c r="Q122" s="253">
        <v>0</v>
      </c>
      <c r="R122" s="253">
        <f>Q122*H122</f>
        <v>0</v>
      </c>
      <c r="S122" s="253">
        <v>0</v>
      </c>
      <c r="T122" s="25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5" t="s">
        <v>229</v>
      </c>
      <c r="AT122" s="255" t="s">
        <v>216</v>
      </c>
      <c r="AU122" s="255" t="s">
        <v>84</v>
      </c>
      <c r="AY122" s="18" t="s">
        <v>213</v>
      </c>
      <c r="BE122" s="256">
        <f>IF(N122="základní",J122,0)</f>
        <v>0</v>
      </c>
      <c r="BF122" s="256">
        <f>IF(N122="snížená",J122,0)</f>
        <v>0</v>
      </c>
      <c r="BG122" s="256">
        <f>IF(N122="zákl. přenesená",J122,0)</f>
        <v>0</v>
      </c>
      <c r="BH122" s="256">
        <f>IF(N122="sníž. přenesená",J122,0)</f>
        <v>0</v>
      </c>
      <c r="BI122" s="256">
        <f>IF(N122="nulová",J122,0)</f>
        <v>0</v>
      </c>
      <c r="BJ122" s="18" t="s">
        <v>84</v>
      </c>
      <c r="BK122" s="256">
        <f>ROUND(I122*H122,2)</f>
        <v>0</v>
      </c>
      <c r="BL122" s="18" t="s">
        <v>229</v>
      </c>
      <c r="BM122" s="255" t="s">
        <v>86</v>
      </c>
    </row>
    <row r="123" s="2" customFormat="1">
      <c r="A123" s="39"/>
      <c r="B123" s="40"/>
      <c r="C123" s="41"/>
      <c r="D123" s="257" t="s">
        <v>222</v>
      </c>
      <c r="E123" s="41"/>
      <c r="F123" s="258" t="s">
        <v>3941</v>
      </c>
      <c r="G123" s="41"/>
      <c r="H123" s="41"/>
      <c r="I123" s="155"/>
      <c r="J123" s="41"/>
      <c r="K123" s="41"/>
      <c r="L123" s="45"/>
      <c r="M123" s="259"/>
      <c r="N123" s="260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222</v>
      </c>
      <c r="AU123" s="18" t="s">
        <v>84</v>
      </c>
    </row>
    <row r="124" s="2" customFormat="1" ht="16.5" customHeight="1">
      <c r="A124" s="39"/>
      <c r="B124" s="40"/>
      <c r="C124" s="244" t="s">
        <v>86</v>
      </c>
      <c r="D124" s="244" t="s">
        <v>216</v>
      </c>
      <c r="E124" s="245" t="s">
        <v>3813</v>
      </c>
      <c r="F124" s="246" t="s">
        <v>3814</v>
      </c>
      <c r="G124" s="247" t="s">
        <v>3810</v>
      </c>
      <c r="H124" s="248">
        <v>24</v>
      </c>
      <c r="I124" s="249"/>
      <c r="J124" s="250">
        <f>ROUND(I124*H124,2)</f>
        <v>0</v>
      </c>
      <c r="K124" s="246" t="s">
        <v>3811</v>
      </c>
      <c r="L124" s="45"/>
      <c r="M124" s="251" t="s">
        <v>1</v>
      </c>
      <c r="N124" s="252" t="s">
        <v>41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229</v>
      </c>
      <c r="AT124" s="255" t="s">
        <v>216</v>
      </c>
      <c r="AU124" s="255" t="s">
        <v>84</v>
      </c>
      <c r="AY124" s="18" t="s">
        <v>213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84</v>
      </c>
      <c r="BK124" s="256">
        <f>ROUND(I124*H124,2)</f>
        <v>0</v>
      </c>
      <c r="BL124" s="18" t="s">
        <v>229</v>
      </c>
      <c r="BM124" s="255" t="s">
        <v>229</v>
      </c>
    </row>
    <row r="125" s="2" customFormat="1">
      <c r="A125" s="39"/>
      <c r="B125" s="40"/>
      <c r="C125" s="41"/>
      <c r="D125" s="257" t="s">
        <v>222</v>
      </c>
      <c r="E125" s="41"/>
      <c r="F125" s="258" t="s">
        <v>4199</v>
      </c>
      <c r="G125" s="41"/>
      <c r="H125" s="41"/>
      <c r="I125" s="155"/>
      <c r="J125" s="41"/>
      <c r="K125" s="41"/>
      <c r="L125" s="45"/>
      <c r="M125" s="259"/>
      <c r="N125" s="260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222</v>
      </c>
      <c r="AU125" s="18" t="s">
        <v>84</v>
      </c>
    </row>
    <row r="126" s="2" customFormat="1" ht="21.75" customHeight="1">
      <c r="A126" s="39"/>
      <c r="B126" s="40"/>
      <c r="C126" s="244" t="s">
        <v>224</v>
      </c>
      <c r="D126" s="244" t="s">
        <v>216</v>
      </c>
      <c r="E126" s="245" t="s">
        <v>3819</v>
      </c>
      <c r="F126" s="246" t="s">
        <v>3820</v>
      </c>
      <c r="G126" s="247" t="s">
        <v>3810</v>
      </c>
      <c r="H126" s="248">
        <v>24</v>
      </c>
      <c r="I126" s="249"/>
      <c r="J126" s="250">
        <f>ROUND(I126*H126,2)</f>
        <v>0</v>
      </c>
      <c r="K126" s="246" t="s">
        <v>3811</v>
      </c>
      <c r="L126" s="45"/>
      <c r="M126" s="251" t="s">
        <v>1</v>
      </c>
      <c r="N126" s="252" t="s">
        <v>41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229</v>
      </c>
      <c r="AT126" s="255" t="s">
        <v>216</v>
      </c>
      <c r="AU126" s="255" t="s">
        <v>84</v>
      </c>
      <c r="AY126" s="18" t="s">
        <v>213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84</v>
      </c>
      <c r="BK126" s="256">
        <f>ROUND(I126*H126,2)</f>
        <v>0</v>
      </c>
      <c r="BL126" s="18" t="s">
        <v>229</v>
      </c>
      <c r="BM126" s="255" t="s">
        <v>238</v>
      </c>
    </row>
    <row r="127" s="2" customFormat="1">
      <c r="A127" s="39"/>
      <c r="B127" s="40"/>
      <c r="C127" s="41"/>
      <c r="D127" s="257" t="s">
        <v>222</v>
      </c>
      <c r="E127" s="41"/>
      <c r="F127" s="258" t="s">
        <v>4200</v>
      </c>
      <c r="G127" s="41"/>
      <c r="H127" s="41"/>
      <c r="I127" s="155"/>
      <c r="J127" s="41"/>
      <c r="K127" s="41"/>
      <c r="L127" s="45"/>
      <c r="M127" s="259"/>
      <c r="N127" s="260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222</v>
      </c>
      <c r="AU127" s="18" t="s">
        <v>84</v>
      </c>
    </row>
    <row r="128" s="2" customFormat="1" ht="21.75" customHeight="1">
      <c r="A128" s="39"/>
      <c r="B128" s="40"/>
      <c r="C128" s="244" t="s">
        <v>229</v>
      </c>
      <c r="D128" s="244" t="s">
        <v>216</v>
      </c>
      <c r="E128" s="245" t="s">
        <v>3822</v>
      </c>
      <c r="F128" s="246" t="s">
        <v>3823</v>
      </c>
      <c r="G128" s="247" t="s">
        <v>3810</v>
      </c>
      <c r="H128" s="248">
        <v>8</v>
      </c>
      <c r="I128" s="249"/>
      <c r="J128" s="250">
        <f>ROUND(I128*H128,2)</f>
        <v>0</v>
      </c>
      <c r="K128" s="246" t="s">
        <v>3811</v>
      </c>
      <c r="L128" s="45"/>
      <c r="M128" s="251" t="s">
        <v>1</v>
      </c>
      <c r="N128" s="252" t="s">
        <v>41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229</v>
      </c>
      <c r="AT128" s="255" t="s">
        <v>216</v>
      </c>
      <c r="AU128" s="255" t="s">
        <v>84</v>
      </c>
      <c r="AY128" s="18" t="s">
        <v>213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84</v>
      </c>
      <c r="BK128" s="256">
        <f>ROUND(I128*H128,2)</f>
        <v>0</v>
      </c>
      <c r="BL128" s="18" t="s">
        <v>229</v>
      </c>
      <c r="BM128" s="255" t="s">
        <v>420</v>
      </c>
    </row>
    <row r="129" s="2" customFormat="1">
      <c r="A129" s="39"/>
      <c r="B129" s="40"/>
      <c r="C129" s="41"/>
      <c r="D129" s="257" t="s">
        <v>222</v>
      </c>
      <c r="E129" s="41"/>
      <c r="F129" s="258" t="s">
        <v>4201</v>
      </c>
      <c r="G129" s="41"/>
      <c r="H129" s="41"/>
      <c r="I129" s="155"/>
      <c r="J129" s="41"/>
      <c r="K129" s="41"/>
      <c r="L129" s="45"/>
      <c r="M129" s="259"/>
      <c r="N129" s="260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222</v>
      </c>
      <c r="AU129" s="18" t="s">
        <v>84</v>
      </c>
    </row>
    <row r="130" s="2" customFormat="1" ht="16.5" customHeight="1">
      <c r="A130" s="39"/>
      <c r="B130" s="40"/>
      <c r="C130" s="244" t="s">
        <v>212</v>
      </c>
      <c r="D130" s="244" t="s">
        <v>216</v>
      </c>
      <c r="E130" s="245" t="s">
        <v>3824</v>
      </c>
      <c r="F130" s="246" t="s">
        <v>3825</v>
      </c>
      <c r="G130" s="247" t="s">
        <v>3810</v>
      </c>
      <c r="H130" s="248">
        <v>12</v>
      </c>
      <c r="I130" s="249"/>
      <c r="J130" s="250">
        <f>ROUND(I130*H130,2)</f>
        <v>0</v>
      </c>
      <c r="K130" s="246" t="s">
        <v>3811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84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253</v>
      </c>
    </row>
    <row r="131" s="2" customFormat="1">
      <c r="A131" s="39"/>
      <c r="B131" s="40"/>
      <c r="C131" s="41"/>
      <c r="D131" s="257" t="s">
        <v>222</v>
      </c>
      <c r="E131" s="41"/>
      <c r="F131" s="258" t="s">
        <v>4202</v>
      </c>
      <c r="G131" s="41"/>
      <c r="H131" s="41"/>
      <c r="I131" s="155"/>
      <c r="J131" s="41"/>
      <c r="K131" s="41"/>
      <c r="L131" s="45"/>
      <c r="M131" s="259"/>
      <c r="N131" s="260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84</v>
      </c>
    </row>
    <row r="132" s="2" customFormat="1" ht="16.5" customHeight="1">
      <c r="A132" s="39"/>
      <c r="B132" s="40"/>
      <c r="C132" s="244" t="s">
        <v>238</v>
      </c>
      <c r="D132" s="244" t="s">
        <v>216</v>
      </c>
      <c r="E132" s="245" t="s">
        <v>4203</v>
      </c>
      <c r="F132" s="246" t="s">
        <v>4204</v>
      </c>
      <c r="G132" s="247" t="s">
        <v>3810</v>
      </c>
      <c r="H132" s="248">
        <v>8</v>
      </c>
      <c r="I132" s="249"/>
      <c r="J132" s="250">
        <f>ROUND(I132*H132,2)</f>
        <v>0</v>
      </c>
      <c r="K132" s="246" t="s">
        <v>3811</v>
      </c>
      <c r="L132" s="45"/>
      <c r="M132" s="251" t="s">
        <v>1</v>
      </c>
      <c r="N132" s="252" t="s">
        <v>41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229</v>
      </c>
      <c r="AT132" s="255" t="s">
        <v>216</v>
      </c>
      <c r="AU132" s="255" t="s">
        <v>84</v>
      </c>
      <c r="AY132" s="18" t="s">
        <v>213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84</v>
      </c>
      <c r="BK132" s="256">
        <f>ROUND(I132*H132,2)</f>
        <v>0</v>
      </c>
      <c r="BL132" s="18" t="s">
        <v>229</v>
      </c>
      <c r="BM132" s="255" t="s">
        <v>264</v>
      </c>
    </row>
    <row r="133" s="2" customFormat="1">
      <c r="A133" s="39"/>
      <c r="B133" s="40"/>
      <c r="C133" s="41"/>
      <c r="D133" s="257" t="s">
        <v>222</v>
      </c>
      <c r="E133" s="41"/>
      <c r="F133" s="258" t="s">
        <v>4201</v>
      </c>
      <c r="G133" s="41"/>
      <c r="H133" s="41"/>
      <c r="I133" s="155"/>
      <c r="J133" s="41"/>
      <c r="K133" s="41"/>
      <c r="L133" s="45"/>
      <c r="M133" s="259"/>
      <c r="N133" s="260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84</v>
      </c>
    </row>
    <row r="134" s="2" customFormat="1" ht="16.5" customHeight="1">
      <c r="A134" s="39"/>
      <c r="B134" s="40"/>
      <c r="C134" s="244" t="s">
        <v>243</v>
      </c>
      <c r="D134" s="244" t="s">
        <v>216</v>
      </c>
      <c r="E134" s="245" t="s">
        <v>3827</v>
      </c>
      <c r="F134" s="246" t="s">
        <v>3828</v>
      </c>
      <c r="G134" s="247" t="s">
        <v>3776</v>
      </c>
      <c r="H134" s="248">
        <v>1</v>
      </c>
      <c r="I134" s="249"/>
      <c r="J134" s="250">
        <f>ROUND(I134*H134,2)</f>
        <v>0</v>
      </c>
      <c r="K134" s="246" t="s">
        <v>3811</v>
      </c>
      <c r="L134" s="45"/>
      <c r="M134" s="251" t="s">
        <v>1</v>
      </c>
      <c r="N134" s="252" t="s">
        <v>41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229</v>
      </c>
      <c r="AT134" s="255" t="s">
        <v>216</v>
      </c>
      <c r="AU134" s="255" t="s">
        <v>84</v>
      </c>
      <c r="AY134" s="18" t="s">
        <v>213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84</v>
      </c>
      <c r="BK134" s="256">
        <f>ROUND(I134*H134,2)</f>
        <v>0</v>
      </c>
      <c r="BL134" s="18" t="s">
        <v>229</v>
      </c>
      <c r="BM134" s="255" t="s">
        <v>279</v>
      </c>
    </row>
    <row r="135" s="2" customFormat="1">
      <c r="A135" s="39"/>
      <c r="B135" s="40"/>
      <c r="C135" s="41"/>
      <c r="D135" s="257" t="s">
        <v>222</v>
      </c>
      <c r="E135" s="41"/>
      <c r="F135" s="258" t="s">
        <v>4205</v>
      </c>
      <c r="G135" s="41"/>
      <c r="H135" s="41"/>
      <c r="I135" s="155"/>
      <c r="J135" s="41"/>
      <c r="K135" s="41"/>
      <c r="L135" s="45"/>
      <c r="M135" s="259"/>
      <c r="N135" s="260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222</v>
      </c>
      <c r="AU135" s="18" t="s">
        <v>84</v>
      </c>
    </row>
    <row r="136" s="2" customFormat="1" ht="16.5" customHeight="1">
      <c r="A136" s="39"/>
      <c r="B136" s="40"/>
      <c r="C136" s="244" t="s">
        <v>420</v>
      </c>
      <c r="D136" s="244" t="s">
        <v>216</v>
      </c>
      <c r="E136" s="245" t="s">
        <v>3830</v>
      </c>
      <c r="F136" s="246" t="s">
        <v>3831</v>
      </c>
      <c r="G136" s="247" t="s">
        <v>3776</v>
      </c>
      <c r="H136" s="248">
        <v>1</v>
      </c>
      <c r="I136" s="249"/>
      <c r="J136" s="250">
        <f>ROUND(I136*H136,2)</f>
        <v>0</v>
      </c>
      <c r="K136" s="246" t="s">
        <v>3811</v>
      </c>
      <c r="L136" s="45"/>
      <c r="M136" s="251" t="s">
        <v>1</v>
      </c>
      <c r="N136" s="252" t="s">
        <v>41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229</v>
      </c>
      <c r="AT136" s="255" t="s">
        <v>216</v>
      </c>
      <c r="AU136" s="255" t="s">
        <v>84</v>
      </c>
      <c r="AY136" s="18" t="s">
        <v>213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84</v>
      </c>
      <c r="BK136" s="256">
        <f>ROUND(I136*H136,2)</f>
        <v>0</v>
      </c>
      <c r="BL136" s="18" t="s">
        <v>229</v>
      </c>
      <c r="BM136" s="255" t="s">
        <v>293</v>
      </c>
    </row>
    <row r="137" s="2" customFormat="1">
      <c r="A137" s="39"/>
      <c r="B137" s="40"/>
      <c r="C137" s="41"/>
      <c r="D137" s="257" t="s">
        <v>222</v>
      </c>
      <c r="E137" s="41"/>
      <c r="F137" s="258" t="s">
        <v>3947</v>
      </c>
      <c r="G137" s="41"/>
      <c r="H137" s="41"/>
      <c r="I137" s="155"/>
      <c r="J137" s="41"/>
      <c r="K137" s="41"/>
      <c r="L137" s="45"/>
      <c r="M137" s="259"/>
      <c r="N137" s="260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84</v>
      </c>
    </row>
    <row r="138" s="2" customFormat="1" ht="16.5" customHeight="1">
      <c r="A138" s="39"/>
      <c r="B138" s="40"/>
      <c r="C138" s="244" t="s">
        <v>248</v>
      </c>
      <c r="D138" s="244" t="s">
        <v>216</v>
      </c>
      <c r="E138" s="245" t="s">
        <v>3833</v>
      </c>
      <c r="F138" s="246" t="s">
        <v>3834</v>
      </c>
      <c r="G138" s="247" t="s">
        <v>3776</v>
      </c>
      <c r="H138" s="248">
        <v>1</v>
      </c>
      <c r="I138" s="249"/>
      <c r="J138" s="250">
        <f>ROUND(I138*H138,2)</f>
        <v>0</v>
      </c>
      <c r="K138" s="246" t="s">
        <v>3811</v>
      </c>
      <c r="L138" s="45"/>
      <c r="M138" s="251" t="s">
        <v>1</v>
      </c>
      <c r="N138" s="252" t="s">
        <v>41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229</v>
      </c>
      <c r="AT138" s="255" t="s">
        <v>216</v>
      </c>
      <c r="AU138" s="255" t="s">
        <v>84</v>
      </c>
      <c r="AY138" s="18" t="s">
        <v>213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84</v>
      </c>
      <c r="BK138" s="256">
        <f>ROUND(I138*H138,2)</f>
        <v>0</v>
      </c>
      <c r="BL138" s="18" t="s">
        <v>229</v>
      </c>
      <c r="BM138" s="255" t="s">
        <v>307</v>
      </c>
    </row>
    <row r="139" s="2" customFormat="1">
      <c r="A139" s="39"/>
      <c r="B139" s="40"/>
      <c r="C139" s="41"/>
      <c r="D139" s="257" t="s">
        <v>222</v>
      </c>
      <c r="E139" s="41"/>
      <c r="F139" s="258" t="s">
        <v>3948</v>
      </c>
      <c r="G139" s="41"/>
      <c r="H139" s="41"/>
      <c r="I139" s="155"/>
      <c r="J139" s="41"/>
      <c r="K139" s="41"/>
      <c r="L139" s="45"/>
      <c r="M139" s="259"/>
      <c r="N139" s="26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222</v>
      </c>
      <c r="AU139" s="18" t="s">
        <v>84</v>
      </c>
    </row>
    <row r="140" s="2" customFormat="1" ht="16.5" customHeight="1">
      <c r="A140" s="39"/>
      <c r="B140" s="40"/>
      <c r="C140" s="244" t="s">
        <v>253</v>
      </c>
      <c r="D140" s="244" t="s">
        <v>216</v>
      </c>
      <c r="E140" s="245" t="s">
        <v>3836</v>
      </c>
      <c r="F140" s="246" t="s">
        <v>3837</v>
      </c>
      <c r="G140" s="247" t="s">
        <v>3776</v>
      </c>
      <c r="H140" s="248">
        <v>1</v>
      </c>
      <c r="I140" s="249"/>
      <c r="J140" s="250">
        <f>ROUND(I140*H140,2)</f>
        <v>0</v>
      </c>
      <c r="K140" s="246" t="s">
        <v>3811</v>
      </c>
      <c r="L140" s="45"/>
      <c r="M140" s="251" t="s">
        <v>1</v>
      </c>
      <c r="N140" s="252" t="s">
        <v>41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229</v>
      </c>
      <c r="AT140" s="255" t="s">
        <v>216</v>
      </c>
      <c r="AU140" s="255" t="s">
        <v>84</v>
      </c>
      <c r="AY140" s="18" t="s">
        <v>213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84</v>
      </c>
      <c r="BK140" s="256">
        <f>ROUND(I140*H140,2)</f>
        <v>0</v>
      </c>
      <c r="BL140" s="18" t="s">
        <v>229</v>
      </c>
      <c r="BM140" s="255" t="s">
        <v>322</v>
      </c>
    </row>
    <row r="141" s="2" customFormat="1">
      <c r="A141" s="39"/>
      <c r="B141" s="40"/>
      <c r="C141" s="41"/>
      <c r="D141" s="257" t="s">
        <v>222</v>
      </c>
      <c r="E141" s="41"/>
      <c r="F141" s="258" t="s">
        <v>3949</v>
      </c>
      <c r="G141" s="41"/>
      <c r="H141" s="41"/>
      <c r="I141" s="155"/>
      <c r="J141" s="41"/>
      <c r="K141" s="41"/>
      <c r="L141" s="45"/>
      <c r="M141" s="259"/>
      <c r="N141" s="26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84</v>
      </c>
    </row>
    <row r="142" s="12" customFormat="1" ht="25.92" customHeight="1">
      <c r="A142" s="12"/>
      <c r="B142" s="228"/>
      <c r="C142" s="229"/>
      <c r="D142" s="230" t="s">
        <v>75</v>
      </c>
      <c r="E142" s="231" t="s">
        <v>3839</v>
      </c>
      <c r="F142" s="231" t="s">
        <v>950</v>
      </c>
      <c r="G142" s="229"/>
      <c r="H142" s="229"/>
      <c r="I142" s="232"/>
      <c r="J142" s="233">
        <f>BK142</f>
        <v>0</v>
      </c>
      <c r="K142" s="229"/>
      <c r="L142" s="234"/>
      <c r="M142" s="235"/>
      <c r="N142" s="236"/>
      <c r="O142" s="236"/>
      <c r="P142" s="237">
        <f>SUM(P143:P148)</f>
        <v>0</v>
      </c>
      <c r="Q142" s="236"/>
      <c r="R142" s="237">
        <f>SUM(R143:R148)</f>
        <v>0</v>
      </c>
      <c r="S142" s="236"/>
      <c r="T142" s="238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9" t="s">
        <v>84</v>
      </c>
      <c r="AT142" s="240" t="s">
        <v>75</v>
      </c>
      <c r="AU142" s="240" t="s">
        <v>76</v>
      </c>
      <c r="AY142" s="239" t="s">
        <v>213</v>
      </c>
      <c r="BK142" s="241">
        <f>SUM(BK143:BK148)</f>
        <v>0</v>
      </c>
    </row>
    <row r="143" s="2" customFormat="1" ht="16.5" customHeight="1">
      <c r="A143" s="39"/>
      <c r="B143" s="40"/>
      <c r="C143" s="244" t="s">
        <v>257</v>
      </c>
      <c r="D143" s="244" t="s">
        <v>216</v>
      </c>
      <c r="E143" s="245" t="s">
        <v>3906</v>
      </c>
      <c r="F143" s="246" t="s">
        <v>3907</v>
      </c>
      <c r="G143" s="247" t="s">
        <v>310</v>
      </c>
      <c r="H143" s="248">
        <v>30</v>
      </c>
      <c r="I143" s="249"/>
      <c r="J143" s="250">
        <f>ROUND(I143*H143,2)</f>
        <v>0</v>
      </c>
      <c r="K143" s="246" t="s">
        <v>3811</v>
      </c>
      <c r="L143" s="45"/>
      <c r="M143" s="251" t="s">
        <v>1</v>
      </c>
      <c r="N143" s="252" t="s">
        <v>41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229</v>
      </c>
      <c r="AT143" s="255" t="s">
        <v>216</v>
      </c>
      <c r="AU143" s="255" t="s">
        <v>84</v>
      </c>
      <c r="AY143" s="18" t="s">
        <v>213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84</v>
      </c>
      <c r="BK143" s="256">
        <f>ROUND(I143*H143,2)</f>
        <v>0</v>
      </c>
      <c r="BL143" s="18" t="s">
        <v>229</v>
      </c>
      <c r="BM143" s="255" t="s">
        <v>333</v>
      </c>
    </row>
    <row r="144" s="2" customFormat="1">
      <c r="A144" s="39"/>
      <c r="B144" s="40"/>
      <c r="C144" s="41"/>
      <c r="D144" s="257" t="s">
        <v>222</v>
      </c>
      <c r="E144" s="41"/>
      <c r="F144" s="258" t="s">
        <v>4206</v>
      </c>
      <c r="G144" s="41"/>
      <c r="H144" s="41"/>
      <c r="I144" s="155"/>
      <c r="J144" s="41"/>
      <c r="K144" s="41"/>
      <c r="L144" s="45"/>
      <c r="M144" s="259"/>
      <c r="N144" s="260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222</v>
      </c>
      <c r="AU144" s="18" t="s">
        <v>84</v>
      </c>
    </row>
    <row r="145" s="2" customFormat="1" ht="21.75" customHeight="1">
      <c r="A145" s="39"/>
      <c r="B145" s="40"/>
      <c r="C145" s="244" t="s">
        <v>264</v>
      </c>
      <c r="D145" s="244" t="s">
        <v>216</v>
      </c>
      <c r="E145" s="245" t="s">
        <v>4207</v>
      </c>
      <c r="F145" s="246" t="s">
        <v>4208</v>
      </c>
      <c r="G145" s="247" t="s">
        <v>471</v>
      </c>
      <c r="H145" s="248">
        <v>595</v>
      </c>
      <c r="I145" s="249"/>
      <c r="J145" s="250">
        <f>ROUND(I145*H145,2)</f>
        <v>0</v>
      </c>
      <c r="K145" s="246" t="s">
        <v>3811</v>
      </c>
      <c r="L145" s="45"/>
      <c r="M145" s="251" t="s">
        <v>1</v>
      </c>
      <c r="N145" s="252" t="s">
        <v>41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229</v>
      </c>
      <c r="AT145" s="255" t="s">
        <v>216</v>
      </c>
      <c r="AU145" s="255" t="s">
        <v>84</v>
      </c>
      <c r="AY145" s="18" t="s">
        <v>213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84</v>
      </c>
      <c r="BK145" s="256">
        <f>ROUND(I145*H145,2)</f>
        <v>0</v>
      </c>
      <c r="BL145" s="18" t="s">
        <v>229</v>
      </c>
      <c r="BM145" s="255" t="s">
        <v>343</v>
      </c>
    </row>
    <row r="146" s="2" customFormat="1">
      <c r="A146" s="39"/>
      <c r="B146" s="40"/>
      <c r="C146" s="41"/>
      <c r="D146" s="257" t="s">
        <v>222</v>
      </c>
      <c r="E146" s="41"/>
      <c r="F146" s="258" t="s">
        <v>4209</v>
      </c>
      <c r="G146" s="41"/>
      <c r="H146" s="41"/>
      <c r="I146" s="155"/>
      <c r="J146" s="41"/>
      <c r="K146" s="41"/>
      <c r="L146" s="45"/>
      <c r="M146" s="259"/>
      <c r="N146" s="260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222</v>
      </c>
      <c r="AU146" s="18" t="s">
        <v>84</v>
      </c>
    </row>
    <row r="147" s="2" customFormat="1" ht="16.5" customHeight="1">
      <c r="A147" s="39"/>
      <c r="B147" s="40"/>
      <c r="C147" s="244" t="s">
        <v>269</v>
      </c>
      <c r="D147" s="244" t="s">
        <v>216</v>
      </c>
      <c r="E147" s="245" t="s">
        <v>4210</v>
      </c>
      <c r="F147" s="246" t="s">
        <v>4211</v>
      </c>
      <c r="G147" s="247" t="s">
        <v>310</v>
      </c>
      <c r="H147" s="248">
        <v>1</v>
      </c>
      <c r="I147" s="249"/>
      <c r="J147" s="250">
        <f>ROUND(I147*H147,2)</f>
        <v>0</v>
      </c>
      <c r="K147" s="246" t="s">
        <v>3811</v>
      </c>
      <c r="L147" s="45"/>
      <c r="M147" s="251" t="s">
        <v>1</v>
      </c>
      <c r="N147" s="252" t="s">
        <v>41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229</v>
      </c>
      <c r="AT147" s="255" t="s">
        <v>216</v>
      </c>
      <c r="AU147" s="255" t="s">
        <v>84</v>
      </c>
      <c r="AY147" s="18" t="s">
        <v>213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84</v>
      </c>
      <c r="BK147" s="256">
        <f>ROUND(I147*H147,2)</f>
        <v>0</v>
      </c>
      <c r="BL147" s="18" t="s">
        <v>229</v>
      </c>
      <c r="BM147" s="255" t="s">
        <v>512</v>
      </c>
    </row>
    <row r="148" s="2" customFormat="1">
      <c r="A148" s="39"/>
      <c r="B148" s="40"/>
      <c r="C148" s="41"/>
      <c r="D148" s="257" t="s">
        <v>222</v>
      </c>
      <c r="E148" s="41"/>
      <c r="F148" s="258" t="s">
        <v>4212</v>
      </c>
      <c r="G148" s="41"/>
      <c r="H148" s="41"/>
      <c r="I148" s="155"/>
      <c r="J148" s="41"/>
      <c r="K148" s="41"/>
      <c r="L148" s="45"/>
      <c r="M148" s="259"/>
      <c r="N148" s="260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222</v>
      </c>
      <c r="AU148" s="18" t="s">
        <v>84</v>
      </c>
    </row>
    <row r="149" s="12" customFormat="1" ht="25.92" customHeight="1">
      <c r="A149" s="12"/>
      <c r="B149" s="228"/>
      <c r="C149" s="229"/>
      <c r="D149" s="230" t="s">
        <v>75</v>
      </c>
      <c r="E149" s="231" t="s">
        <v>4213</v>
      </c>
      <c r="F149" s="231" t="s">
        <v>4214</v>
      </c>
      <c r="G149" s="229"/>
      <c r="H149" s="229"/>
      <c r="I149" s="232"/>
      <c r="J149" s="233">
        <f>BK149</f>
        <v>0</v>
      </c>
      <c r="K149" s="229"/>
      <c r="L149" s="234"/>
      <c r="M149" s="235"/>
      <c r="N149" s="236"/>
      <c r="O149" s="236"/>
      <c r="P149" s="237">
        <f>SUM(P150:P161)</f>
        <v>0</v>
      </c>
      <c r="Q149" s="236"/>
      <c r="R149" s="237">
        <f>SUM(R150:R161)</f>
        <v>0</v>
      </c>
      <c r="S149" s="236"/>
      <c r="T149" s="238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9" t="s">
        <v>84</v>
      </c>
      <c r="AT149" s="240" t="s">
        <v>75</v>
      </c>
      <c r="AU149" s="240" t="s">
        <v>76</v>
      </c>
      <c r="AY149" s="239" t="s">
        <v>213</v>
      </c>
      <c r="BK149" s="241">
        <f>SUM(BK150:BK161)</f>
        <v>0</v>
      </c>
    </row>
    <row r="150" s="2" customFormat="1" ht="16.5" customHeight="1">
      <c r="A150" s="39"/>
      <c r="B150" s="40"/>
      <c r="C150" s="244" t="s">
        <v>279</v>
      </c>
      <c r="D150" s="244" t="s">
        <v>216</v>
      </c>
      <c r="E150" s="245" t="s">
        <v>4215</v>
      </c>
      <c r="F150" s="246" t="s">
        <v>4216</v>
      </c>
      <c r="G150" s="247" t="s">
        <v>310</v>
      </c>
      <c r="H150" s="248">
        <v>1</v>
      </c>
      <c r="I150" s="249"/>
      <c r="J150" s="250">
        <f>ROUND(I150*H150,2)</f>
        <v>0</v>
      </c>
      <c r="K150" s="246" t="s">
        <v>3811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229</v>
      </c>
      <c r="AT150" s="255" t="s">
        <v>216</v>
      </c>
      <c r="AU150" s="255" t="s">
        <v>84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229</v>
      </c>
      <c r="BM150" s="255" t="s">
        <v>355</v>
      </c>
    </row>
    <row r="151" s="2" customFormat="1">
      <c r="A151" s="39"/>
      <c r="B151" s="40"/>
      <c r="C151" s="41"/>
      <c r="D151" s="257" t="s">
        <v>222</v>
      </c>
      <c r="E151" s="41"/>
      <c r="F151" s="258" t="s">
        <v>4217</v>
      </c>
      <c r="G151" s="41"/>
      <c r="H151" s="41"/>
      <c r="I151" s="155"/>
      <c r="J151" s="41"/>
      <c r="K151" s="41"/>
      <c r="L151" s="45"/>
      <c r="M151" s="259"/>
      <c r="N151" s="26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84</v>
      </c>
    </row>
    <row r="152" s="2" customFormat="1" ht="16.5" customHeight="1">
      <c r="A152" s="39"/>
      <c r="B152" s="40"/>
      <c r="C152" s="244" t="s">
        <v>8</v>
      </c>
      <c r="D152" s="244" t="s">
        <v>216</v>
      </c>
      <c r="E152" s="245" t="s">
        <v>4218</v>
      </c>
      <c r="F152" s="246" t="s">
        <v>4219</v>
      </c>
      <c r="G152" s="247" t="s">
        <v>310</v>
      </c>
      <c r="H152" s="248">
        <v>1</v>
      </c>
      <c r="I152" s="249"/>
      <c r="J152" s="250">
        <f>ROUND(I152*H152,2)</f>
        <v>0</v>
      </c>
      <c r="K152" s="246" t="s">
        <v>3811</v>
      </c>
      <c r="L152" s="45"/>
      <c r="M152" s="251" t="s">
        <v>1</v>
      </c>
      <c r="N152" s="252" t="s">
        <v>41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229</v>
      </c>
      <c r="AT152" s="255" t="s">
        <v>216</v>
      </c>
      <c r="AU152" s="255" t="s">
        <v>84</v>
      </c>
      <c r="AY152" s="18" t="s">
        <v>213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84</v>
      </c>
      <c r="BK152" s="256">
        <f>ROUND(I152*H152,2)</f>
        <v>0</v>
      </c>
      <c r="BL152" s="18" t="s">
        <v>229</v>
      </c>
      <c r="BM152" s="255" t="s">
        <v>365</v>
      </c>
    </row>
    <row r="153" s="2" customFormat="1">
      <c r="A153" s="39"/>
      <c r="B153" s="40"/>
      <c r="C153" s="41"/>
      <c r="D153" s="257" t="s">
        <v>222</v>
      </c>
      <c r="E153" s="41"/>
      <c r="F153" s="258" t="s">
        <v>4220</v>
      </c>
      <c r="G153" s="41"/>
      <c r="H153" s="41"/>
      <c r="I153" s="155"/>
      <c r="J153" s="41"/>
      <c r="K153" s="41"/>
      <c r="L153" s="45"/>
      <c r="M153" s="259"/>
      <c r="N153" s="26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84</v>
      </c>
    </row>
    <row r="154" s="2" customFormat="1" ht="16.5" customHeight="1">
      <c r="A154" s="39"/>
      <c r="B154" s="40"/>
      <c r="C154" s="244" t="s">
        <v>293</v>
      </c>
      <c r="D154" s="244" t="s">
        <v>216</v>
      </c>
      <c r="E154" s="245" t="s">
        <v>4221</v>
      </c>
      <c r="F154" s="246" t="s">
        <v>4222</v>
      </c>
      <c r="G154" s="247" t="s">
        <v>310</v>
      </c>
      <c r="H154" s="248">
        <v>14</v>
      </c>
      <c r="I154" s="249"/>
      <c r="J154" s="250">
        <f>ROUND(I154*H154,2)</f>
        <v>0</v>
      </c>
      <c r="K154" s="246" t="s">
        <v>3811</v>
      </c>
      <c r="L154" s="45"/>
      <c r="M154" s="251" t="s">
        <v>1</v>
      </c>
      <c r="N154" s="252" t="s">
        <v>41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229</v>
      </c>
      <c r="AT154" s="255" t="s">
        <v>216</v>
      </c>
      <c r="AU154" s="255" t="s">
        <v>84</v>
      </c>
      <c r="AY154" s="18" t="s">
        <v>213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84</v>
      </c>
      <c r="BK154" s="256">
        <f>ROUND(I154*H154,2)</f>
        <v>0</v>
      </c>
      <c r="BL154" s="18" t="s">
        <v>229</v>
      </c>
      <c r="BM154" s="255" t="s">
        <v>375</v>
      </c>
    </row>
    <row r="155" s="2" customFormat="1">
      <c r="A155" s="39"/>
      <c r="B155" s="40"/>
      <c r="C155" s="41"/>
      <c r="D155" s="257" t="s">
        <v>222</v>
      </c>
      <c r="E155" s="41"/>
      <c r="F155" s="258" t="s">
        <v>4223</v>
      </c>
      <c r="G155" s="41"/>
      <c r="H155" s="41"/>
      <c r="I155" s="155"/>
      <c r="J155" s="41"/>
      <c r="K155" s="41"/>
      <c r="L155" s="45"/>
      <c r="M155" s="259"/>
      <c r="N155" s="260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84</v>
      </c>
    </row>
    <row r="156" s="2" customFormat="1" ht="16.5" customHeight="1">
      <c r="A156" s="39"/>
      <c r="B156" s="40"/>
      <c r="C156" s="244" t="s">
        <v>302</v>
      </c>
      <c r="D156" s="244" t="s">
        <v>216</v>
      </c>
      <c r="E156" s="245" t="s">
        <v>4224</v>
      </c>
      <c r="F156" s="246" t="s">
        <v>4225</v>
      </c>
      <c r="G156" s="247" t="s">
        <v>885</v>
      </c>
      <c r="H156" s="248">
        <v>24</v>
      </c>
      <c r="I156" s="249"/>
      <c r="J156" s="250">
        <f>ROUND(I156*H156,2)</f>
        <v>0</v>
      </c>
      <c r="K156" s="246" t="s">
        <v>3811</v>
      </c>
      <c r="L156" s="45"/>
      <c r="M156" s="251" t="s">
        <v>1</v>
      </c>
      <c r="N156" s="252" t="s">
        <v>41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229</v>
      </c>
      <c r="AT156" s="255" t="s">
        <v>216</v>
      </c>
      <c r="AU156" s="255" t="s">
        <v>84</v>
      </c>
      <c r="AY156" s="18" t="s">
        <v>213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84</v>
      </c>
      <c r="BK156" s="256">
        <f>ROUND(I156*H156,2)</f>
        <v>0</v>
      </c>
      <c r="BL156" s="18" t="s">
        <v>229</v>
      </c>
      <c r="BM156" s="255" t="s">
        <v>297</v>
      </c>
    </row>
    <row r="157" s="2" customFormat="1">
      <c r="A157" s="39"/>
      <c r="B157" s="40"/>
      <c r="C157" s="41"/>
      <c r="D157" s="257" t="s">
        <v>222</v>
      </c>
      <c r="E157" s="41"/>
      <c r="F157" s="258" t="s">
        <v>4226</v>
      </c>
      <c r="G157" s="41"/>
      <c r="H157" s="41"/>
      <c r="I157" s="155"/>
      <c r="J157" s="41"/>
      <c r="K157" s="41"/>
      <c r="L157" s="45"/>
      <c r="M157" s="259"/>
      <c r="N157" s="260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84</v>
      </c>
    </row>
    <row r="158" s="2" customFormat="1" ht="16.5" customHeight="1">
      <c r="A158" s="39"/>
      <c r="B158" s="40"/>
      <c r="C158" s="244" t="s">
        <v>307</v>
      </c>
      <c r="D158" s="244" t="s">
        <v>216</v>
      </c>
      <c r="E158" s="245" t="s">
        <v>4227</v>
      </c>
      <c r="F158" s="246" t="s">
        <v>4228</v>
      </c>
      <c r="G158" s="247" t="s">
        <v>310</v>
      </c>
      <c r="H158" s="248">
        <v>14</v>
      </c>
      <c r="I158" s="249"/>
      <c r="J158" s="250">
        <f>ROUND(I158*H158,2)</f>
        <v>0</v>
      </c>
      <c r="K158" s="246" t="s">
        <v>3811</v>
      </c>
      <c r="L158" s="45"/>
      <c r="M158" s="251" t="s">
        <v>1</v>
      </c>
      <c r="N158" s="252" t="s">
        <v>41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229</v>
      </c>
      <c r="AT158" s="255" t="s">
        <v>216</v>
      </c>
      <c r="AU158" s="255" t="s">
        <v>84</v>
      </c>
      <c r="AY158" s="18" t="s">
        <v>213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84</v>
      </c>
      <c r="BK158" s="256">
        <f>ROUND(I158*H158,2)</f>
        <v>0</v>
      </c>
      <c r="BL158" s="18" t="s">
        <v>229</v>
      </c>
      <c r="BM158" s="255" t="s">
        <v>317</v>
      </c>
    </row>
    <row r="159" s="2" customFormat="1">
      <c r="A159" s="39"/>
      <c r="B159" s="40"/>
      <c r="C159" s="41"/>
      <c r="D159" s="257" t="s">
        <v>222</v>
      </c>
      <c r="E159" s="41"/>
      <c r="F159" s="258" t="s">
        <v>4229</v>
      </c>
      <c r="G159" s="41"/>
      <c r="H159" s="41"/>
      <c r="I159" s="155"/>
      <c r="J159" s="41"/>
      <c r="K159" s="41"/>
      <c r="L159" s="45"/>
      <c r="M159" s="259"/>
      <c r="N159" s="260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222</v>
      </c>
      <c r="AU159" s="18" t="s">
        <v>84</v>
      </c>
    </row>
    <row r="160" s="2" customFormat="1" ht="16.5" customHeight="1">
      <c r="A160" s="39"/>
      <c r="B160" s="40"/>
      <c r="C160" s="244" t="s">
        <v>312</v>
      </c>
      <c r="D160" s="244" t="s">
        <v>216</v>
      </c>
      <c r="E160" s="245" t="s">
        <v>4230</v>
      </c>
      <c r="F160" s="246" t="s">
        <v>4231</v>
      </c>
      <c r="G160" s="247" t="s">
        <v>310</v>
      </c>
      <c r="H160" s="248">
        <v>14</v>
      </c>
      <c r="I160" s="249"/>
      <c r="J160" s="250">
        <f>ROUND(I160*H160,2)</f>
        <v>0</v>
      </c>
      <c r="K160" s="246" t="s">
        <v>3811</v>
      </c>
      <c r="L160" s="45"/>
      <c r="M160" s="251" t="s">
        <v>1</v>
      </c>
      <c r="N160" s="252" t="s">
        <v>41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229</v>
      </c>
      <c r="AT160" s="255" t="s">
        <v>216</v>
      </c>
      <c r="AU160" s="255" t="s">
        <v>84</v>
      </c>
      <c r="AY160" s="18" t="s">
        <v>213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84</v>
      </c>
      <c r="BK160" s="256">
        <f>ROUND(I160*H160,2)</f>
        <v>0</v>
      </c>
      <c r="BL160" s="18" t="s">
        <v>229</v>
      </c>
      <c r="BM160" s="255" t="s">
        <v>565</v>
      </c>
    </row>
    <row r="161" s="2" customFormat="1">
      <c r="A161" s="39"/>
      <c r="B161" s="40"/>
      <c r="C161" s="41"/>
      <c r="D161" s="257" t="s">
        <v>222</v>
      </c>
      <c r="E161" s="41"/>
      <c r="F161" s="258" t="s">
        <v>4229</v>
      </c>
      <c r="G161" s="41"/>
      <c r="H161" s="41"/>
      <c r="I161" s="155"/>
      <c r="J161" s="41"/>
      <c r="K161" s="41"/>
      <c r="L161" s="45"/>
      <c r="M161" s="259"/>
      <c r="N161" s="260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84</v>
      </c>
    </row>
    <row r="162" s="12" customFormat="1" ht="25.92" customHeight="1">
      <c r="A162" s="12"/>
      <c r="B162" s="228"/>
      <c r="C162" s="229"/>
      <c r="D162" s="230" t="s">
        <v>75</v>
      </c>
      <c r="E162" s="231" t="s">
        <v>3923</v>
      </c>
      <c r="F162" s="231" t="s">
        <v>3924</v>
      </c>
      <c r="G162" s="229"/>
      <c r="H162" s="229"/>
      <c r="I162" s="232"/>
      <c r="J162" s="233">
        <f>BK162</f>
        <v>0</v>
      </c>
      <c r="K162" s="229"/>
      <c r="L162" s="234"/>
      <c r="M162" s="235"/>
      <c r="N162" s="236"/>
      <c r="O162" s="236"/>
      <c r="P162" s="237">
        <f>SUM(P163:P166)</f>
        <v>0</v>
      </c>
      <c r="Q162" s="236"/>
      <c r="R162" s="237">
        <f>SUM(R163:R166)</f>
        <v>0</v>
      </c>
      <c r="S162" s="236"/>
      <c r="T162" s="238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9" t="s">
        <v>84</v>
      </c>
      <c r="AT162" s="240" t="s">
        <v>75</v>
      </c>
      <c r="AU162" s="240" t="s">
        <v>76</v>
      </c>
      <c r="AY162" s="239" t="s">
        <v>213</v>
      </c>
      <c r="BK162" s="241">
        <f>SUM(BK163:BK166)</f>
        <v>0</v>
      </c>
    </row>
    <row r="163" s="2" customFormat="1" ht="21.75" customHeight="1">
      <c r="A163" s="39"/>
      <c r="B163" s="40"/>
      <c r="C163" s="244" t="s">
        <v>322</v>
      </c>
      <c r="D163" s="244" t="s">
        <v>216</v>
      </c>
      <c r="E163" s="245" t="s">
        <v>3925</v>
      </c>
      <c r="F163" s="246" t="s">
        <v>3926</v>
      </c>
      <c r="G163" s="247" t="s">
        <v>310</v>
      </c>
      <c r="H163" s="248">
        <v>1</v>
      </c>
      <c r="I163" s="249"/>
      <c r="J163" s="250">
        <f>ROUND(I163*H163,2)</f>
        <v>0</v>
      </c>
      <c r="K163" s="246" t="s">
        <v>3811</v>
      </c>
      <c r="L163" s="45"/>
      <c r="M163" s="251" t="s">
        <v>1</v>
      </c>
      <c r="N163" s="252" t="s">
        <v>41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229</v>
      </c>
      <c r="AT163" s="255" t="s">
        <v>216</v>
      </c>
      <c r="AU163" s="255" t="s">
        <v>84</v>
      </c>
      <c r="AY163" s="18" t="s">
        <v>213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84</v>
      </c>
      <c r="BK163" s="256">
        <f>ROUND(I163*H163,2)</f>
        <v>0</v>
      </c>
      <c r="BL163" s="18" t="s">
        <v>229</v>
      </c>
      <c r="BM163" s="255" t="s">
        <v>574</v>
      </c>
    </row>
    <row r="164" s="2" customFormat="1">
      <c r="A164" s="39"/>
      <c r="B164" s="40"/>
      <c r="C164" s="41"/>
      <c r="D164" s="257" t="s">
        <v>222</v>
      </c>
      <c r="E164" s="41"/>
      <c r="F164" s="258" t="s">
        <v>4232</v>
      </c>
      <c r="G164" s="41"/>
      <c r="H164" s="41"/>
      <c r="I164" s="155"/>
      <c r="J164" s="41"/>
      <c r="K164" s="41"/>
      <c r="L164" s="45"/>
      <c r="M164" s="259"/>
      <c r="N164" s="260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222</v>
      </c>
      <c r="AU164" s="18" t="s">
        <v>84</v>
      </c>
    </row>
    <row r="165" s="2" customFormat="1" ht="21.75" customHeight="1">
      <c r="A165" s="39"/>
      <c r="B165" s="40"/>
      <c r="C165" s="244" t="s">
        <v>7</v>
      </c>
      <c r="D165" s="244" t="s">
        <v>216</v>
      </c>
      <c r="E165" s="245" t="s">
        <v>3929</v>
      </c>
      <c r="F165" s="246" t="s">
        <v>3930</v>
      </c>
      <c r="G165" s="247" t="s">
        <v>471</v>
      </c>
      <c r="H165" s="248">
        <v>295</v>
      </c>
      <c r="I165" s="249"/>
      <c r="J165" s="250">
        <f>ROUND(I165*H165,2)</f>
        <v>0</v>
      </c>
      <c r="K165" s="246" t="s">
        <v>3811</v>
      </c>
      <c r="L165" s="45"/>
      <c r="M165" s="251" t="s">
        <v>1</v>
      </c>
      <c r="N165" s="252" t="s">
        <v>41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229</v>
      </c>
      <c r="AT165" s="255" t="s">
        <v>216</v>
      </c>
      <c r="AU165" s="255" t="s">
        <v>84</v>
      </c>
      <c r="AY165" s="18" t="s">
        <v>213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84</v>
      </c>
      <c r="BK165" s="256">
        <f>ROUND(I165*H165,2)</f>
        <v>0</v>
      </c>
      <c r="BL165" s="18" t="s">
        <v>229</v>
      </c>
      <c r="BM165" s="255" t="s">
        <v>585</v>
      </c>
    </row>
    <row r="166" s="2" customFormat="1">
      <c r="A166" s="39"/>
      <c r="B166" s="40"/>
      <c r="C166" s="41"/>
      <c r="D166" s="257" t="s">
        <v>222</v>
      </c>
      <c r="E166" s="41"/>
      <c r="F166" s="258" t="s">
        <v>4233</v>
      </c>
      <c r="G166" s="41"/>
      <c r="H166" s="41"/>
      <c r="I166" s="155"/>
      <c r="J166" s="41"/>
      <c r="K166" s="41"/>
      <c r="L166" s="45"/>
      <c r="M166" s="261"/>
      <c r="N166" s="262"/>
      <c r="O166" s="263"/>
      <c r="P166" s="263"/>
      <c r="Q166" s="263"/>
      <c r="R166" s="263"/>
      <c r="S166" s="263"/>
      <c r="T166" s="264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222</v>
      </c>
      <c r="AU166" s="18" t="s">
        <v>84</v>
      </c>
    </row>
    <row r="167" s="2" customFormat="1" ht="6.96" customHeight="1">
      <c r="A167" s="39"/>
      <c r="B167" s="67"/>
      <c r="C167" s="68"/>
      <c r="D167" s="68"/>
      <c r="E167" s="68"/>
      <c r="F167" s="68"/>
      <c r="G167" s="68"/>
      <c r="H167" s="68"/>
      <c r="I167" s="193"/>
      <c r="J167" s="68"/>
      <c r="K167" s="68"/>
      <c r="L167" s="45"/>
      <c r="M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</row>
  </sheetData>
  <sheetProtection sheet="1" autoFilter="0" formatColumns="0" formatRows="0" objects="1" scenarios="1" spinCount="100000" saltValue="QCw/TLBwZv805m1wnh6dhQWBY6vqfMSkZVPA4tbmt/MaUTs6lUzF2wy65TGZv8iB4ZnyqddedztDnELhYKe7Yg==" hashValue="QUHh4XrTw+fVrPTOZFMajBIfQgk0b96vFlhMCY72yAz0ICZ6FwCjDB382BvKocVRnVI6W9PvWMJOPsHzP7xRcg==" algorithmName="SHA-512" password="CC35"/>
  <autoFilter ref="C119:K16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4234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3.25" customHeight="1">
      <c r="A27" s="159"/>
      <c r="B27" s="160"/>
      <c r="C27" s="159"/>
      <c r="D27" s="159"/>
      <c r="E27" s="161" t="s">
        <v>3803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ROUND((SUM(BE118:BE128)),  2)</f>
        <v>0</v>
      </c>
      <c r="G33" s="39"/>
      <c r="H33" s="39"/>
      <c r="I33" s="172">
        <v>0.20999999999999999</v>
      </c>
      <c r="J33" s="171">
        <f>ROUND(((SUM(BE118:BE128))*I33),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ROUND((SUM(BF118:BF128)),  2)</f>
        <v>0</v>
      </c>
      <c r="G34" s="39"/>
      <c r="H34" s="39"/>
      <c r="I34" s="172">
        <v>0.14999999999999999</v>
      </c>
      <c r="J34" s="171">
        <f>ROUND(((SUM(BF118:BF128))*I34),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ROUND((SUM(BG118:BG128)),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ROUND((SUM(BH118:BH128)),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ROUND((SUM(BI118:BI128)),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472 - Slaboproudé rozvody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3804</v>
      </c>
      <c r="E97" s="206"/>
      <c r="F97" s="206"/>
      <c r="G97" s="206"/>
      <c r="H97" s="206"/>
      <c r="I97" s="207"/>
      <c r="J97" s="208">
        <f>J119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4198</v>
      </c>
      <c r="E98" s="206"/>
      <c r="F98" s="206"/>
      <c r="G98" s="206"/>
      <c r="H98" s="206"/>
      <c r="I98" s="207"/>
      <c r="J98" s="208">
        <f>J126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155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193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196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198</v>
      </c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155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97" t="str">
        <f>E7</f>
        <v>Revitalizace centra města Kopřivnice - aktualizace 08.2020</v>
      </c>
      <c r="F108" s="33"/>
      <c r="G108" s="33"/>
      <c r="H108" s="33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185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SO 472 - Slaboproudé rozvody</v>
      </c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 xml:space="preserve"> </v>
      </c>
      <c r="G112" s="41"/>
      <c r="H112" s="41"/>
      <c r="I112" s="157" t="s">
        <v>22</v>
      </c>
      <c r="J112" s="80" t="str">
        <f>IF(J12="","",J12)</f>
        <v>7. 8. 2020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5.65" customHeight="1">
      <c r="A114" s="39"/>
      <c r="B114" s="40"/>
      <c r="C114" s="33" t="s">
        <v>24</v>
      </c>
      <c r="D114" s="41"/>
      <c r="E114" s="41"/>
      <c r="F114" s="28" t="str">
        <f>E15</f>
        <v>Město Kopřivnice</v>
      </c>
      <c r="G114" s="41"/>
      <c r="H114" s="41"/>
      <c r="I114" s="157" t="s">
        <v>30</v>
      </c>
      <c r="J114" s="37" t="str">
        <f>E21</f>
        <v>Dopravoprojekt Ostrava a.s.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157" t="s">
        <v>33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216"/>
      <c r="B117" s="217"/>
      <c r="C117" s="218" t="s">
        <v>199</v>
      </c>
      <c r="D117" s="219" t="s">
        <v>61</v>
      </c>
      <c r="E117" s="219" t="s">
        <v>57</v>
      </c>
      <c r="F117" s="219" t="s">
        <v>58</v>
      </c>
      <c r="G117" s="219" t="s">
        <v>200</v>
      </c>
      <c r="H117" s="219" t="s">
        <v>201</v>
      </c>
      <c r="I117" s="220" t="s">
        <v>202</v>
      </c>
      <c r="J117" s="219" t="s">
        <v>190</v>
      </c>
      <c r="K117" s="221" t="s">
        <v>203</v>
      </c>
      <c r="L117" s="222"/>
      <c r="M117" s="101" t="s">
        <v>1</v>
      </c>
      <c r="N117" s="102" t="s">
        <v>40</v>
      </c>
      <c r="O117" s="102" t="s">
        <v>204</v>
      </c>
      <c r="P117" s="102" t="s">
        <v>205</v>
      </c>
      <c r="Q117" s="102" t="s">
        <v>206</v>
      </c>
      <c r="R117" s="102" t="s">
        <v>207</v>
      </c>
      <c r="S117" s="102" t="s">
        <v>208</v>
      </c>
      <c r="T117" s="103" t="s">
        <v>209</v>
      </c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</row>
    <row r="118" s="2" customFormat="1" ht="22.8" customHeight="1">
      <c r="A118" s="39"/>
      <c r="B118" s="40"/>
      <c r="C118" s="108" t="s">
        <v>210</v>
      </c>
      <c r="D118" s="41"/>
      <c r="E118" s="41"/>
      <c r="F118" s="41"/>
      <c r="G118" s="41"/>
      <c r="H118" s="41"/>
      <c r="I118" s="155"/>
      <c r="J118" s="223">
        <f>BK118</f>
        <v>0</v>
      </c>
      <c r="K118" s="41"/>
      <c r="L118" s="45"/>
      <c r="M118" s="104"/>
      <c r="N118" s="224"/>
      <c r="O118" s="105"/>
      <c r="P118" s="225">
        <f>P119+P126</f>
        <v>0</v>
      </c>
      <c r="Q118" s="105"/>
      <c r="R118" s="225">
        <f>R119+R126</f>
        <v>0</v>
      </c>
      <c r="S118" s="105"/>
      <c r="T118" s="226">
        <f>T119+T126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192</v>
      </c>
      <c r="BK118" s="227">
        <f>BK119+BK126</f>
        <v>0</v>
      </c>
    </row>
    <row r="119" s="12" customFormat="1" ht="25.92" customHeight="1">
      <c r="A119" s="12"/>
      <c r="B119" s="228"/>
      <c r="C119" s="229"/>
      <c r="D119" s="230" t="s">
        <v>75</v>
      </c>
      <c r="E119" s="231" t="s">
        <v>1710</v>
      </c>
      <c r="F119" s="231" t="s">
        <v>3807</v>
      </c>
      <c r="G119" s="229"/>
      <c r="H119" s="229"/>
      <c r="I119" s="232"/>
      <c r="J119" s="233">
        <f>BK119</f>
        <v>0</v>
      </c>
      <c r="K119" s="229"/>
      <c r="L119" s="234"/>
      <c r="M119" s="235"/>
      <c r="N119" s="236"/>
      <c r="O119" s="236"/>
      <c r="P119" s="237">
        <f>SUM(P120:P125)</f>
        <v>0</v>
      </c>
      <c r="Q119" s="236"/>
      <c r="R119" s="237">
        <f>SUM(R120:R125)</f>
        <v>0</v>
      </c>
      <c r="S119" s="236"/>
      <c r="T119" s="238">
        <f>SUM(T120:T125)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39" t="s">
        <v>84</v>
      </c>
      <c r="AT119" s="240" t="s">
        <v>75</v>
      </c>
      <c r="AU119" s="240" t="s">
        <v>76</v>
      </c>
      <c r="AY119" s="239" t="s">
        <v>213</v>
      </c>
      <c r="BK119" s="241">
        <f>SUM(BK120:BK125)</f>
        <v>0</v>
      </c>
    </row>
    <row r="120" s="2" customFormat="1" ht="16.5" customHeight="1">
      <c r="A120" s="39"/>
      <c r="B120" s="40"/>
      <c r="C120" s="244" t="s">
        <v>84</v>
      </c>
      <c r="D120" s="244" t="s">
        <v>216</v>
      </c>
      <c r="E120" s="245" t="s">
        <v>3808</v>
      </c>
      <c r="F120" s="246" t="s">
        <v>3809</v>
      </c>
      <c r="G120" s="247" t="s">
        <v>3810</v>
      </c>
      <c r="H120" s="248">
        <v>8</v>
      </c>
      <c r="I120" s="249"/>
      <c r="J120" s="250">
        <f>ROUND(I120*H120,2)</f>
        <v>0</v>
      </c>
      <c r="K120" s="246" t="s">
        <v>3811</v>
      </c>
      <c r="L120" s="45"/>
      <c r="M120" s="251" t="s">
        <v>1</v>
      </c>
      <c r="N120" s="252" t="s">
        <v>41</v>
      </c>
      <c r="O120" s="92"/>
      <c r="P120" s="253">
        <f>O120*H120</f>
        <v>0</v>
      </c>
      <c r="Q120" s="253">
        <v>0</v>
      </c>
      <c r="R120" s="253">
        <f>Q120*H120</f>
        <v>0</v>
      </c>
      <c r="S120" s="253">
        <v>0</v>
      </c>
      <c r="T120" s="254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55" t="s">
        <v>229</v>
      </c>
      <c r="AT120" s="255" t="s">
        <v>216</v>
      </c>
      <c r="AU120" s="255" t="s">
        <v>84</v>
      </c>
      <c r="AY120" s="18" t="s">
        <v>213</v>
      </c>
      <c r="BE120" s="256">
        <f>IF(N120="základní",J120,0)</f>
        <v>0</v>
      </c>
      <c r="BF120" s="256">
        <f>IF(N120="snížená",J120,0)</f>
        <v>0</v>
      </c>
      <c r="BG120" s="256">
        <f>IF(N120="zákl. přenesená",J120,0)</f>
        <v>0</v>
      </c>
      <c r="BH120" s="256">
        <f>IF(N120="sníž. přenesená",J120,0)</f>
        <v>0</v>
      </c>
      <c r="BI120" s="256">
        <f>IF(N120="nulová",J120,0)</f>
        <v>0</v>
      </c>
      <c r="BJ120" s="18" t="s">
        <v>84</v>
      </c>
      <c r="BK120" s="256">
        <f>ROUND(I120*H120,2)</f>
        <v>0</v>
      </c>
      <c r="BL120" s="18" t="s">
        <v>229</v>
      </c>
      <c r="BM120" s="255" t="s">
        <v>86</v>
      </c>
    </row>
    <row r="121" s="2" customFormat="1">
      <c r="A121" s="39"/>
      <c r="B121" s="40"/>
      <c r="C121" s="41"/>
      <c r="D121" s="257" t="s">
        <v>222</v>
      </c>
      <c r="E121" s="41"/>
      <c r="F121" s="258" t="s">
        <v>4235</v>
      </c>
      <c r="G121" s="41"/>
      <c r="H121" s="41"/>
      <c r="I121" s="155"/>
      <c r="J121" s="41"/>
      <c r="K121" s="41"/>
      <c r="L121" s="45"/>
      <c r="M121" s="259"/>
      <c r="N121" s="260"/>
      <c r="O121" s="92"/>
      <c r="P121" s="92"/>
      <c r="Q121" s="92"/>
      <c r="R121" s="92"/>
      <c r="S121" s="92"/>
      <c r="T121" s="93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222</v>
      </c>
      <c r="AU121" s="18" t="s">
        <v>84</v>
      </c>
    </row>
    <row r="122" s="2" customFormat="1" ht="16.5" customHeight="1">
      <c r="A122" s="39"/>
      <c r="B122" s="40"/>
      <c r="C122" s="244" t="s">
        <v>86</v>
      </c>
      <c r="D122" s="244" t="s">
        <v>216</v>
      </c>
      <c r="E122" s="245" t="s">
        <v>3824</v>
      </c>
      <c r="F122" s="246" t="s">
        <v>3825</v>
      </c>
      <c r="G122" s="247" t="s">
        <v>3810</v>
      </c>
      <c r="H122" s="248">
        <v>8</v>
      </c>
      <c r="I122" s="249"/>
      <c r="J122" s="250">
        <f>ROUND(I122*H122,2)</f>
        <v>0</v>
      </c>
      <c r="K122" s="246" t="s">
        <v>3811</v>
      </c>
      <c r="L122" s="45"/>
      <c r="M122" s="251" t="s">
        <v>1</v>
      </c>
      <c r="N122" s="252" t="s">
        <v>41</v>
      </c>
      <c r="O122" s="92"/>
      <c r="P122" s="253">
        <f>O122*H122</f>
        <v>0</v>
      </c>
      <c r="Q122" s="253">
        <v>0</v>
      </c>
      <c r="R122" s="253">
        <f>Q122*H122</f>
        <v>0</v>
      </c>
      <c r="S122" s="253">
        <v>0</v>
      </c>
      <c r="T122" s="254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5" t="s">
        <v>229</v>
      </c>
      <c r="AT122" s="255" t="s">
        <v>216</v>
      </c>
      <c r="AU122" s="255" t="s">
        <v>84</v>
      </c>
      <c r="AY122" s="18" t="s">
        <v>213</v>
      </c>
      <c r="BE122" s="256">
        <f>IF(N122="základní",J122,0)</f>
        <v>0</v>
      </c>
      <c r="BF122" s="256">
        <f>IF(N122="snížená",J122,0)</f>
        <v>0</v>
      </c>
      <c r="BG122" s="256">
        <f>IF(N122="zákl. přenesená",J122,0)</f>
        <v>0</v>
      </c>
      <c r="BH122" s="256">
        <f>IF(N122="sníž. přenesená",J122,0)</f>
        <v>0</v>
      </c>
      <c r="BI122" s="256">
        <f>IF(N122="nulová",J122,0)</f>
        <v>0</v>
      </c>
      <c r="BJ122" s="18" t="s">
        <v>84</v>
      </c>
      <c r="BK122" s="256">
        <f>ROUND(I122*H122,2)</f>
        <v>0</v>
      </c>
      <c r="BL122" s="18" t="s">
        <v>229</v>
      </c>
      <c r="BM122" s="255" t="s">
        <v>229</v>
      </c>
    </row>
    <row r="123" s="2" customFormat="1">
      <c r="A123" s="39"/>
      <c r="B123" s="40"/>
      <c r="C123" s="41"/>
      <c r="D123" s="257" t="s">
        <v>222</v>
      </c>
      <c r="E123" s="41"/>
      <c r="F123" s="258" t="s">
        <v>4236</v>
      </c>
      <c r="G123" s="41"/>
      <c r="H123" s="41"/>
      <c r="I123" s="155"/>
      <c r="J123" s="41"/>
      <c r="K123" s="41"/>
      <c r="L123" s="45"/>
      <c r="M123" s="259"/>
      <c r="N123" s="260"/>
      <c r="O123" s="92"/>
      <c r="P123" s="92"/>
      <c r="Q123" s="92"/>
      <c r="R123" s="92"/>
      <c r="S123" s="92"/>
      <c r="T123" s="9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222</v>
      </c>
      <c r="AU123" s="18" t="s">
        <v>84</v>
      </c>
    </row>
    <row r="124" s="2" customFormat="1" ht="16.5" customHeight="1">
      <c r="A124" s="39"/>
      <c r="B124" s="40"/>
      <c r="C124" s="244" t="s">
        <v>224</v>
      </c>
      <c r="D124" s="244" t="s">
        <v>216</v>
      </c>
      <c r="E124" s="245" t="s">
        <v>3833</v>
      </c>
      <c r="F124" s="246" t="s">
        <v>3834</v>
      </c>
      <c r="G124" s="247" t="s">
        <v>3776</v>
      </c>
      <c r="H124" s="248">
        <v>1</v>
      </c>
      <c r="I124" s="249"/>
      <c r="J124" s="250">
        <f>ROUND(I124*H124,2)</f>
        <v>0</v>
      </c>
      <c r="K124" s="246" t="s">
        <v>3811</v>
      </c>
      <c r="L124" s="45"/>
      <c r="M124" s="251" t="s">
        <v>1</v>
      </c>
      <c r="N124" s="252" t="s">
        <v>41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229</v>
      </c>
      <c r="AT124" s="255" t="s">
        <v>216</v>
      </c>
      <c r="AU124" s="255" t="s">
        <v>84</v>
      </c>
      <c r="AY124" s="18" t="s">
        <v>213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84</v>
      </c>
      <c r="BK124" s="256">
        <f>ROUND(I124*H124,2)</f>
        <v>0</v>
      </c>
      <c r="BL124" s="18" t="s">
        <v>229</v>
      </c>
      <c r="BM124" s="255" t="s">
        <v>238</v>
      </c>
    </row>
    <row r="125" s="2" customFormat="1">
      <c r="A125" s="39"/>
      <c r="B125" s="40"/>
      <c r="C125" s="41"/>
      <c r="D125" s="257" t="s">
        <v>222</v>
      </c>
      <c r="E125" s="41"/>
      <c r="F125" s="258" t="s">
        <v>3948</v>
      </c>
      <c r="G125" s="41"/>
      <c r="H125" s="41"/>
      <c r="I125" s="155"/>
      <c r="J125" s="41"/>
      <c r="K125" s="41"/>
      <c r="L125" s="45"/>
      <c r="M125" s="259"/>
      <c r="N125" s="260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222</v>
      </c>
      <c r="AU125" s="18" t="s">
        <v>84</v>
      </c>
    </row>
    <row r="126" s="12" customFormat="1" ht="25.92" customHeight="1">
      <c r="A126" s="12"/>
      <c r="B126" s="228"/>
      <c r="C126" s="229"/>
      <c r="D126" s="230" t="s">
        <v>75</v>
      </c>
      <c r="E126" s="231" t="s">
        <v>4213</v>
      </c>
      <c r="F126" s="231" t="s">
        <v>4214</v>
      </c>
      <c r="G126" s="229"/>
      <c r="H126" s="229"/>
      <c r="I126" s="232"/>
      <c r="J126" s="233">
        <f>BK126</f>
        <v>0</v>
      </c>
      <c r="K126" s="229"/>
      <c r="L126" s="234"/>
      <c r="M126" s="235"/>
      <c r="N126" s="236"/>
      <c r="O126" s="236"/>
      <c r="P126" s="237">
        <f>SUM(P127:P128)</f>
        <v>0</v>
      </c>
      <c r="Q126" s="236"/>
      <c r="R126" s="237">
        <f>SUM(R127:R128)</f>
        <v>0</v>
      </c>
      <c r="S126" s="236"/>
      <c r="T126" s="238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9" t="s">
        <v>84</v>
      </c>
      <c r="AT126" s="240" t="s">
        <v>75</v>
      </c>
      <c r="AU126" s="240" t="s">
        <v>76</v>
      </c>
      <c r="AY126" s="239" t="s">
        <v>213</v>
      </c>
      <c r="BK126" s="241">
        <f>SUM(BK127:BK128)</f>
        <v>0</v>
      </c>
    </row>
    <row r="127" s="2" customFormat="1" ht="16.5" customHeight="1">
      <c r="A127" s="39"/>
      <c r="B127" s="40"/>
      <c r="C127" s="244" t="s">
        <v>229</v>
      </c>
      <c r="D127" s="244" t="s">
        <v>216</v>
      </c>
      <c r="E127" s="245" t="s">
        <v>4237</v>
      </c>
      <c r="F127" s="246" t="s">
        <v>4238</v>
      </c>
      <c r="G127" s="247" t="s">
        <v>471</v>
      </c>
      <c r="H127" s="248">
        <v>2750</v>
      </c>
      <c r="I127" s="249"/>
      <c r="J127" s="250">
        <f>ROUND(I127*H127,2)</f>
        <v>0</v>
      </c>
      <c r="K127" s="246" t="s">
        <v>3811</v>
      </c>
      <c r="L127" s="45"/>
      <c r="M127" s="251" t="s">
        <v>1</v>
      </c>
      <c r="N127" s="252" t="s">
        <v>41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229</v>
      </c>
      <c r="AT127" s="255" t="s">
        <v>216</v>
      </c>
      <c r="AU127" s="255" t="s">
        <v>84</v>
      </c>
      <c r="AY127" s="18" t="s">
        <v>213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84</v>
      </c>
      <c r="BK127" s="256">
        <f>ROUND(I127*H127,2)</f>
        <v>0</v>
      </c>
      <c r="BL127" s="18" t="s">
        <v>229</v>
      </c>
      <c r="BM127" s="255" t="s">
        <v>420</v>
      </c>
    </row>
    <row r="128" s="2" customFormat="1">
      <c r="A128" s="39"/>
      <c r="B128" s="40"/>
      <c r="C128" s="41"/>
      <c r="D128" s="257" t="s">
        <v>222</v>
      </c>
      <c r="E128" s="41"/>
      <c r="F128" s="258" t="s">
        <v>4239</v>
      </c>
      <c r="G128" s="41"/>
      <c r="H128" s="41"/>
      <c r="I128" s="155"/>
      <c r="J128" s="41"/>
      <c r="K128" s="41"/>
      <c r="L128" s="45"/>
      <c r="M128" s="261"/>
      <c r="N128" s="262"/>
      <c r="O128" s="263"/>
      <c r="P128" s="263"/>
      <c r="Q128" s="263"/>
      <c r="R128" s="263"/>
      <c r="S128" s="263"/>
      <c r="T128" s="264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222</v>
      </c>
      <c r="AU128" s="18" t="s">
        <v>84</v>
      </c>
    </row>
    <row r="129" s="2" customFormat="1" ht="6.96" customHeight="1">
      <c r="A129" s="39"/>
      <c r="B129" s="67"/>
      <c r="C129" s="68"/>
      <c r="D129" s="68"/>
      <c r="E129" s="68"/>
      <c r="F129" s="68"/>
      <c r="G129" s="68"/>
      <c r="H129" s="68"/>
      <c r="I129" s="193"/>
      <c r="J129" s="68"/>
      <c r="K129" s="68"/>
      <c r="L129" s="45"/>
      <c r="M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</sheetData>
  <sheetProtection sheet="1" autoFilter="0" formatColumns="0" formatRows="0" objects="1" scenarios="1" spinCount="100000" saltValue="nhuHn9FcoLLKK3ezmccO3hYYF1Ab5urPKFTOlcxDyq5ajr/BBvoHIhoqP2UiheDv3M5dRwSJqbUCeZrSDAjjaw==" hashValue="zWDZ3oVCGd5UStPX2ycBI/9HrL+sjA3nK1waE3+v+USF3EhJGSL8WTad4Fk4DhwzmRYX9GmG7ym/vPl0kOXmbA==" algorithmName="SHA-512" password="CC35"/>
  <autoFilter ref="C117:K12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4240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4241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ROUND((SUM(BE121:BE263)),  2)</f>
        <v>0</v>
      </c>
      <c r="G33" s="39"/>
      <c r="H33" s="39"/>
      <c r="I33" s="172">
        <v>0.20999999999999999</v>
      </c>
      <c r="J33" s="171">
        <f>ROUND(((SUM(BE121:BE263))*I33),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ROUND((SUM(BF121:BF263)),  2)</f>
        <v>0</v>
      </c>
      <c r="G34" s="39"/>
      <c r="H34" s="39"/>
      <c r="I34" s="172">
        <v>0.14999999999999999</v>
      </c>
      <c r="J34" s="171">
        <f>ROUND(((SUM(BF121:BF263))*I34),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ROUND((SUM(BG121:BG263)),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ROUND((SUM(BH121:BH263)),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ROUND((SUM(BI121:BI263)),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801 - Vegetační a sadové úpravy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Kopřivnice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J122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J123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383</v>
      </c>
      <c r="E99" s="212"/>
      <c r="F99" s="212"/>
      <c r="G99" s="212"/>
      <c r="H99" s="212"/>
      <c r="I99" s="213"/>
      <c r="J99" s="214">
        <f>J256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958</v>
      </c>
      <c r="E100" s="212"/>
      <c r="F100" s="212"/>
      <c r="G100" s="212"/>
      <c r="H100" s="212"/>
      <c r="I100" s="213"/>
      <c r="J100" s="214">
        <f>J259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959</v>
      </c>
      <c r="E101" s="212"/>
      <c r="F101" s="212"/>
      <c r="G101" s="212"/>
      <c r="H101" s="212"/>
      <c r="I101" s="213"/>
      <c r="J101" s="214">
        <f>J262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5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3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96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198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97" t="str">
        <f>E7</f>
        <v>Revitalizace centra města Kopřivnice - aktualizace 08.2020</v>
      </c>
      <c r="F111" s="33"/>
      <c r="G111" s="33"/>
      <c r="H111" s="33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185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801 - Vegetační a sadové úpravy</v>
      </c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Kopřivnice</v>
      </c>
      <c r="G115" s="41"/>
      <c r="H115" s="41"/>
      <c r="I115" s="157" t="s">
        <v>22</v>
      </c>
      <c r="J115" s="80" t="str">
        <f>IF(J12="","",J12)</f>
        <v>7. 8. 2020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>Město Kopřivnice</v>
      </c>
      <c r="G117" s="41"/>
      <c r="H117" s="41"/>
      <c r="I117" s="157" t="s">
        <v>30</v>
      </c>
      <c r="J117" s="37" t="str">
        <f>E21</f>
        <v>Dopravoprojekt Ostrava a.s.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157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16"/>
      <c r="B120" s="217"/>
      <c r="C120" s="218" t="s">
        <v>199</v>
      </c>
      <c r="D120" s="219" t="s">
        <v>61</v>
      </c>
      <c r="E120" s="219" t="s">
        <v>57</v>
      </c>
      <c r="F120" s="219" t="s">
        <v>58</v>
      </c>
      <c r="G120" s="219" t="s">
        <v>200</v>
      </c>
      <c r="H120" s="219" t="s">
        <v>201</v>
      </c>
      <c r="I120" s="220" t="s">
        <v>202</v>
      </c>
      <c r="J120" s="219" t="s">
        <v>190</v>
      </c>
      <c r="K120" s="221" t="s">
        <v>203</v>
      </c>
      <c r="L120" s="222"/>
      <c r="M120" s="101" t="s">
        <v>1</v>
      </c>
      <c r="N120" s="102" t="s">
        <v>40</v>
      </c>
      <c r="O120" s="102" t="s">
        <v>204</v>
      </c>
      <c r="P120" s="102" t="s">
        <v>205</v>
      </c>
      <c r="Q120" s="102" t="s">
        <v>206</v>
      </c>
      <c r="R120" s="102" t="s">
        <v>207</v>
      </c>
      <c r="S120" s="102" t="s">
        <v>208</v>
      </c>
      <c r="T120" s="103" t="s">
        <v>209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9"/>
      <c r="B121" s="40"/>
      <c r="C121" s="108" t="s">
        <v>210</v>
      </c>
      <c r="D121" s="41"/>
      <c r="E121" s="41"/>
      <c r="F121" s="41"/>
      <c r="G121" s="41"/>
      <c r="H121" s="41"/>
      <c r="I121" s="155"/>
      <c r="J121" s="223">
        <f>BK121</f>
        <v>0</v>
      </c>
      <c r="K121" s="41"/>
      <c r="L121" s="45"/>
      <c r="M121" s="104"/>
      <c r="N121" s="224"/>
      <c r="O121" s="105"/>
      <c r="P121" s="225">
        <f>P122</f>
        <v>0</v>
      </c>
      <c r="Q121" s="105"/>
      <c r="R121" s="225">
        <f>R122</f>
        <v>352.97942199999994</v>
      </c>
      <c r="S121" s="105"/>
      <c r="T121" s="226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192</v>
      </c>
      <c r="BK121" s="227">
        <f>BK122</f>
        <v>0</v>
      </c>
    </row>
    <row r="122" s="12" customFormat="1" ht="25.92" customHeight="1">
      <c r="A122" s="12"/>
      <c r="B122" s="228"/>
      <c r="C122" s="229"/>
      <c r="D122" s="230" t="s">
        <v>75</v>
      </c>
      <c r="E122" s="231" t="s">
        <v>388</v>
      </c>
      <c r="F122" s="231" t="s">
        <v>389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P123+P256+P259+P262</f>
        <v>0</v>
      </c>
      <c r="Q122" s="236"/>
      <c r="R122" s="237">
        <f>R123+R256+R259+R262</f>
        <v>352.97942199999994</v>
      </c>
      <c r="S122" s="236"/>
      <c r="T122" s="238">
        <f>T123+T256+T259+T262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84</v>
      </c>
      <c r="AT122" s="240" t="s">
        <v>75</v>
      </c>
      <c r="AU122" s="240" t="s">
        <v>76</v>
      </c>
      <c r="AY122" s="239" t="s">
        <v>213</v>
      </c>
      <c r="BK122" s="241">
        <f>BK123+BK256+BK259+BK262</f>
        <v>0</v>
      </c>
    </row>
    <row r="123" s="12" customFormat="1" ht="22.8" customHeight="1">
      <c r="A123" s="12"/>
      <c r="B123" s="228"/>
      <c r="C123" s="229"/>
      <c r="D123" s="230" t="s">
        <v>75</v>
      </c>
      <c r="E123" s="242" t="s">
        <v>84</v>
      </c>
      <c r="F123" s="242" t="s">
        <v>390</v>
      </c>
      <c r="G123" s="229"/>
      <c r="H123" s="229"/>
      <c r="I123" s="232"/>
      <c r="J123" s="243">
        <f>BK123</f>
        <v>0</v>
      </c>
      <c r="K123" s="229"/>
      <c r="L123" s="234"/>
      <c r="M123" s="235"/>
      <c r="N123" s="236"/>
      <c r="O123" s="236"/>
      <c r="P123" s="237">
        <f>SUM(P124:P255)</f>
        <v>0</v>
      </c>
      <c r="Q123" s="236"/>
      <c r="R123" s="237">
        <f>SUM(R124:R255)</f>
        <v>352.26350199999996</v>
      </c>
      <c r="S123" s="236"/>
      <c r="T123" s="238">
        <f>SUM(T124:T255)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84</v>
      </c>
      <c r="AT123" s="240" t="s">
        <v>75</v>
      </c>
      <c r="AU123" s="240" t="s">
        <v>84</v>
      </c>
      <c r="AY123" s="239" t="s">
        <v>213</v>
      </c>
      <c r="BK123" s="241">
        <f>SUM(BK124:BK255)</f>
        <v>0</v>
      </c>
    </row>
    <row r="124" s="2" customFormat="1" ht="21.75" customHeight="1">
      <c r="A124" s="39"/>
      <c r="B124" s="40"/>
      <c r="C124" s="244" t="s">
        <v>454</v>
      </c>
      <c r="D124" s="244" t="s">
        <v>216</v>
      </c>
      <c r="E124" s="245" t="s">
        <v>4242</v>
      </c>
      <c r="F124" s="246" t="s">
        <v>4243</v>
      </c>
      <c r="G124" s="247" t="s">
        <v>393</v>
      </c>
      <c r="H124" s="248">
        <v>273.60000000000002</v>
      </c>
      <c r="I124" s="249"/>
      <c r="J124" s="250">
        <f>ROUND(I124*H124,2)</f>
        <v>0</v>
      </c>
      <c r="K124" s="246" t="s">
        <v>394</v>
      </c>
      <c r="L124" s="45"/>
      <c r="M124" s="251" t="s">
        <v>1</v>
      </c>
      <c r="N124" s="252" t="s">
        <v>41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229</v>
      </c>
      <c r="AT124" s="255" t="s">
        <v>216</v>
      </c>
      <c r="AU124" s="255" t="s">
        <v>86</v>
      </c>
      <c r="AY124" s="18" t="s">
        <v>213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84</v>
      </c>
      <c r="BK124" s="256">
        <f>ROUND(I124*H124,2)</f>
        <v>0</v>
      </c>
      <c r="BL124" s="18" t="s">
        <v>229</v>
      </c>
      <c r="BM124" s="255" t="s">
        <v>4244</v>
      </c>
    </row>
    <row r="125" s="2" customFormat="1">
      <c r="A125" s="39"/>
      <c r="B125" s="40"/>
      <c r="C125" s="41"/>
      <c r="D125" s="257" t="s">
        <v>222</v>
      </c>
      <c r="E125" s="41"/>
      <c r="F125" s="258" t="s">
        <v>4245</v>
      </c>
      <c r="G125" s="41"/>
      <c r="H125" s="41"/>
      <c r="I125" s="155"/>
      <c r="J125" s="41"/>
      <c r="K125" s="41"/>
      <c r="L125" s="45"/>
      <c r="M125" s="259"/>
      <c r="N125" s="260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222</v>
      </c>
      <c r="AU125" s="18" t="s">
        <v>86</v>
      </c>
    </row>
    <row r="126" s="13" customFormat="1">
      <c r="A126" s="13"/>
      <c r="B126" s="265"/>
      <c r="C126" s="266"/>
      <c r="D126" s="257" t="s">
        <v>436</v>
      </c>
      <c r="E126" s="267" t="s">
        <v>1</v>
      </c>
      <c r="F126" s="268" t="s">
        <v>4246</v>
      </c>
      <c r="G126" s="266"/>
      <c r="H126" s="269">
        <v>273.60000000000002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75" t="s">
        <v>436</v>
      </c>
      <c r="AU126" s="275" t="s">
        <v>86</v>
      </c>
      <c r="AV126" s="13" t="s">
        <v>86</v>
      </c>
      <c r="AW126" s="13" t="s">
        <v>32</v>
      </c>
      <c r="AX126" s="13" t="s">
        <v>84</v>
      </c>
      <c r="AY126" s="275" t="s">
        <v>213</v>
      </c>
    </row>
    <row r="127" s="2" customFormat="1" ht="21.75" customHeight="1">
      <c r="A127" s="39"/>
      <c r="B127" s="40"/>
      <c r="C127" s="244" t="s">
        <v>1568</v>
      </c>
      <c r="D127" s="244" t="s">
        <v>216</v>
      </c>
      <c r="E127" s="245" t="s">
        <v>4247</v>
      </c>
      <c r="F127" s="246" t="s">
        <v>4248</v>
      </c>
      <c r="G127" s="247" t="s">
        <v>393</v>
      </c>
      <c r="H127" s="248">
        <v>1599</v>
      </c>
      <c r="I127" s="249"/>
      <c r="J127" s="250">
        <f>ROUND(I127*H127,2)</f>
        <v>0</v>
      </c>
      <c r="K127" s="246" t="s">
        <v>394</v>
      </c>
      <c r="L127" s="45"/>
      <c r="M127" s="251" t="s">
        <v>1</v>
      </c>
      <c r="N127" s="252" t="s">
        <v>41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229</v>
      </c>
      <c r="AT127" s="255" t="s">
        <v>216</v>
      </c>
      <c r="AU127" s="255" t="s">
        <v>86</v>
      </c>
      <c r="AY127" s="18" t="s">
        <v>213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84</v>
      </c>
      <c r="BK127" s="256">
        <f>ROUND(I127*H127,2)</f>
        <v>0</v>
      </c>
      <c r="BL127" s="18" t="s">
        <v>229</v>
      </c>
      <c r="BM127" s="255" t="s">
        <v>4249</v>
      </c>
    </row>
    <row r="128" s="2" customFormat="1">
      <c r="A128" s="39"/>
      <c r="B128" s="40"/>
      <c r="C128" s="41"/>
      <c r="D128" s="257" t="s">
        <v>222</v>
      </c>
      <c r="E128" s="41"/>
      <c r="F128" s="258" t="s">
        <v>4245</v>
      </c>
      <c r="G128" s="41"/>
      <c r="H128" s="41"/>
      <c r="I128" s="155"/>
      <c r="J128" s="41"/>
      <c r="K128" s="41"/>
      <c r="L128" s="45"/>
      <c r="M128" s="259"/>
      <c r="N128" s="260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222</v>
      </c>
      <c r="AU128" s="18" t="s">
        <v>86</v>
      </c>
    </row>
    <row r="129" s="13" customFormat="1">
      <c r="A129" s="13"/>
      <c r="B129" s="265"/>
      <c r="C129" s="266"/>
      <c r="D129" s="257" t="s">
        <v>436</v>
      </c>
      <c r="E129" s="267" t="s">
        <v>1</v>
      </c>
      <c r="F129" s="268" t="s">
        <v>4250</v>
      </c>
      <c r="G129" s="266"/>
      <c r="H129" s="269">
        <v>1599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5" t="s">
        <v>436</v>
      </c>
      <c r="AU129" s="275" t="s">
        <v>86</v>
      </c>
      <c r="AV129" s="13" t="s">
        <v>86</v>
      </c>
      <c r="AW129" s="13" t="s">
        <v>32</v>
      </c>
      <c r="AX129" s="13" t="s">
        <v>84</v>
      </c>
      <c r="AY129" s="275" t="s">
        <v>213</v>
      </c>
    </row>
    <row r="130" s="2" customFormat="1" ht="21.75" customHeight="1">
      <c r="A130" s="39"/>
      <c r="B130" s="40"/>
      <c r="C130" s="244" t="s">
        <v>953</v>
      </c>
      <c r="D130" s="244" t="s">
        <v>216</v>
      </c>
      <c r="E130" s="245" t="s">
        <v>4251</v>
      </c>
      <c r="F130" s="246" t="s">
        <v>4252</v>
      </c>
      <c r="G130" s="247" t="s">
        <v>393</v>
      </c>
      <c r="H130" s="248">
        <v>1253</v>
      </c>
      <c r="I130" s="249"/>
      <c r="J130" s="250">
        <f>ROUND(I130*H130,2)</f>
        <v>0</v>
      </c>
      <c r="K130" s="246" t="s">
        <v>394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86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4253</v>
      </c>
    </row>
    <row r="131" s="2" customFormat="1">
      <c r="A131" s="39"/>
      <c r="B131" s="40"/>
      <c r="C131" s="41"/>
      <c r="D131" s="257" t="s">
        <v>222</v>
      </c>
      <c r="E131" s="41"/>
      <c r="F131" s="258" t="s">
        <v>4245</v>
      </c>
      <c r="G131" s="41"/>
      <c r="H131" s="41"/>
      <c r="I131" s="155"/>
      <c r="J131" s="41"/>
      <c r="K131" s="41"/>
      <c r="L131" s="45"/>
      <c r="M131" s="259"/>
      <c r="N131" s="260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86</v>
      </c>
    </row>
    <row r="132" s="13" customFormat="1">
      <c r="A132" s="13"/>
      <c r="B132" s="265"/>
      <c r="C132" s="266"/>
      <c r="D132" s="257" t="s">
        <v>436</v>
      </c>
      <c r="E132" s="267" t="s">
        <v>1</v>
      </c>
      <c r="F132" s="268" t="s">
        <v>4254</v>
      </c>
      <c r="G132" s="266"/>
      <c r="H132" s="269">
        <v>1253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5" t="s">
        <v>436</v>
      </c>
      <c r="AU132" s="275" t="s">
        <v>86</v>
      </c>
      <c r="AV132" s="13" t="s">
        <v>86</v>
      </c>
      <c r="AW132" s="13" t="s">
        <v>32</v>
      </c>
      <c r="AX132" s="13" t="s">
        <v>84</v>
      </c>
      <c r="AY132" s="275" t="s">
        <v>213</v>
      </c>
    </row>
    <row r="133" s="2" customFormat="1" ht="21.75" customHeight="1">
      <c r="A133" s="39"/>
      <c r="B133" s="40"/>
      <c r="C133" s="244" t="s">
        <v>84</v>
      </c>
      <c r="D133" s="244" t="s">
        <v>216</v>
      </c>
      <c r="E133" s="245" t="s">
        <v>1146</v>
      </c>
      <c r="F133" s="246" t="s">
        <v>1147</v>
      </c>
      <c r="G133" s="247" t="s">
        <v>399</v>
      </c>
      <c r="H133" s="248">
        <v>68</v>
      </c>
      <c r="I133" s="249"/>
      <c r="J133" s="250">
        <f>ROUND(I133*H133,2)</f>
        <v>0</v>
      </c>
      <c r="K133" s="246" t="s">
        <v>394</v>
      </c>
      <c r="L133" s="45"/>
      <c r="M133" s="251" t="s">
        <v>1</v>
      </c>
      <c r="N133" s="252" t="s">
        <v>41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229</v>
      </c>
      <c r="AT133" s="255" t="s">
        <v>216</v>
      </c>
      <c r="AU133" s="255" t="s">
        <v>86</v>
      </c>
      <c r="AY133" s="18" t="s">
        <v>213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84</v>
      </c>
      <c r="BK133" s="256">
        <f>ROUND(I133*H133,2)</f>
        <v>0</v>
      </c>
      <c r="BL133" s="18" t="s">
        <v>229</v>
      </c>
      <c r="BM133" s="255" t="s">
        <v>4255</v>
      </c>
    </row>
    <row r="134" s="2" customFormat="1">
      <c r="A134" s="39"/>
      <c r="B134" s="40"/>
      <c r="C134" s="41"/>
      <c r="D134" s="257" t="s">
        <v>222</v>
      </c>
      <c r="E134" s="41"/>
      <c r="F134" s="258" t="s">
        <v>4256</v>
      </c>
      <c r="G134" s="41"/>
      <c r="H134" s="41"/>
      <c r="I134" s="155"/>
      <c r="J134" s="41"/>
      <c r="K134" s="41"/>
      <c r="L134" s="45"/>
      <c r="M134" s="259"/>
      <c r="N134" s="260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86</v>
      </c>
    </row>
    <row r="135" s="2" customFormat="1" ht="16.5" customHeight="1">
      <c r="A135" s="39"/>
      <c r="B135" s="40"/>
      <c r="C135" s="287" t="s">
        <v>86</v>
      </c>
      <c r="D135" s="287" t="s">
        <v>488</v>
      </c>
      <c r="E135" s="288" t="s">
        <v>4257</v>
      </c>
      <c r="F135" s="289" t="s">
        <v>4258</v>
      </c>
      <c r="G135" s="290" t="s">
        <v>491</v>
      </c>
      <c r="H135" s="291">
        <v>119.7</v>
      </c>
      <c r="I135" s="292"/>
      <c r="J135" s="293">
        <f>ROUND(I135*H135,2)</f>
        <v>0</v>
      </c>
      <c r="K135" s="289" t="s">
        <v>1</v>
      </c>
      <c r="L135" s="294"/>
      <c r="M135" s="295" t="s">
        <v>1</v>
      </c>
      <c r="N135" s="296" t="s">
        <v>41</v>
      </c>
      <c r="O135" s="92"/>
      <c r="P135" s="253">
        <f>O135*H135</f>
        <v>0</v>
      </c>
      <c r="Q135" s="253">
        <v>1</v>
      </c>
      <c r="R135" s="253">
        <f>Q135*H135</f>
        <v>119.7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420</v>
      </c>
      <c r="AT135" s="255" t="s">
        <v>488</v>
      </c>
      <c r="AU135" s="255" t="s">
        <v>86</v>
      </c>
      <c r="AY135" s="18" t="s">
        <v>213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84</v>
      </c>
      <c r="BK135" s="256">
        <f>ROUND(I135*H135,2)</f>
        <v>0</v>
      </c>
      <c r="BL135" s="18" t="s">
        <v>229</v>
      </c>
      <c r="BM135" s="255" t="s">
        <v>4259</v>
      </c>
    </row>
    <row r="136" s="13" customFormat="1">
      <c r="A136" s="13"/>
      <c r="B136" s="265"/>
      <c r="C136" s="266"/>
      <c r="D136" s="257" t="s">
        <v>436</v>
      </c>
      <c r="E136" s="267" t="s">
        <v>1</v>
      </c>
      <c r="F136" s="268" t="s">
        <v>4260</v>
      </c>
      <c r="G136" s="266"/>
      <c r="H136" s="269">
        <v>119.7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5" t="s">
        <v>436</v>
      </c>
      <c r="AU136" s="275" t="s">
        <v>86</v>
      </c>
      <c r="AV136" s="13" t="s">
        <v>86</v>
      </c>
      <c r="AW136" s="13" t="s">
        <v>32</v>
      </c>
      <c r="AX136" s="13" t="s">
        <v>84</v>
      </c>
      <c r="AY136" s="275" t="s">
        <v>213</v>
      </c>
    </row>
    <row r="137" s="2" customFormat="1" ht="16.5" customHeight="1">
      <c r="A137" s="39"/>
      <c r="B137" s="40"/>
      <c r="C137" s="287" t="s">
        <v>224</v>
      </c>
      <c r="D137" s="287" t="s">
        <v>488</v>
      </c>
      <c r="E137" s="288" t="s">
        <v>4261</v>
      </c>
      <c r="F137" s="289" t="s">
        <v>980</v>
      </c>
      <c r="G137" s="290" t="s">
        <v>491</v>
      </c>
      <c r="H137" s="291">
        <v>9.5</v>
      </c>
      <c r="I137" s="292"/>
      <c r="J137" s="293">
        <f>ROUND(I137*H137,2)</f>
        <v>0</v>
      </c>
      <c r="K137" s="289" t="s">
        <v>1</v>
      </c>
      <c r="L137" s="294"/>
      <c r="M137" s="295" t="s">
        <v>1</v>
      </c>
      <c r="N137" s="296" t="s">
        <v>41</v>
      </c>
      <c r="O137" s="92"/>
      <c r="P137" s="253">
        <f>O137*H137</f>
        <v>0</v>
      </c>
      <c r="Q137" s="253">
        <v>1</v>
      </c>
      <c r="R137" s="253">
        <f>Q137*H137</f>
        <v>9.5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420</v>
      </c>
      <c r="AT137" s="255" t="s">
        <v>488</v>
      </c>
      <c r="AU137" s="255" t="s">
        <v>86</v>
      </c>
      <c r="AY137" s="18" t="s">
        <v>213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84</v>
      </c>
      <c r="BK137" s="256">
        <f>ROUND(I137*H137,2)</f>
        <v>0</v>
      </c>
      <c r="BL137" s="18" t="s">
        <v>229</v>
      </c>
      <c r="BM137" s="255" t="s">
        <v>4262</v>
      </c>
    </row>
    <row r="138" s="13" customFormat="1">
      <c r="A138" s="13"/>
      <c r="B138" s="265"/>
      <c r="C138" s="266"/>
      <c r="D138" s="257" t="s">
        <v>436</v>
      </c>
      <c r="E138" s="267" t="s">
        <v>1</v>
      </c>
      <c r="F138" s="268" t="s">
        <v>4263</v>
      </c>
      <c r="G138" s="266"/>
      <c r="H138" s="269">
        <v>9.5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5" t="s">
        <v>436</v>
      </c>
      <c r="AU138" s="275" t="s">
        <v>86</v>
      </c>
      <c r="AV138" s="13" t="s">
        <v>86</v>
      </c>
      <c r="AW138" s="13" t="s">
        <v>32</v>
      </c>
      <c r="AX138" s="13" t="s">
        <v>84</v>
      </c>
      <c r="AY138" s="275" t="s">
        <v>213</v>
      </c>
    </row>
    <row r="139" s="2" customFormat="1" ht="21.75" customHeight="1">
      <c r="A139" s="39"/>
      <c r="B139" s="40"/>
      <c r="C139" s="244" t="s">
        <v>229</v>
      </c>
      <c r="D139" s="244" t="s">
        <v>216</v>
      </c>
      <c r="E139" s="245" t="s">
        <v>984</v>
      </c>
      <c r="F139" s="246" t="s">
        <v>985</v>
      </c>
      <c r="G139" s="247" t="s">
        <v>399</v>
      </c>
      <c r="H139" s="248">
        <v>34</v>
      </c>
      <c r="I139" s="249"/>
      <c r="J139" s="250">
        <f>ROUND(I139*H139,2)</f>
        <v>0</v>
      </c>
      <c r="K139" s="246" t="s">
        <v>394</v>
      </c>
      <c r="L139" s="45"/>
      <c r="M139" s="251" t="s">
        <v>1</v>
      </c>
      <c r="N139" s="252" t="s">
        <v>41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229</v>
      </c>
      <c r="AT139" s="255" t="s">
        <v>216</v>
      </c>
      <c r="AU139" s="255" t="s">
        <v>86</v>
      </c>
      <c r="AY139" s="18" t="s">
        <v>213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84</v>
      </c>
      <c r="BK139" s="256">
        <f>ROUND(I139*H139,2)</f>
        <v>0</v>
      </c>
      <c r="BL139" s="18" t="s">
        <v>229</v>
      </c>
      <c r="BM139" s="255" t="s">
        <v>4264</v>
      </c>
    </row>
    <row r="140" s="2" customFormat="1">
      <c r="A140" s="39"/>
      <c r="B140" s="40"/>
      <c r="C140" s="41"/>
      <c r="D140" s="257" t="s">
        <v>222</v>
      </c>
      <c r="E140" s="41"/>
      <c r="F140" s="258" t="s">
        <v>4265</v>
      </c>
      <c r="G140" s="41"/>
      <c r="H140" s="41"/>
      <c r="I140" s="155"/>
      <c r="J140" s="41"/>
      <c r="K140" s="41"/>
      <c r="L140" s="45"/>
      <c r="M140" s="259"/>
      <c r="N140" s="260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222</v>
      </c>
      <c r="AU140" s="18" t="s">
        <v>86</v>
      </c>
    </row>
    <row r="141" s="13" customFormat="1">
      <c r="A141" s="13"/>
      <c r="B141" s="265"/>
      <c r="C141" s="266"/>
      <c r="D141" s="257" t="s">
        <v>436</v>
      </c>
      <c r="E141" s="266"/>
      <c r="F141" s="268" t="s">
        <v>4266</v>
      </c>
      <c r="G141" s="266"/>
      <c r="H141" s="269">
        <v>34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5" t="s">
        <v>436</v>
      </c>
      <c r="AU141" s="275" t="s">
        <v>86</v>
      </c>
      <c r="AV141" s="13" t="s">
        <v>86</v>
      </c>
      <c r="AW141" s="13" t="s">
        <v>4</v>
      </c>
      <c r="AX141" s="13" t="s">
        <v>84</v>
      </c>
      <c r="AY141" s="275" t="s">
        <v>213</v>
      </c>
    </row>
    <row r="142" s="2" customFormat="1" ht="21.75" customHeight="1">
      <c r="A142" s="39"/>
      <c r="B142" s="40"/>
      <c r="C142" s="244" t="s">
        <v>1580</v>
      </c>
      <c r="D142" s="244" t="s">
        <v>216</v>
      </c>
      <c r="E142" s="245" t="s">
        <v>531</v>
      </c>
      <c r="F142" s="246" t="s">
        <v>532</v>
      </c>
      <c r="G142" s="247" t="s">
        <v>399</v>
      </c>
      <c r="H142" s="248">
        <v>611.44000000000005</v>
      </c>
      <c r="I142" s="249"/>
      <c r="J142" s="250">
        <f>ROUND(I142*H142,2)</f>
        <v>0</v>
      </c>
      <c r="K142" s="246" t="s">
        <v>394</v>
      </c>
      <c r="L142" s="45"/>
      <c r="M142" s="251" t="s">
        <v>1</v>
      </c>
      <c r="N142" s="252" t="s">
        <v>41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229</v>
      </c>
      <c r="AT142" s="255" t="s">
        <v>216</v>
      </c>
      <c r="AU142" s="255" t="s">
        <v>86</v>
      </c>
      <c r="AY142" s="18" t="s">
        <v>213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84</v>
      </c>
      <c r="BK142" s="256">
        <f>ROUND(I142*H142,2)</f>
        <v>0</v>
      </c>
      <c r="BL142" s="18" t="s">
        <v>229</v>
      </c>
      <c r="BM142" s="255" t="s">
        <v>4267</v>
      </c>
    </row>
    <row r="143" s="2" customFormat="1">
      <c r="A143" s="39"/>
      <c r="B143" s="40"/>
      <c r="C143" s="41"/>
      <c r="D143" s="257" t="s">
        <v>222</v>
      </c>
      <c r="E143" s="41"/>
      <c r="F143" s="258" t="s">
        <v>4268</v>
      </c>
      <c r="G143" s="41"/>
      <c r="H143" s="41"/>
      <c r="I143" s="155"/>
      <c r="J143" s="41"/>
      <c r="K143" s="41"/>
      <c r="L143" s="45"/>
      <c r="M143" s="259"/>
      <c r="N143" s="26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86</v>
      </c>
    </row>
    <row r="144" s="13" customFormat="1">
      <c r="A144" s="13"/>
      <c r="B144" s="265"/>
      <c r="C144" s="266"/>
      <c r="D144" s="257" t="s">
        <v>436</v>
      </c>
      <c r="E144" s="267" t="s">
        <v>1</v>
      </c>
      <c r="F144" s="268" t="s">
        <v>4269</v>
      </c>
      <c r="G144" s="266"/>
      <c r="H144" s="269">
        <v>611.44000000000005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5" t="s">
        <v>436</v>
      </c>
      <c r="AU144" s="275" t="s">
        <v>86</v>
      </c>
      <c r="AV144" s="13" t="s">
        <v>86</v>
      </c>
      <c r="AW144" s="13" t="s">
        <v>32</v>
      </c>
      <c r="AX144" s="13" t="s">
        <v>84</v>
      </c>
      <c r="AY144" s="275" t="s">
        <v>213</v>
      </c>
    </row>
    <row r="145" s="2" customFormat="1" ht="16.5" customHeight="1">
      <c r="A145" s="39"/>
      <c r="B145" s="40"/>
      <c r="C145" s="244" t="s">
        <v>1586</v>
      </c>
      <c r="D145" s="244" t="s">
        <v>216</v>
      </c>
      <c r="E145" s="245" t="s">
        <v>2677</v>
      </c>
      <c r="F145" s="246" t="s">
        <v>2678</v>
      </c>
      <c r="G145" s="247" t="s">
        <v>399</v>
      </c>
      <c r="H145" s="248">
        <v>611.44000000000005</v>
      </c>
      <c r="I145" s="249"/>
      <c r="J145" s="250">
        <f>ROUND(I145*H145,2)</f>
        <v>0</v>
      </c>
      <c r="K145" s="246" t="s">
        <v>394</v>
      </c>
      <c r="L145" s="45"/>
      <c r="M145" s="251" t="s">
        <v>1</v>
      </c>
      <c r="N145" s="252" t="s">
        <v>41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229</v>
      </c>
      <c r="AT145" s="255" t="s">
        <v>216</v>
      </c>
      <c r="AU145" s="255" t="s">
        <v>86</v>
      </c>
      <c r="AY145" s="18" t="s">
        <v>213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84</v>
      </c>
      <c r="BK145" s="256">
        <f>ROUND(I145*H145,2)</f>
        <v>0</v>
      </c>
      <c r="BL145" s="18" t="s">
        <v>229</v>
      </c>
      <c r="BM145" s="255" t="s">
        <v>4270</v>
      </c>
    </row>
    <row r="146" s="2" customFormat="1">
      <c r="A146" s="39"/>
      <c r="B146" s="40"/>
      <c r="C146" s="41"/>
      <c r="D146" s="257" t="s">
        <v>222</v>
      </c>
      <c r="E146" s="41"/>
      <c r="F146" s="258" t="s">
        <v>4271</v>
      </c>
      <c r="G146" s="41"/>
      <c r="H146" s="41"/>
      <c r="I146" s="155"/>
      <c r="J146" s="41"/>
      <c r="K146" s="41"/>
      <c r="L146" s="45"/>
      <c r="M146" s="259"/>
      <c r="N146" s="260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222</v>
      </c>
      <c r="AU146" s="18" t="s">
        <v>86</v>
      </c>
    </row>
    <row r="147" s="13" customFormat="1">
      <c r="A147" s="13"/>
      <c r="B147" s="265"/>
      <c r="C147" s="266"/>
      <c r="D147" s="257" t="s">
        <v>436</v>
      </c>
      <c r="E147" s="267" t="s">
        <v>1</v>
      </c>
      <c r="F147" s="268" t="s">
        <v>4269</v>
      </c>
      <c r="G147" s="266"/>
      <c r="H147" s="269">
        <v>611.44000000000005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5" t="s">
        <v>436</v>
      </c>
      <c r="AU147" s="275" t="s">
        <v>86</v>
      </c>
      <c r="AV147" s="13" t="s">
        <v>86</v>
      </c>
      <c r="AW147" s="13" t="s">
        <v>32</v>
      </c>
      <c r="AX147" s="13" t="s">
        <v>84</v>
      </c>
      <c r="AY147" s="275" t="s">
        <v>213</v>
      </c>
    </row>
    <row r="148" s="2" customFormat="1" ht="21.75" customHeight="1">
      <c r="A148" s="39"/>
      <c r="B148" s="40"/>
      <c r="C148" s="244" t="s">
        <v>212</v>
      </c>
      <c r="D148" s="244" t="s">
        <v>216</v>
      </c>
      <c r="E148" s="245" t="s">
        <v>4272</v>
      </c>
      <c r="F148" s="246" t="s">
        <v>4273</v>
      </c>
      <c r="G148" s="247" t="s">
        <v>399</v>
      </c>
      <c r="H148" s="248">
        <v>63</v>
      </c>
      <c r="I148" s="249"/>
      <c r="J148" s="250">
        <f>ROUND(I148*H148,2)</f>
        <v>0</v>
      </c>
      <c r="K148" s="246" t="s">
        <v>394</v>
      </c>
      <c r="L148" s="45"/>
      <c r="M148" s="251" t="s">
        <v>1</v>
      </c>
      <c r="N148" s="252" t="s">
        <v>41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229</v>
      </c>
      <c r="AT148" s="255" t="s">
        <v>216</v>
      </c>
      <c r="AU148" s="255" t="s">
        <v>86</v>
      </c>
      <c r="AY148" s="18" t="s">
        <v>213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84</v>
      </c>
      <c r="BK148" s="256">
        <f>ROUND(I148*H148,2)</f>
        <v>0</v>
      </c>
      <c r="BL148" s="18" t="s">
        <v>229</v>
      </c>
      <c r="BM148" s="255" t="s">
        <v>4274</v>
      </c>
    </row>
    <row r="149" s="2" customFormat="1">
      <c r="A149" s="39"/>
      <c r="B149" s="40"/>
      <c r="C149" s="41"/>
      <c r="D149" s="257" t="s">
        <v>222</v>
      </c>
      <c r="E149" s="41"/>
      <c r="F149" s="258" t="s">
        <v>4275</v>
      </c>
      <c r="G149" s="41"/>
      <c r="H149" s="41"/>
      <c r="I149" s="155"/>
      <c r="J149" s="41"/>
      <c r="K149" s="41"/>
      <c r="L149" s="45"/>
      <c r="M149" s="259"/>
      <c r="N149" s="26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86</v>
      </c>
    </row>
    <row r="150" s="2" customFormat="1" ht="21.75" customHeight="1">
      <c r="A150" s="39"/>
      <c r="B150" s="40"/>
      <c r="C150" s="244" t="s">
        <v>238</v>
      </c>
      <c r="D150" s="244" t="s">
        <v>216</v>
      </c>
      <c r="E150" s="245" t="s">
        <v>4276</v>
      </c>
      <c r="F150" s="246" t="s">
        <v>4277</v>
      </c>
      <c r="G150" s="247" t="s">
        <v>399</v>
      </c>
      <c r="H150" s="248">
        <v>234.06399999999999</v>
      </c>
      <c r="I150" s="249"/>
      <c r="J150" s="250">
        <f>ROUND(I150*H150,2)</f>
        <v>0</v>
      </c>
      <c r="K150" s="246" t="s">
        <v>394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229</v>
      </c>
      <c r="AT150" s="255" t="s">
        <v>216</v>
      </c>
      <c r="AU150" s="255" t="s">
        <v>86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229</v>
      </c>
      <c r="BM150" s="255" t="s">
        <v>4278</v>
      </c>
    </row>
    <row r="151" s="2" customFormat="1" ht="21.75" customHeight="1">
      <c r="A151" s="39"/>
      <c r="B151" s="40"/>
      <c r="C151" s="244" t="s">
        <v>243</v>
      </c>
      <c r="D151" s="244" t="s">
        <v>216</v>
      </c>
      <c r="E151" s="245" t="s">
        <v>4279</v>
      </c>
      <c r="F151" s="246" t="s">
        <v>4280</v>
      </c>
      <c r="G151" s="247" t="s">
        <v>393</v>
      </c>
      <c r="H151" s="248">
        <v>2852</v>
      </c>
      <c r="I151" s="249"/>
      <c r="J151" s="250">
        <f>ROUND(I151*H151,2)</f>
        <v>0</v>
      </c>
      <c r="K151" s="246" t="s">
        <v>394</v>
      </c>
      <c r="L151" s="45"/>
      <c r="M151" s="251" t="s">
        <v>1</v>
      </c>
      <c r="N151" s="252" t="s">
        <v>41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229</v>
      </c>
      <c r="AT151" s="255" t="s">
        <v>216</v>
      </c>
      <c r="AU151" s="255" t="s">
        <v>86</v>
      </c>
      <c r="AY151" s="18" t="s">
        <v>213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84</v>
      </c>
      <c r="BK151" s="256">
        <f>ROUND(I151*H151,2)</f>
        <v>0</v>
      </c>
      <c r="BL151" s="18" t="s">
        <v>229</v>
      </c>
      <c r="BM151" s="255" t="s">
        <v>4281</v>
      </c>
    </row>
    <row r="152" s="13" customFormat="1">
      <c r="A152" s="13"/>
      <c r="B152" s="265"/>
      <c r="C152" s="266"/>
      <c r="D152" s="257" t="s">
        <v>436</v>
      </c>
      <c r="E152" s="267" t="s">
        <v>1</v>
      </c>
      <c r="F152" s="268" t="s">
        <v>4282</v>
      </c>
      <c r="G152" s="266"/>
      <c r="H152" s="269">
        <v>2852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5" t="s">
        <v>436</v>
      </c>
      <c r="AU152" s="275" t="s">
        <v>86</v>
      </c>
      <c r="AV152" s="13" t="s">
        <v>86</v>
      </c>
      <c r="AW152" s="13" t="s">
        <v>32</v>
      </c>
      <c r="AX152" s="13" t="s">
        <v>84</v>
      </c>
      <c r="AY152" s="275" t="s">
        <v>213</v>
      </c>
    </row>
    <row r="153" s="2" customFormat="1" ht="16.5" customHeight="1">
      <c r="A153" s="39"/>
      <c r="B153" s="40"/>
      <c r="C153" s="287" t="s">
        <v>420</v>
      </c>
      <c r="D153" s="287" t="s">
        <v>488</v>
      </c>
      <c r="E153" s="288" t="s">
        <v>4283</v>
      </c>
      <c r="F153" s="289" t="s">
        <v>4284</v>
      </c>
      <c r="G153" s="290" t="s">
        <v>399</v>
      </c>
      <c r="H153" s="291">
        <v>57.600000000000001</v>
      </c>
      <c r="I153" s="292"/>
      <c r="J153" s="293">
        <f>ROUND(I153*H153,2)</f>
        <v>0</v>
      </c>
      <c r="K153" s="289" t="s">
        <v>1</v>
      </c>
      <c r="L153" s="294"/>
      <c r="M153" s="295" t="s">
        <v>1</v>
      </c>
      <c r="N153" s="296" t="s">
        <v>41</v>
      </c>
      <c r="O153" s="92"/>
      <c r="P153" s="253">
        <f>O153*H153</f>
        <v>0</v>
      </c>
      <c r="Q153" s="253">
        <v>0.75</v>
      </c>
      <c r="R153" s="253">
        <f>Q153*H153</f>
        <v>43.200000000000003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420</v>
      </c>
      <c r="AT153" s="255" t="s">
        <v>488</v>
      </c>
      <c r="AU153" s="255" t="s">
        <v>86</v>
      </c>
      <c r="AY153" s="18" t="s">
        <v>213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84</v>
      </c>
      <c r="BK153" s="256">
        <f>ROUND(I153*H153,2)</f>
        <v>0</v>
      </c>
      <c r="BL153" s="18" t="s">
        <v>229</v>
      </c>
      <c r="BM153" s="255" t="s">
        <v>4285</v>
      </c>
    </row>
    <row r="154" s="15" customFormat="1">
      <c r="A154" s="15"/>
      <c r="B154" s="300"/>
      <c r="C154" s="301"/>
      <c r="D154" s="257" t="s">
        <v>436</v>
      </c>
      <c r="E154" s="302" t="s">
        <v>1</v>
      </c>
      <c r="F154" s="303" t="s">
        <v>4286</v>
      </c>
      <c r="G154" s="301"/>
      <c r="H154" s="302" t="s">
        <v>1</v>
      </c>
      <c r="I154" s="304"/>
      <c r="J154" s="301"/>
      <c r="K154" s="301"/>
      <c r="L154" s="305"/>
      <c r="M154" s="306"/>
      <c r="N154" s="307"/>
      <c r="O154" s="307"/>
      <c r="P154" s="307"/>
      <c r="Q154" s="307"/>
      <c r="R154" s="307"/>
      <c r="S154" s="307"/>
      <c r="T154" s="308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309" t="s">
        <v>436</v>
      </c>
      <c r="AU154" s="309" t="s">
        <v>86</v>
      </c>
      <c r="AV154" s="15" t="s">
        <v>84</v>
      </c>
      <c r="AW154" s="15" t="s">
        <v>32</v>
      </c>
      <c r="AX154" s="15" t="s">
        <v>76</v>
      </c>
      <c r="AY154" s="309" t="s">
        <v>213</v>
      </c>
    </row>
    <row r="155" s="15" customFormat="1">
      <c r="A155" s="15"/>
      <c r="B155" s="300"/>
      <c r="C155" s="301"/>
      <c r="D155" s="257" t="s">
        <v>436</v>
      </c>
      <c r="E155" s="302" t="s">
        <v>1</v>
      </c>
      <c r="F155" s="303" t="s">
        <v>4287</v>
      </c>
      <c r="G155" s="301"/>
      <c r="H155" s="302" t="s">
        <v>1</v>
      </c>
      <c r="I155" s="304"/>
      <c r="J155" s="301"/>
      <c r="K155" s="301"/>
      <c r="L155" s="305"/>
      <c r="M155" s="306"/>
      <c r="N155" s="307"/>
      <c r="O155" s="307"/>
      <c r="P155" s="307"/>
      <c r="Q155" s="307"/>
      <c r="R155" s="307"/>
      <c r="S155" s="307"/>
      <c r="T155" s="30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309" t="s">
        <v>436</v>
      </c>
      <c r="AU155" s="309" t="s">
        <v>86</v>
      </c>
      <c r="AV155" s="15" t="s">
        <v>84</v>
      </c>
      <c r="AW155" s="15" t="s">
        <v>32</v>
      </c>
      <c r="AX155" s="15" t="s">
        <v>76</v>
      </c>
      <c r="AY155" s="309" t="s">
        <v>213</v>
      </c>
    </row>
    <row r="156" s="15" customFormat="1">
      <c r="A156" s="15"/>
      <c r="B156" s="300"/>
      <c r="C156" s="301"/>
      <c r="D156" s="257" t="s">
        <v>436</v>
      </c>
      <c r="E156" s="302" t="s">
        <v>1</v>
      </c>
      <c r="F156" s="303" t="s">
        <v>4288</v>
      </c>
      <c r="G156" s="301"/>
      <c r="H156" s="302" t="s">
        <v>1</v>
      </c>
      <c r="I156" s="304"/>
      <c r="J156" s="301"/>
      <c r="K156" s="301"/>
      <c r="L156" s="305"/>
      <c r="M156" s="306"/>
      <c r="N156" s="307"/>
      <c r="O156" s="307"/>
      <c r="P156" s="307"/>
      <c r="Q156" s="307"/>
      <c r="R156" s="307"/>
      <c r="S156" s="307"/>
      <c r="T156" s="30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309" t="s">
        <v>436</v>
      </c>
      <c r="AU156" s="309" t="s">
        <v>86</v>
      </c>
      <c r="AV156" s="15" t="s">
        <v>84</v>
      </c>
      <c r="AW156" s="15" t="s">
        <v>32</v>
      </c>
      <c r="AX156" s="15" t="s">
        <v>76</v>
      </c>
      <c r="AY156" s="309" t="s">
        <v>213</v>
      </c>
    </row>
    <row r="157" s="15" customFormat="1">
      <c r="A157" s="15"/>
      <c r="B157" s="300"/>
      <c r="C157" s="301"/>
      <c r="D157" s="257" t="s">
        <v>436</v>
      </c>
      <c r="E157" s="302" t="s">
        <v>1</v>
      </c>
      <c r="F157" s="303" t="s">
        <v>4289</v>
      </c>
      <c r="G157" s="301"/>
      <c r="H157" s="302" t="s">
        <v>1</v>
      </c>
      <c r="I157" s="304"/>
      <c r="J157" s="301"/>
      <c r="K157" s="301"/>
      <c r="L157" s="305"/>
      <c r="M157" s="306"/>
      <c r="N157" s="307"/>
      <c r="O157" s="307"/>
      <c r="P157" s="307"/>
      <c r="Q157" s="307"/>
      <c r="R157" s="307"/>
      <c r="S157" s="307"/>
      <c r="T157" s="308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309" t="s">
        <v>436</v>
      </c>
      <c r="AU157" s="309" t="s">
        <v>86</v>
      </c>
      <c r="AV157" s="15" t="s">
        <v>84</v>
      </c>
      <c r="AW157" s="15" t="s">
        <v>32</v>
      </c>
      <c r="AX157" s="15" t="s">
        <v>76</v>
      </c>
      <c r="AY157" s="309" t="s">
        <v>213</v>
      </c>
    </row>
    <row r="158" s="13" customFormat="1">
      <c r="A158" s="13"/>
      <c r="B158" s="265"/>
      <c r="C158" s="266"/>
      <c r="D158" s="257" t="s">
        <v>436</v>
      </c>
      <c r="E158" s="267" t="s">
        <v>1</v>
      </c>
      <c r="F158" s="268" t="s">
        <v>4290</v>
      </c>
      <c r="G158" s="266"/>
      <c r="H158" s="269">
        <v>57.600000000000001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5" t="s">
        <v>436</v>
      </c>
      <c r="AU158" s="275" t="s">
        <v>86</v>
      </c>
      <c r="AV158" s="13" t="s">
        <v>86</v>
      </c>
      <c r="AW158" s="13" t="s">
        <v>32</v>
      </c>
      <c r="AX158" s="13" t="s">
        <v>84</v>
      </c>
      <c r="AY158" s="275" t="s">
        <v>213</v>
      </c>
    </row>
    <row r="159" s="2" customFormat="1" ht="16.5" customHeight="1">
      <c r="A159" s="39"/>
      <c r="B159" s="40"/>
      <c r="C159" s="287" t="s">
        <v>248</v>
      </c>
      <c r="D159" s="287" t="s">
        <v>488</v>
      </c>
      <c r="E159" s="288" t="s">
        <v>4291</v>
      </c>
      <c r="F159" s="289" t="s">
        <v>4292</v>
      </c>
      <c r="G159" s="290" t="s">
        <v>399</v>
      </c>
      <c r="H159" s="291">
        <v>83.519999999999996</v>
      </c>
      <c r="I159" s="292"/>
      <c r="J159" s="293">
        <f>ROUND(I159*H159,2)</f>
        <v>0</v>
      </c>
      <c r="K159" s="289" t="s">
        <v>1</v>
      </c>
      <c r="L159" s="294"/>
      <c r="M159" s="295" t="s">
        <v>1</v>
      </c>
      <c r="N159" s="296" t="s">
        <v>41</v>
      </c>
      <c r="O159" s="92"/>
      <c r="P159" s="253">
        <f>O159*H159</f>
        <v>0</v>
      </c>
      <c r="Q159" s="253">
        <v>0.45000000000000001</v>
      </c>
      <c r="R159" s="253">
        <f>Q159*H159</f>
        <v>37.583999999999996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420</v>
      </c>
      <c r="AT159" s="255" t="s">
        <v>488</v>
      </c>
      <c r="AU159" s="255" t="s">
        <v>86</v>
      </c>
      <c r="AY159" s="18" t="s">
        <v>213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84</v>
      </c>
      <c r="BK159" s="256">
        <f>ROUND(I159*H159,2)</f>
        <v>0</v>
      </c>
      <c r="BL159" s="18" t="s">
        <v>229</v>
      </c>
      <c r="BM159" s="255" t="s">
        <v>4293</v>
      </c>
    </row>
    <row r="160" s="13" customFormat="1">
      <c r="A160" s="13"/>
      <c r="B160" s="265"/>
      <c r="C160" s="266"/>
      <c r="D160" s="257" t="s">
        <v>436</v>
      </c>
      <c r="E160" s="267" t="s">
        <v>1</v>
      </c>
      <c r="F160" s="268" t="s">
        <v>4294</v>
      </c>
      <c r="G160" s="266"/>
      <c r="H160" s="269">
        <v>29.52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5" t="s">
        <v>436</v>
      </c>
      <c r="AU160" s="275" t="s">
        <v>86</v>
      </c>
      <c r="AV160" s="13" t="s">
        <v>86</v>
      </c>
      <c r="AW160" s="13" t="s">
        <v>32</v>
      </c>
      <c r="AX160" s="13" t="s">
        <v>76</v>
      </c>
      <c r="AY160" s="275" t="s">
        <v>213</v>
      </c>
    </row>
    <row r="161" s="13" customFormat="1">
      <c r="A161" s="13"/>
      <c r="B161" s="265"/>
      <c r="C161" s="266"/>
      <c r="D161" s="257" t="s">
        <v>436</v>
      </c>
      <c r="E161" s="267" t="s">
        <v>1</v>
      </c>
      <c r="F161" s="268" t="s">
        <v>4295</v>
      </c>
      <c r="G161" s="266"/>
      <c r="H161" s="269">
        <v>54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5" t="s">
        <v>436</v>
      </c>
      <c r="AU161" s="275" t="s">
        <v>86</v>
      </c>
      <c r="AV161" s="13" t="s">
        <v>86</v>
      </c>
      <c r="AW161" s="13" t="s">
        <v>32</v>
      </c>
      <c r="AX161" s="13" t="s">
        <v>76</v>
      </c>
      <c r="AY161" s="275" t="s">
        <v>213</v>
      </c>
    </row>
    <row r="162" s="14" customFormat="1">
      <c r="A162" s="14"/>
      <c r="B162" s="276"/>
      <c r="C162" s="277"/>
      <c r="D162" s="257" t="s">
        <v>436</v>
      </c>
      <c r="E162" s="278" t="s">
        <v>1</v>
      </c>
      <c r="F162" s="279" t="s">
        <v>453</v>
      </c>
      <c r="G162" s="277"/>
      <c r="H162" s="280">
        <v>83.519999999999996</v>
      </c>
      <c r="I162" s="281"/>
      <c r="J162" s="277"/>
      <c r="K162" s="277"/>
      <c r="L162" s="282"/>
      <c r="M162" s="283"/>
      <c r="N162" s="284"/>
      <c r="O162" s="284"/>
      <c r="P162" s="284"/>
      <c r="Q162" s="284"/>
      <c r="R162" s="284"/>
      <c r="S162" s="284"/>
      <c r="T162" s="28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6" t="s">
        <v>436</v>
      </c>
      <c r="AU162" s="286" t="s">
        <v>86</v>
      </c>
      <c r="AV162" s="14" t="s">
        <v>229</v>
      </c>
      <c r="AW162" s="14" t="s">
        <v>32</v>
      </c>
      <c r="AX162" s="14" t="s">
        <v>84</v>
      </c>
      <c r="AY162" s="286" t="s">
        <v>213</v>
      </c>
    </row>
    <row r="163" s="2" customFormat="1" ht="21.75" customHeight="1">
      <c r="A163" s="39"/>
      <c r="B163" s="40"/>
      <c r="C163" s="244" t="s">
        <v>253</v>
      </c>
      <c r="D163" s="244" t="s">
        <v>216</v>
      </c>
      <c r="E163" s="245" t="s">
        <v>4279</v>
      </c>
      <c r="F163" s="246" t="s">
        <v>4280</v>
      </c>
      <c r="G163" s="247" t="s">
        <v>393</v>
      </c>
      <c r="H163" s="248">
        <v>2852</v>
      </c>
      <c r="I163" s="249"/>
      <c r="J163" s="250">
        <f>ROUND(I163*H163,2)</f>
        <v>0</v>
      </c>
      <c r="K163" s="246" t="s">
        <v>394</v>
      </c>
      <c r="L163" s="45"/>
      <c r="M163" s="251" t="s">
        <v>1</v>
      </c>
      <c r="N163" s="252" t="s">
        <v>41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229</v>
      </c>
      <c r="AT163" s="255" t="s">
        <v>216</v>
      </c>
      <c r="AU163" s="255" t="s">
        <v>86</v>
      </c>
      <c r="AY163" s="18" t="s">
        <v>213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84</v>
      </c>
      <c r="BK163" s="256">
        <f>ROUND(I163*H163,2)</f>
        <v>0</v>
      </c>
      <c r="BL163" s="18" t="s">
        <v>229</v>
      </c>
      <c r="BM163" s="255" t="s">
        <v>4296</v>
      </c>
    </row>
    <row r="164" s="13" customFormat="1">
      <c r="A164" s="13"/>
      <c r="B164" s="265"/>
      <c r="C164" s="266"/>
      <c r="D164" s="257" t="s">
        <v>436</v>
      </c>
      <c r="E164" s="267" t="s">
        <v>1</v>
      </c>
      <c r="F164" s="268" t="s">
        <v>4282</v>
      </c>
      <c r="G164" s="266"/>
      <c r="H164" s="269">
        <v>2852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5" t="s">
        <v>436</v>
      </c>
      <c r="AU164" s="275" t="s">
        <v>86</v>
      </c>
      <c r="AV164" s="13" t="s">
        <v>86</v>
      </c>
      <c r="AW164" s="13" t="s">
        <v>32</v>
      </c>
      <c r="AX164" s="13" t="s">
        <v>84</v>
      </c>
      <c r="AY164" s="275" t="s">
        <v>213</v>
      </c>
    </row>
    <row r="165" s="2" customFormat="1" ht="16.5" customHeight="1">
      <c r="A165" s="39"/>
      <c r="B165" s="40"/>
      <c r="C165" s="287" t="s">
        <v>257</v>
      </c>
      <c r="D165" s="287" t="s">
        <v>488</v>
      </c>
      <c r="E165" s="288" t="s">
        <v>4297</v>
      </c>
      <c r="F165" s="289" t="s">
        <v>4298</v>
      </c>
      <c r="G165" s="290" t="s">
        <v>399</v>
      </c>
      <c r="H165" s="291">
        <v>427.80000000000001</v>
      </c>
      <c r="I165" s="292"/>
      <c r="J165" s="293">
        <f>ROUND(I165*H165,2)</f>
        <v>0</v>
      </c>
      <c r="K165" s="289" t="s">
        <v>394</v>
      </c>
      <c r="L165" s="294"/>
      <c r="M165" s="295" t="s">
        <v>1</v>
      </c>
      <c r="N165" s="296" t="s">
        <v>41</v>
      </c>
      <c r="O165" s="92"/>
      <c r="P165" s="253">
        <f>O165*H165</f>
        <v>0</v>
      </c>
      <c r="Q165" s="253">
        <v>0.20999999999999999</v>
      </c>
      <c r="R165" s="253">
        <f>Q165*H165</f>
        <v>89.837999999999994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420</v>
      </c>
      <c r="AT165" s="255" t="s">
        <v>488</v>
      </c>
      <c r="AU165" s="255" t="s">
        <v>86</v>
      </c>
      <c r="AY165" s="18" t="s">
        <v>213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84</v>
      </c>
      <c r="BK165" s="256">
        <f>ROUND(I165*H165,2)</f>
        <v>0</v>
      </c>
      <c r="BL165" s="18" t="s">
        <v>229</v>
      </c>
      <c r="BM165" s="255" t="s">
        <v>4299</v>
      </c>
    </row>
    <row r="166" s="13" customFormat="1">
      <c r="A166" s="13"/>
      <c r="B166" s="265"/>
      <c r="C166" s="266"/>
      <c r="D166" s="257" t="s">
        <v>436</v>
      </c>
      <c r="E166" s="267" t="s">
        <v>1</v>
      </c>
      <c r="F166" s="268" t="s">
        <v>4300</v>
      </c>
      <c r="G166" s="266"/>
      <c r="H166" s="269">
        <v>427.80000000000001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5" t="s">
        <v>436</v>
      </c>
      <c r="AU166" s="275" t="s">
        <v>86</v>
      </c>
      <c r="AV166" s="13" t="s">
        <v>86</v>
      </c>
      <c r="AW166" s="13" t="s">
        <v>32</v>
      </c>
      <c r="AX166" s="13" t="s">
        <v>84</v>
      </c>
      <c r="AY166" s="275" t="s">
        <v>213</v>
      </c>
    </row>
    <row r="167" s="2" customFormat="1" ht="21.75" customHeight="1">
      <c r="A167" s="39"/>
      <c r="B167" s="40"/>
      <c r="C167" s="244" t="s">
        <v>264</v>
      </c>
      <c r="D167" s="244" t="s">
        <v>216</v>
      </c>
      <c r="E167" s="245" t="s">
        <v>4301</v>
      </c>
      <c r="F167" s="246" t="s">
        <v>4302</v>
      </c>
      <c r="G167" s="247" t="s">
        <v>393</v>
      </c>
      <c r="H167" s="248">
        <v>273.60000000000002</v>
      </c>
      <c r="I167" s="249"/>
      <c r="J167" s="250">
        <f>ROUND(I167*H167,2)</f>
        <v>0</v>
      </c>
      <c r="K167" s="246" t="s">
        <v>1</v>
      </c>
      <c r="L167" s="45"/>
      <c r="M167" s="251" t="s">
        <v>1</v>
      </c>
      <c r="N167" s="252" t="s">
        <v>41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229</v>
      </c>
      <c r="AT167" s="255" t="s">
        <v>216</v>
      </c>
      <c r="AU167" s="255" t="s">
        <v>86</v>
      </c>
      <c r="AY167" s="18" t="s">
        <v>213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84</v>
      </c>
      <c r="BK167" s="256">
        <f>ROUND(I167*H167,2)</f>
        <v>0</v>
      </c>
      <c r="BL167" s="18" t="s">
        <v>229</v>
      </c>
      <c r="BM167" s="255" t="s">
        <v>4303</v>
      </c>
    </row>
    <row r="168" s="13" customFormat="1">
      <c r="A168" s="13"/>
      <c r="B168" s="265"/>
      <c r="C168" s="266"/>
      <c r="D168" s="257" t="s">
        <v>436</v>
      </c>
      <c r="E168" s="267" t="s">
        <v>1</v>
      </c>
      <c r="F168" s="268" t="s">
        <v>4304</v>
      </c>
      <c r="G168" s="266"/>
      <c r="H168" s="269">
        <v>273.60000000000002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5" t="s">
        <v>436</v>
      </c>
      <c r="AU168" s="275" t="s">
        <v>86</v>
      </c>
      <c r="AV168" s="13" t="s">
        <v>86</v>
      </c>
      <c r="AW168" s="13" t="s">
        <v>32</v>
      </c>
      <c r="AX168" s="13" t="s">
        <v>84</v>
      </c>
      <c r="AY168" s="275" t="s">
        <v>213</v>
      </c>
    </row>
    <row r="169" s="2" customFormat="1" ht="16.5" customHeight="1">
      <c r="A169" s="39"/>
      <c r="B169" s="40"/>
      <c r="C169" s="287" t="s">
        <v>269</v>
      </c>
      <c r="D169" s="287" t="s">
        <v>488</v>
      </c>
      <c r="E169" s="288" t="s">
        <v>4305</v>
      </c>
      <c r="F169" s="289" t="s">
        <v>4306</v>
      </c>
      <c r="G169" s="290" t="s">
        <v>711</v>
      </c>
      <c r="H169" s="291">
        <v>8.2200000000000006</v>
      </c>
      <c r="I169" s="292"/>
      <c r="J169" s="293">
        <f>ROUND(I169*H169,2)</f>
        <v>0</v>
      </c>
      <c r="K169" s="289" t="s">
        <v>394</v>
      </c>
      <c r="L169" s="294"/>
      <c r="M169" s="295" t="s">
        <v>1</v>
      </c>
      <c r="N169" s="296" t="s">
        <v>41</v>
      </c>
      <c r="O169" s="92"/>
      <c r="P169" s="253">
        <f>O169*H169</f>
        <v>0</v>
      </c>
      <c r="Q169" s="253">
        <v>0.001</v>
      </c>
      <c r="R169" s="253">
        <f>Q169*H169</f>
        <v>0.0082200000000000016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420</v>
      </c>
      <c r="AT169" s="255" t="s">
        <v>488</v>
      </c>
      <c r="AU169" s="255" t="s">
        <v>86</v>
      </c>
      <c r="AY169" s="18" t="s">
        <v>213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84</v>
      </c>
      <c r="BK169" s="256">
        <f>ROUND(I169*H169,2)</f>
        <v>0</v>
      </c>
      <c r="BL169" s="18" t="s">
        <v>229</v>
      </c>
      <c r="BM169" s="255" t="s">
        <v>4307</v>
      </c>
    </row>
    <row r="170" s="13" customFormat="1">
      <c r="A170" s="13"/>
      <c r="B170" s="265"/>
      <c r="C170" s="266"/>
      <c r="D170" s="257" t="s">
        <v>436</v>
      </c>
      <c r="E170" s="267" t="s">
        <v>1</v>
      </c>
      <c r="F170" s="268" t="s">
        <v>4308</v>
      </c>
      <c r="G170" s="266"/>
      <c r="H170" s="269">
        <v>8.2200000000000006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5" t="s">
        <v>436</v>
      </c>
      <c r="AU170" s="275" t="s">
        <v>86</v>
      </c>
      <c r="AV170" s="13" t="s">
        <v>86</v>
      </c>
      <c r="AW170" s="13" t="s">
        <v>32</v>
      </c>
      <c r="AX170" s="13" t="s">
        <v>84</v>
      </c>
      <c r="AY170" s="275" t="s">
        <v>213</v>
      </c>
    </row>
    <row r="171" s="2" customFormat="1" ht="16.5" customHeight="1">
      <c r="A171" s="39"/>
      <c r="B171" s="40"/>
      <c r="C171" s="244" t="s">
        <v>279</v>
      </c>
      <c r="D171" s="244" t="s">
        <v>216</v>
      </c>
      <c r="E171" s="245" t="s">
        <v>4309</v>
      </c>
      <c r="F171" s="246" t="s">
        <v>4310</v>
      </c>
      <c r="G171" s="247" t="s">
        <v>393</v>
      </c>
      <c r="H171" s="248">
        <v>1599</v>
      </c>
      <c r="I171" s="249"/>
      <c r="J171" s="250">
        <f>ROUND(I171*H171,2)</f>
        <v>0</v>
      </c>
      <c r="K171" s="246" t="s">
        <v>1</v>
      </c>
      <c r="L171" s="45"/>
      <c r="M171" s="251" t="s">
        <v>1</v>
      </c>
      <c r="N171" s="252" t="s">
        <v>41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229</v>
      </c>
      <c r="AT171" s="255" t="s">
        <v>216</v>
      </c>
      <c r="AU171" s="255" t="s">
        <v>86</v>
      </c>
      <c r="AY171" s="18" t="s">
        <v>213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84</v>
      </c>
      <c r="BK171" s="256">
        <f>ROUND(I171*H171,2)</f>
        <v>0</v>
      </c>
      <c r="BL171" s="18" t="s">
        <v>229</v>
      </c>
      <c r="BM171" s="255" t="s">
        <v>4311</v>
      </c>
    </row>
    <row r="172" s="2" customFormat="1" ht="16.5" customHeight="1">
      <c r="A172" s="39"/>
      <c r="B172" s="40"/>
      <c r="C172" s="287" t="s">
        <v>8</v>
      </c>
      <c r="D172" s="287" t="s">
        <v>488</v>
      </c>
      <c r="E172" s="288" t="s">
        <v>4312</v>
      </c>
      <c r="F172" s="289" t="s">
        <v>4313</v>
      </c>
      <c r="G172" s="290" t="s">
        <v>711</v>
      </c>
      <c r="H172" s="291">
        <v>79.950000000000003</v>
      </c>
      <c r="I172" s="292"/>
      <c r="J172" s="293">
        <f>ROUND(I172*H172,2)</f>
        <v>0</v>
      </c>
      <c r="K172" s="289" t="s">
        <v>1</v>
      </c>
      <c r="L172" s="294"/>
      <c r="M172" s="295" t="s">
        <v>1</v>
      </c>
      <c r="N172" s="296" t="s">
        <v>41</v>
      </c>
      <c r="O172" s="92"/>
      <c r="P172" s="253">
        <f>O172*H172</f>
        <v>0</v>
      </c>
      <c r="Q172" s="253">
        <v>0.001</v>
      </c>
      <c r="R172" s="253">
        <f>Q172*H172</f>
        <v>0.079950000000000007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420</v>
      </c>
      <c r="AT172" s="255" t="s">
        <v>488</v>
      </c>
      <c r="AU172" s="255" t="s">
        <v>86</v>
      </c>
      <c r="AY172" s="18" t="s">
        <v>213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84</v>
      </c>
      <c r="BK172" s="256">
        <f>ROUND(I172*H172,2)</f>
        <v>0</v>
      </c>
      <c r="BL172" s="18" t="s">
        <v>229</v>
      </c>
      <c r="BM172" s="255" t="s">
        <v>4314</v>
      </c>
    </row>
    <row r="173" s="13" customFormat="1">
      <c r="A173" s="13"/>
      <c r="B173" s="265"/>
      <c r="C173" s="266"/>
      <c r="D173" s="257" t="s">
        <v>436</v>
      </c>
      <c r="E173" s="267" t="s">
        <v>1</v>
      </c>
      <c r="F173" s="268" t="s">
        <v>4315</v>
      </c>
      <c r="G173" s="266"/>
      <c r="H173" s="269">
        <v>79.950000000000003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5" t="s">
        <v>436</v>
      </c>
      <c r="AU173" s="275" t="s">
        <v>86</v>
      </c>
      <c r="AV173" s="13" t="s">
        <v>86</v>
      </c>
      <c r="AW173" s="13" t="s">
        <v>32</v>
      </c>
      <c r="AX173" s="13" t="s">
        <v>84</v>
      </c>
      <c r="AY173" s="275" t="s">
        <v>213</v>
      </c>
    </row>
    <row r="174" s="2" customFormat="1" ht="16.5" customHeight="1">
      <c r="A174" s="39"/>
      <c r="B174" s="40"/>
      <c r="C174" s="244" t="s">
        <v>293</v>
      </c>
      <c r="D174" s="244" t="s">
        <v>216</v>
      </c>
      <c r="E174" s="245" t="s">
        <v>4316</v>
      </c>
      <c r="F174" s="246" t="s">
        <v>4317</v>
      </c>
      <c r="G174" s="247" t="s">
        <v>393</v>
      </c>
      <c r="H174" s="248">
        <v>1253</v>
      </c>
      <c r="I174" s="249"/>
      <c r="J174" s="250">
        <f>ROUND(I174*H174,2)</f>
        <v>0</v>
      </c>
      <c r="K174" s="246" t="s">
        <v>1</v>
      </c>
      <c r="L174" s="45"/>
      <c r="M174" s="251" t="s">
        <v>1</v>
      </c>
      <c r="N174" s="252" t="s">
        <v>41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229</v>
      </c>
      <c r="AT174" s="255" t="s">
        <v>216</v>
      </c>
      <c r="AU174" s="255" t="s">
        <v>86</v>
      </c>
      <c r="AY174" s="18" t="s">
        <v>213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84</v>
      </c>
      <c r="BK174" s="256">
        <f>ROUND(I174*H174,2)</f>
        <v>0</v>
      </c>
      <c r="BL174" s="18" t="s">
        <v>229</v>
      </c>
      <c r="BM174" s="255" t="s">
        <v>4318</v>
      </c>
    </row>
    <row r="175" s="2" customFormat="1" ht="16.5" customHeight="1">
      <c r="A175" s="39"/>
      <c r="B175" s="40"/>
      <c r="C175" s="287" t="s">
        <v>302</v>
      </c>
      <c r="D175" s="287" t="s">
        <v>488</v>
      </c>
      <c r="E175" s="288" t="s">
        <v>4305</v>
      </c>
      <c r="F175" s="289" t="s">
        <v>4306</v>
      </c>
      <c r="G175" s="290" t="s">
        <v>711</v>
      </c>
      <c r="H175" s="291">
        <v>37.590000000000003</v>
      </c>
      <c r="I175" s="292"/>
      <c r="J175" s="293">
        <f>ROUND(I175*H175,2)</f>
        <v>0</v>
      </c>
      <c r="K175" s="289" t="s">
        <v>394</v>
      </c>
      <c r="L175" s="294"/>
      <c r="M175" s="295" t="s">
        <v>1</v>
      </c>
      <c r="N175" s="296" t="s">
        <v>41</v>
      </c>
      <c r="O175" s="92"/>
      <c r="P175" s="253">
        <f>O175*H175</f>
        <v>0</v>
      </c>
      <c r="Q175" s="253">
        <v>0.001</v>
      </c>
      <c r="R175" s="253">
        <f>Q175*H175</f>
        <v>0.037590000000000005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420</v>
      </c>
      <c r="AT175" s="255" t="s">
        <v>488</v>
      </c>
      <c r="AU175" s="255" t="s">
        <v>86</v>
      </c>
      <c r="AY175" s="18" t="s">
        <v>213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84</v>
      </c>
      <c r="BK175" s="256">
        <f>ROUND(I175*H175,2)</f>
        <v>0</v>
      </c>
      <c r="BL175" s="18" t="s">
        <v>229</v>
      </c>
      <c r="BM175" s="255" t="s">
        <v>4319</v>
      </c>
    </row>
    <row r="176" s="13" customFormat="1">
      <c r="A176" s="13"/>
      <c r="B176" s="265"/>
      <c r="C176" s="266"/>
      <c r="D176" s="257" t="s">
        <v>436</v>
      </c>
      <c r="E176" s="267" t="s">
        <v>1</v>
      </c>
      <c r="F176" s="268" t="s">
        <v>4320</v>
      </c>
      <c r="G176" s="266"/>
      <c r="H176" s="269">
        <v>37.590000000000003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5" t="s">
        <v>436</v>
      </c>
      <c r="AU176" s="275" t="s">
        <v>86</v>
      </c>
      <c r="AV176" s="13" t="s">
        <v>86</v>
      </c>
      <c r="AW176" s="13" t="s">
        <v>32</v>
      </c>
      <c r="AX176" s="13" t="s">
        <v>84</v>
      </c>
      <c r="AY176" s="275" t="s">
        <v>213</v>
      </c>
    </row>
    <row r="177" s="2" customFormat="1" ht="21.75" customHeight="1">
      <c r="A177" s="39"/>
      <c r="B177" s="40"/>
      <c r="C177" s="244" t="s">
        <v>688</v>
      </c>
      <c r="D177" s="244" t="s">
        <v>216</v>
      </c>
      <c r="E177" s="245" t="s">
        <v>4321</v>
      </c>
      <c r="F177" s="246" t="s">
        <v>4322</v>
      </c>
      <c r="G177" s="247" t="s">
        <v>393</v>
      </c>
      <c r="H177" s="248">
        <v>2852</v>
      </c>
      <c r="I177" s="249"/>
      <c r="J177" s="250">
        <f>ROUND(I177*H177,2)</f>
        <v>0</v>
      </c>
      <c r="K177" s="246" t="s">
        <v>394</v>
      </c>
      <c r="L177" s="45"/>
      <c r="M177" s="251" t="s">
        <v>1</v>
      </c>
      <c r="N177" s="252" t="s">
        <v>41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229</v>
      </c>
      <c r="AT177" s="255" t="s">
        <v>216</v>
      </c>
      <c r="AU177" s="255" t="s">
        <v>86</v>
      </c>
      <c r="AY177" s="18" t="s">
        <v>213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84</v>
      </c>
      <c r="BK177" s="256">
        <f>ROUND(I177*H177,2)</f>
        <v>0</v>
      </c>
      <c r="BL177" s="18" t="s">
        <v>229</v>
      </c>
      <c r="BM177" s="255" t="s">
        <v>4323</v>
      </c>
    </row>
    <row r="178" s="13" customFormat="1">
      <c r="A178" s="13"/>
      <c r="B178" s="265"/>
      <c r="C178" s="266"/>
      <c r="D178" s="257" t="s">
        <v>436</v>
      </c>
      <c r="E178" s="267" t="s">
        <v>1</v>
      </c>
      <c r="F178" s="268" t="s">
        <v>4324</v>
      </c>
      <c r="G178" s="266"/>
      <c r="H178" s="269">
        <v>2852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5" t="s">
        <v>436</v>
      </c>
      <c r="AU178" s="275" t="s">
        <v>86</v>
      </c>
      <c r="AV178" s="13" t="s">
        <v>86</v>
      </c>
      <c r="AW178" s="13" t="s">
        <v>32</v>
      </c>
      <c r="AX178" s="13" t="s">
        <v>84</v>
      </c>
      <c r="AY178" s="275" t="s">
        <v>213</v>
      </c>
    </row>
    <row r="179" s="2" customFormat="1" ht="16.5" customHeight="1">
      <c r="A179" s="39"/>
      <c r="B179" s="40"/>
      <c r="C179" s="244" t="s">
        <v>307</v>
      </c>
      <c r="D179" s="244" t="s">
        <v>216</v>
      </c>
      <c r="E179" s="245" t="s">
        <v>4325</v>
      </c>
      <c r="F179" s="246" t="s">
        <v>4326</v>
      </c>
      <c r="G179" s="247" t="s">
        <v>393</v>
      </c>
      <c r="H179" s="248">
        <v>144</v>
      </c>
      <c r="I179" s="249"/>
      <c r="J179" s="250">
        <f>ROUND(I179*H179,2)</f>
        <v>0</v>
      </c>
      <c r="K179" s="246" t="s">
        <v>394</v>
      </c>
      <c r="L179" s="45"/>
      <c r="M179" s="251" t="s">
        <v>1</v>
      </c>
      <c r="N179" s="252" t="s">
        <v>41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229</v>
      </c>
      <c r="AT179" s="255" t="s">
        <v>216</v>
      </c>
      <c r="AU179" s="255" t="s">
        <v>86</v>
      </c>
      <c r="AY179" s="18" t="s">
        <v>213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84</v>
      </c>
      <c r="BK179" s="256">
        <f>ROUND(I179*H179,2)</f>
        <v>0</v>
      </c>
      <c r="BL179" s="18" t="s">
        <v>229</v>
      </c>
      <c r="BM179" s="255" t="s">
        <v>4327</v>
      </c>
    </row>
    <row r="180" s="2" customFormat="1">
      <c r="A180" s="39"/>
      <c r="B180" s="40"/>
      <c r="C180" s="41"/>
      <c r="D180" s="257" t="s">
        <v>222</v>
      </c>
      <c r="E180" s="41"/>
      <c r="F180" s="258" t="s">
        <v>4275</v>
      </c>
      <c r="G180" s="41"/>
      <c r="H180" s="41"/>
      <c r="I180" s="155"/>
      <c r="J180" s="41"/>
      <c r="K180" s="41"/>
      <c r="L180" s="45"/>
      <c r="M180" s="259"/>
      <c r="N180" s="260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222</v>
      </c>
      <c r="AU180" s="18" t="s">
        <v>86</v>
      </c>
    </row>
    <row r="181" s="2" customFormat="1" ht="21.75" customHeight="1">
      <c r="A181" s="39"/>
      <c r="B181" s="40"/>
      <c r="C181" s="244" t="s">
        <v>703</v>
      </c>
      <c r="D181" s="244" t="s">
        <v>216</v>
      </c>
      <c r="E181" s="245" t="s">
        <v>4328</v>
      </c>
      <c r="F181" s="246" t="s">
        <v>4329</v>
      </c>
      <c r="G181" s="247" t="s">
        <v>393</v>
      </c>
      <c r="H181" s="248">
        <v>273.60000000000002</v>
      </c>
      <c r="I181" s="249"/>
      <c r="J181" s="250">
        <f>ROUND(I181*H181,2)</f>
        <v>0</v>
      </c>
      <c r="K181" s="246" t="s">
        <v>394</v>
      </c>
      <c r="L181" s="45"/>
      <c r="M181" s="251" t="s">
        <v>1</v>
      </c>
      <c r="N181" s="252" t="s">
        <v>41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229</v>
      </c>
      <c r="AT181" s="255" t="s">
        <v>216</v>
      </c>
      <c r="AU181" s="255" t="s">
        <v>86</v>
      </c>
      <c r="AY181" s="18" t="s">
        <v>213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84</v>
      </c>
      <c r="BK181" s="256">
        <f>ROUND(I181*H181,2)</f>
        <v>0</v>
      </c>
      <c r="BL181" s="18" t="s">
        <v>229</v>
      </c>
      <c r="BM181" s="255" t="s">
        <v>4330</v>
      </c>
    </row>
    <row r="182" s="13" customFormat="1">
      <c r="A182" s="13"/>
      <c r="B182" s="265"/>
      <c r="C182" s="266"/>
      <c r="D182" s="257" t="s">
        <v>436</v>
      </c>
      <c r="E182" s="267" t="s">
        <v>1</v>
      </c>
      <c r="F182" s="268" t="s">
        <v>4246</v>
      </c>
      <c r="G182" s="266"/>
      <c r="H182" s="269">
        <v>273.60000000000002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5" t="s">
        <v>436</v>
      </c>
      <c r="AU182" s="275" t="s">
        <v>86</v>
      </c>
      <c r="AV182" s="13" t="s">
        <v>86</v>
      </c>
      <c r="AW182" s="13" t="s">
        <v>32</v>
      </c>
      <c r="AX182" s="13" t="s">
        <v>84</v>
      </c>
      <c r="AY182" s="275" t="s">
        <v>213</v>
      </c>
    </row>
    <row r="183" s="2" customFormat="1" ht="21.75" customHeight="1">
      <c r="A183" s="39"/>
      <c r="B183" s="40"/>
      <c r="C183" s="244" t="s">
        <v>312</v>
      </c>
      <c r="D183" s="244" t="s">
        <v>216</v>
      </c>
      <c r="E183" s="245" t="s">
        <v>4331</v>
      </c>
      <c r="F183" s="246" t="s">
        <v>4332</v>
      </c>
      <c r="G183" s="247" t="s">
        <v>310</v>
      </c>
      <c r="H183" s="248">
        <v>53</v>
      </c>
      <c r="I183" s="249"/>
      <c r="J183" s="250">
        <f>ROUND(I183*H183,2)</f>
        <v>0</v>
      </c>
      <c r="K183" s="246" t="s">
        <v>394</v>
      </c>
      <c r="L183" s="45"/>
      <c r="M183" s="251" t="s">
        <v>1</v>
      </c>
      <c r="N183" s="252" t="s">
        <v>41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229</v>
      </c>
      <c r="AT183" s="255" t="s">
        <v>216</v>
      </c>
      <c r="AU183" s="255" t="s">
        <v>86</v>
      </c>
      <c r="AY183" s="18" t="s">
        <v>213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84</v>
      </c>
      <c r="BK183" s="256">
        <f>ROUND(I183*H183,2)</f>
        <v>0</v>
      </c>
      <c r="BL183" s="18" t="s">
        <v>229</v>
      </c>
      <c r="BM183" s="255" t="s">
        <v>4333</v>
      </c>
    </row>
    <row r="184" s="2" customFormat="1">
      <c r="A184" s="39"/>
      <c r="B184" s="40"/>
      <c r="C184" s="41"/>
      <c r="D184" s="257" t="s">
        <v>222</v>
      </c>
      <c r="E184" s="41"/>
      <c r="F184" s="258" t="s">
        <v>4334</v>
      </c>
      <c r="G184" s="41"/>
      <c r="H184" s="41"/>
      <c r="I184" s="155"/>
      <c r="J184" s="41"/>
      <c r="K184" s="41"/>
      <c r="L184" s="45"/>
      <c r="M184" s="259"/>
      <c r="N184" s="260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222</v>
      </c>
      <c r="AU184" s="18" t="s">
        <v>86</v>
      </c>
    </row>
    <row r="185" s="2" customFormat="1" ht="16.5" customHeight="1">
      <c r="A185" s="39"/>
      <c r="B185" s="40"/>
      <c r="C185" s="287" t="s">
        <v>322</v>
      </c>
      <c r="D185" s="287" t="s">
        <v>488</v>
      </c>
      <c r="E185" s="288" t="s">
        <v>4335</v>
      </c>
      <c r="F185" s="289" t="s">
        <v>4336</v>
      </c>
      <c r="G185" s="290" t="s">
        <v>399</v>
      </c>
      <c r="H185" s="291">
        <v>0.63</v>
      </c>
      <c r="I185" s="292"/>
      <c r="J185" s="293">
        <f>ROUND(I185*H185,2)</f>
        <v>0</v>
      </c>
      <c r="K185" s="289" t="s">
        <v>1</v>
      </c>
      <c r="L185" s="294"/>
      <c r="M185" s="295" t="s">
        <v>1</v>
      </c>
      <c r="N185" s="296" t="s">
        <v>41</v>
      </c>
      <c r="O185" s="92"/>
      <c r="P185" s="253">
        <f>O185*H185</f>
        <v>0</v>
      </c>
      <c r="Q185" s="253">
        <v>0.22</v>
      </c>
      <c r="R185" s="253">
        <f>Q185*H185</f>
        <v>0.1386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420</v>
      </c>
      <c r="AT185" s="255" t="s">
        <v>488</v>
      </c>
      <c r="AU185" s="255" t="s">
        <v>86</v>
      </c>
      <c r="AY185" s="18" t="s">
        <v>213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84</v>
      </c>
      <c r="BK185" s="256">
        <f>ROUND(I185*H185,2)</f>
        <v>0</v>
      </c>
      <c r="BL185" s="18" t="s">
        <v>229</v>
      </c>
      <c r="BM185" s="255" t="s">
        <v>4337</v>
      </c>
    </row>
    <row r="186" s="13" customFormat="1">
      <c r="A186" s="13"/>
      <c r="B186" s="265"/>
      <c r="C186" s="266"/>
      <c r="D186" s="257" t="s">
        <v>436</v>
      </c>
      <c r="E186" s="267" t="s">
        <v>1</v>
      </c>
      <c r="F186" s="268" t="s">
        <v>4338</v>
      </c>
      <c r="G186" s="266"/>
      <c r="H186" s="269">
        <v>3.1499999999999999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5" t="s">
        <v>436</v>
      </c>
      <c r="AU186" s="275" t="s">
        <v>86</v>
      </c>
      <c r="AV186" s="13" t="s">
        <v>86</v>
      </c>
      <c r="AW186" s="13" t="s">
        <v>32</v>
      </c>
      <c r="AX186" s="13" t="s">
        <v>84</v>
      </c>
      <c r="AY186" s="275" t="s">
        <v>213</v>
      </c>
    </row>
    <row r="187" s="13" customFormat="1">
      <c r="A187" s="13"/>
      <c r="B187" s="265"/>
      <c r="C187" s="266"/>
      <c r="D187" s="257" t="s">
        <v>436</v>
      </c>
      <c r="E187" s="266"/>
      <c r="F187" s="268" t="s">
        <v>4339</v>
      </c>
      <c r="G187" s="266"/>
      <c r="H187" s="269">
        <v>0.63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5" t="s">
        <v>436</v>
      </c>
      <c r="AU187" s="275" t="s">
        <v>86</v>
      </c>
      <c r="AV187" s="13" t="s">
        <v>86</v>
      </c>
      <c r="AW187" s="13" t="s">
        <v>4</v>
      </c>
      <c r="AX187" s="13" t="s">
        <v>84</v>
      </c>
      <c r="AY187" s="275" t="s">
        <v>213</v>
      </c>
    </row>
    <row r="188" s="2" customFormat="1" ht="16.5" customHeight="1">
      <c r="A188" s="39"/>
      <c r="B188" s="40"/>
      <c r="C188" s="244" t="s">
        <v>7</v>
      </c>
      <c r="D188" s="244" t="s">
        <v>216</v>
      </c>
      <c r="E188" s="245" t="s">
        <v>4340</v>
      </c>
      <c r="F188" s="246" t="s">
        <v>4341</v>
      </c>
      <c r="G188" s="247" t="s">
        <v>393</v>
      </c>
      <c r="H188" s="248">
        <v>40</v>
      </c>
      <c r="I188" s="249"/>
      <c r="J188" s="250">
        <f>ROUND(I188*H188,2)</f>
        <v>0</v>
      </c>
      <c r="K188" s="246" t="s">
        <v>394</v>
      </c>
      <c r="L188" s="45"/>
      <c r="M188" s="251" t="s">
        <v>1</v>
      </c>
      <c r="N188" s="252" t="s">
        <v>41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229</v>
      </c>
      <c r="AT188" s="255" t="s">
        <v>216</v>
      </c>
      <c r="AU188" s="255" t="s">
        <v>86</v>
      </c>
      <c r="AY188" s="18" t="s">
        <v>213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84</v>
      </c>
      <c r="BK188" s="256">
        <f>ROUND(I188*H188,2)</f>
        <v>0</v>
      </c>
      <c r="BL188" s="18" t="s">
        <v>229</v>
      </c>
      <c r="BM188" s="255" t="s">
        <v>4342</v>
      </c>
    </row>
    <row r="189" s="2" customFormat="1" ht="16.5" customHeight="1">
      <c r="A189" s="39"/>
      <c r="B189" s="40"/>
      <c r="C189" s="244" t="s">
        <v>333</v>
      </c>
      <c r="D189" s="244" t="s">
        <v>216</v>
      </c>
      <c r="E189" s="245" t="s">
        <v>4343</v>
      </c>
      <c r="F189" s="246" t="s">
        <v>4344</v>
      </c>
      <c r="G189" s="247" t="s">
        <v>310</v>
      </c>
      <c r="H189" s="248">
        <v>270</v>
      </c>
      <c r="I189" s="249"/>
      <c r="J189" s="250">
        <f>ROUND(I189*H189,2)</f>
        <v>0</v>
      </c>
      <c r="K189" s="246" t="s">
        <v>394</v>
      </c>
      <c r="L189" s="45"/>
      <c r="M189" s="251" t="s">
        <v>1</v>
      </c>
      <c r="N189" s="252" t="s">
        <v>41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229</v>
      </c>
      <c r="AT189" s="255" t="s">
        <v>216</v>
      </c>
      <c r="AU189" s="255" t="s">
        <v>86</v>
      </c>
      <c r="AY189" s="18" t="s">
        <v>213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84</v>
      </c>
      <c r="BK189" s="256">
        <f>ROUND(I189*H189,2)</f>
        <v>0</v>
      </c>
      <c r="BL189" s="18" t="s">
        <v>229</v>
      </c>
      <c r="BM189" s="255" t="s">
        <v>4345</v>
      </c>
    </row>
    <row r="190" s="2" customFormat="1" ht="16.5" customHeight="1">
      <c r="A190" s="39"/>
      <c r="B190" s="40"/>
      <c r="C190" s="287" t="s">
        <v>338</v>
      </c>
      <c r="D190" s="287" t="s">
        <v>488</v>
      </c>
      <c r="E190" s="288" t="s">
        <v>4346</v>
      </c>
      <c r="F190" s="289" t="s">
        <v>4347</v>
      </c>
      <c r="G190" s="290" t="s">
        <v>310</v>
      </c>
      <c r="H190" s="291">
        <v>270</v>
      </c>
      <c r="I190" s="292"/>
      <c r="J190" s="293">
        <f>ROUND(I190*H190,2)</f>
        <v>0</v>
      </c>
      <c r="K190" s="289" t="s">
        <v>1</v>
      </c>
      <c r="L190" s="294"/>
      <c r="M190" s="295" t="s">
        <v>1</v>
      </c>
      <c r="N190" s="296" t="s">
        <v>41</v>
      </c>
      <c r="O190" s="92"/>
      <c r="P190" s="253">
        <f>O190*H190</f>
        <v>0</v>
      </c>
      <c r="Q190" s="253">
        <v>8.0000000000000007E-05</v>
      </c>
      <c r="R190" s="253">
        <f>Q190*H190</f>
        <v>0.021600000000000001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420</v>
      </c>
      <c r="AT190" s="255" t="s">
        <v>488</v>
      </c>
      <c r="AU190" s="255" t="s">
        <v>86</v>
      </c>
      <c r="AY190" s="18" t="s">
        <v>213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84</v>
      </c>
      <c r="BK190" s="256">
        <f>ROUND(I190*H190,2)</f>
        <v>0</v>
      </c>
      <c r="BL190" s="18" t="s">
        <v>229</v>
      </c>
      <c r="BM190" s="255" t="s">
        <v>4348</v>
      </c>
    </row>
    <row r="191" s="13" customFormat="1">
      <c r="A191" s="13"/>
      <c r="B191" s="265"/>
      <c r="C191" s="266"/>
      <c r="D191" s="257" t="s">
        <v>436</v>
      </c>
      <c r="E191" s="267" t="s">
        <v>1</v>
      </c>
      <c r="F191" s="268" t="s">
        <v>4349</v>
      </c>
      <c r="G191" s="266"/>
      <c r="H191" s="269">
        <v>10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5" t="s">
        <v>436</v>
      </c>
      <c r="AU191" s="275" t="s">
        <v>86</v>
      </c>
      <c r="AV191" s="13" t="s">
        <v>86</v>
      </c>
      <c r="AW191" s="13" t="s">
        <v>32</v>
      </c>
      <c r="AX191" s="13" t="s">
        <v>76</v>
      </c>
      <c r="AY191" s="275" t="s">
        <v>213</v>
      </c>
    </row>
    <row r="192" s="13" customFormat="1">
      <c r="A192" s="13"/>
      <c r="B192" s="265"/>
      <c r="C192" s="266"/>
      <c r="D192" s="257" t="s">
        <v>436</v>
      </c>
      <c r="E192" s="267" t="s">
        <v>1</v>
      </c>
      <c r="F192" s="268" t="s">
        <v>4350</v>
      </c>
      <c r="G192" s="266"/>
      <c r="H192" s="269">
        <v>40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5" t="s">
        <v>436</v>
      </c>
      <c r="AU192" s="275" t="s">
        <v>86</v>
      </c>
      <c r="AV192" s="13" t="s">
        <v>86</v>
      </c>
      <c r="AW192" s="13" t="s">
        <v>32</v>
      </c>
      <c r="AX192" s="13" t="s">
        <v>76</v>
      </c>
      <c r="AY192" s="275" t="s">
        <v>213</v>
      </c>
    </row>
    <row r="193" s="13" customFormat="1">
      <c r="A193" s="13"/>
      <c r="B193" s="265"/>
      <c r="C193" s="266"/>
      <c r="D193" s="257" t="s">
        <v>436</v>
      </c>
      <c r="E193" s="267" t="s">
        <v>1</v>
      </c>
      <c r="F193" s="268" t="s">
        <v>4351</v>
      </c>
      <c r="G193" s="266"/>
      <c r="H193" s="269">
        <v>40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5" t="s">
        <v>436</v>
      </c>
      <c r="AU193" s="275" t="s">
        <v>86</v>
      </c>
      <c r="AV193" s="13" t="s">
        <v>86</v>
      </c>
      <c r="AW193" s="13" t="s">
        <v>32</v>
      </c>
      <c r="AX193" s="13" t="s">
        <v>76</v>
      </c>
      <c r="AY193" s="275" t="s">
        <v>213</v>
      </c>
    </row>
    <row r="194" s="13" customFormat="1">
      <c r="A194" s="13"/>
      <c r="B194" s="265"/>
      <c r="C194" s="266"/>
      <c r="D194" s="257" t="s">
        <v>436</v>
      </c>
      <c r="E194" s="267" t="s">
        <v>1</v>
      </c>
      <c r="F194" s="268" t="s">
        <v>4352</v>
      </c>
      <c r="G194" s="266"/>
      <c r="H194" s="269">
        <v>20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5" t="s">
        <v>436</v>
      </c>
      <c r="AU194" s="275" t="s">
        <v>86</v>
      </c>
      <c r="AV194" s="13" t="s">
        <v>86</v>
      </c>
      <c r="AW194" s="13" t="s">
        <v>32</v>
      </c>
      <c r="AX194" s="13" t="s">
        <v>76</v>
      </c>
      <c r="AY194" s="275" t="s">
        <v>213</v>
      </c>
    </row>
    <row r="195" s="13" customFormat="1">
      <c r="A195" s="13"/>
      <c r="B195" s="265"/>
      <c r="C195" s="266"/>
      <c r="D195" s="257" t="s">
        <v>436</v>
      </c>
      <c r="E195" s="267" t="s">
        <v>1</v>
      </c>
      <c r="F195" s="268" t="s">
        <v>4353</v>
      </c>
      <c r="G195" s="266"/>
      <c r="H195" s="269">
        <v>50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5" t="s">
        <v>436</v>
      </c>
      <c r="AU195" s="275" t="s">
        <v>86</v>
      </c>
      <c r="AV195" s="13" t="s">
        <v>86</v>
      </c>
      <c r="AW195" s="13" t="s">
        <v>32</v>
      </c>
      <c r="AX195" s="13" t="s">
        <v>76</v>
      </c>
      <c r="AY195" s="275" t="s">
        <v>213</v>
      </c>
    </row>
    <row r="196" s="13" customFormat="1">
      <c r="A196" s="13"/>
      <c r="B196" s="265"/>
      <c r="C196" s="266"/>
      <c r="D196" s="257" t="s">
        <v>436</v>
      </c>
      <c r="E196" s="267" t="s">
        <v>1</v>
      </c>
      <c r="F196" s="268" t="s">
        <v>4354</v>
      </c>
      <c r="G196" s="266"/>
      <c r="H196" s="269">
        <v>10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5" t="s">
        <v>436</v>
      </c>
      <c r="AU196" s="275" t="s">
        <v>86</v>
      </c>
      <c r="AV196" s="13" t="s">
        <v>86</v>
      </c>
      <c r="AW196" s="13" t="s">
        <v>32</v>
      </c>
      <c r="AX196" s="13" t="s">
        <v>76</v>
      </c>
      <c r="AY196" s="275" t="s">
        <v>213</v>
      </c>
    </row>
    <row r="197" s="13" customFormat="1">
      <c r="A197" s="13"/>
      <c r="B197" s="265"/>
      <c r="C197" s="266"/>
      <c r="D197" s="257" t="s">
        <v>436</v>
      </c>
      <c r="E197" s="267" t="s">
        <v>1</v>
      </c>
      <c r="F197" s="268" t="s">
        <v>4355</v>
      </c>
      <c r="G197" s="266"/>
      <c r="H197" s="269">
        <v>10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5" t="s">
        <v>436</v>
      </c>
      <c r="AU197" s="275" t="s">
        <v>86</v>
      </c>
      <c r="AV197" s="13" t="s">
        <v>86</v>
      </c>
      <c r="AW197" s="13" t="s">
        <v>32</v>
      </c>
      <c r="AX197" s="13" t="s">
        <v>76</v>
      </c>
      <c r="AY197" s="275" t="s">
        <v>213</v>
      </c>
    </row>
    <row r="198" s="13" customFormat="1">
      <c r="A198" s="13"/>
      <c r="B198" s="265"/>
      <c r="C198" s="266"/>
      <c r="D198" s="257" t="s">
        <v>436</v>
      </c>
      <c r="E198" s="267" t="s">
        <v>1</v>
      </c>
      <c r="F198" s="268" t="s">
        <v>4356</v>
      </c>
      <c r="G198" s="266"/>
      <c r="H198" s="269">
        <v>10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5" t="s">
        <v>436</v>
      </c>
      <c r="AU198" s="275" t="s">
        <v>86</v>
      </c>
      <c r="AV198" s="13" t="s">
        <v>86</v>
      </c>
      <c r="AW198" s="13" t="s">
        <v>32</v>
      </c>
      <c r="AX198" s="13" t="s">
        <v>76</v>
      </c>
      <c r="AY198" s="275" t="s">
        <v>213</v>
      </c>
    </row>
    <row r="199" s="13" customFormat="1">
      <c r="A199" s="13"/>
      <c r="B199" s="265"/>
      <c r="C199" s="266"/>
      <c r="D199" s="257" t="s">
        <v>436</v>
      </c>
      <c r="E199" s="267" t="s">
        <v>1</v>
      </c>
      <c r="F199" s="268" t="s">
        <v>4357</v>
      </c>
      <c r="G199" s="266"/>
      <c r="H199" s="269">
        <v>20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5" t="s">
        <v>436</v>
      </c>
      <c r="AU199" s="275" t="s">
        <v>86</v>
      </c>
      <c r="AV199" s="13" t="s">
        <v>86</v>
      </c>
      <c r="AW199" s="13" t="s">
        <v>32</v>
      </c>
      <c r="AX199" s="13" t="s">
        <v>76</v>
      </c>
      <c r="AY199" s="275" t="s">
        <v>213</v>
      </c>
    </row>
    <row r="200" s="13" customFormat="1">
      <c r="A200" s="13"/>
      <c r="B200" s="265"/>
      <c r="C200" s="266"/>
      <c r="D200" s="257" t="s">
        <v>436</v>
      </c>
      <c r="E200" s="267" t="s">
        <v>1</v>
      </c>
      <c r="F200" s="268" t="s">
        <v>4358</v>
      </c>
      <c r="G200" s="266"/>
      <c r="H200" s="269">
        <v>20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5" t="s">
        <v>436</v>
      </c>
      <c r="AU200" s="275" t="s">
        <v>86</v>
      </c>
      <c r="AV200" s="13" t="s">
        <v>86</v>
      </c>
      <c r="AW200" s="13" t="s">
        <v>32</v>
      </c>
      <c r="AX200" s="13" t="s">
        <v>76</v>
      </c>
      <c r="AY200" s="275" t="s">
        <v>213</v>
      </c>
    </row>
    <row r="201" s="13" customFormat="1">
      <c r="A201" s="13"/>
      <c r="B201" s="265"/>
      <c r="C201" s="266"/>
      <c r="D201" s="257" t="s">
        <v>436</v>
      </c>
      <c r="E201" s="267" t="s">
        <v>1</v>
      </c>
      <c r="F201" s="268" t="s">
        <v>4359</v>
      </c>
      <c r="G201" s="266"/>
      <c r="H201" s="269">
        <v>40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5" t="s">
        <v>436</v>
      </c>
      <c r="AU201" s="275" t="s">
        <v>86</v>
      </c>
      <c r="AV201" s="13" t="s">
        <v>86</v>
      </c>
      <c r="AW201" s="13" t="s">
        <v>32</v>
      </c>
      <c r="AX201" s="13" t="s">
        <v>76</v>
      </c>
      <c r="AY201" s="275" t="s">
        <v>213</v>
      </c>
    </row>
    <row r="202" s="14" customFormat="1">
      <c r="A202" s="14"/>
      <c r="B202" s="276"/>
      <c r="C202" s="277"/>
      <c r="D202" s="257" t="s">
        <v>436</v>
      </c>
      <c r="E202" s="278" t="s">
        <v>1</v>
      </c>
      <c r="F202" s="279" t="s">
        <v>453</v>
      </c>
      <c r="G202" s="277"/>
      <c r="H202" s="280">
        <v>270</v>
      </c>
      <c r="I202" s="281"/>
      <c r="J202" s="277"/>
      <c r="K202" s="277"/>
      <c r="L202" s="282"/>
      <c r="M202" s="283"/>
      <c r="N202" s="284"/>
      <c r="O202" s="284"/>
      <c r="P202" s="284"/>
      <c r="Q202" s="284"/>
      <c r="R202" s="284"/>
      <c r="S202" s="284"/>
      <c r="T202" s="28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6" t="s">
        <v>436</v>
      </c>
      <c r="AU202" s="286" t="s">
        <v>86</v>
      </c>
      <c r="AV202" s="14" t="s">
        <v>229</v>
      </c>
      <c r="AW202" s="14" t="s">
        <v>32</v>
      </c>
      <c r="AX202" s="14" t="s">
        <v>84</v>
      </c>
      <c r="AY202" s="286" t="s">
        <v>213</v>
      </c>
    </row>
    <row r="203" s="2" customFormat="1" ht="16.5" customHeight="1">
      <c r="A203" s="39"/>
      <c r="B203" s="40"/>
      <c r="C203" s="244" t="s">
        <v>343</v>
      </c>
      <c r="D203" s="244" t="s">
        <v>216</v>
      </c>
      <c r="E203" s="245" t="s">
        <v>4360</v>
      </c>
      <c r="F203" s="246" t="s">
        <v>4361</v>
      </c>
      <c r="G203" s="247" t="s">
        <v>310</v>
      </c>
      <c r="H203" s="248">
        <v>250</v>
      </c>
      <c r="I203" s="249"/>
      <c r="J203" s="250">
        <f>ROUND(I203*H203,2)</f>
        <v>0</v>
      </c>
      <c r="K203" s="246" t="s">
        <v>394</v>
      </c>
      <c r="L203" s="45"/>
      <c r="M203" s="251" t="s">
        <v>1</v>
      </c>
      <c r="N203" s="252" t="s">
        <v>41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229</v>
      </c>
      <c r="AT203" s="255" t="s">
        <v>216</v>
      </c>
      <c r="AU203" s="255" t="s">
        <v>86</v>
      </c>
      <c r="AY203" s="18" t="s">
        <v>213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84</v>
      </c>
      <c r="BK203" s="256">
        <f>ROUND(I203*H203,2)</f>
        <v>0</v>
      </c>
      <c r="BL203" s="18" t="s">
        <v>229</v>
      </c>
      <c r="BM203" s="255" t="s">
        <v>4362</v>
      </c>
    </row>
    <row r="204" s="2" customFormat="1" ht="16.5" customHeight="1">
      <c r="A204" s="39"/>
      <c r="B204" s="40"/>
      <c r="C204" s="287" t="s">
        <v>348</v>
      </c>
      <c r="D204" s="287" t="s">
        <v>488</v>
      </c>
      <c r="E204" s="288" t="s">
        <v>4363</v>
      </c>
      <c r="F204" s="289" t="s">
        <v>4364</v>
      </c>
      <c r="G204" s="290" t="s">
        <v>310</v>
      </c>
      <c r="H204" s="291">
        <v>250</v>
      </c>
      <c r="I204" s="292"/>
      <c r="J204" s="293">
        <f>ROUND(I204*H204,2)</f>
        <v>0</v>
      </c>
      <c r="K204" s="289" t="s">
        <v>1</v>
      </c>
      <c r="L204" s="294"/>
      <c r="M204" s="295" t="s">
        <v>1</v>
      </c>
      <c r="N204" s="296" t="s">
        <v>41</v>
      </c>
      <c r="O204" s="92"/>
      <c r="P204" s="253">
        <f>O204*H204</f>
        <v>0</v>
      </c>
      <c r="Q204" s="253">
        <v>8.0000000000000007E-05</v>
      </c>
      <c r="R204" s="253">
        <f>Q204*H204</f>
        <v>0.02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420</v>
      </c>
      <c r="AT204" s="255" t="s">
        <v>488</v>
      </c>
      <c r="AU204" s="255" t="s">
        <v>86</v>
      </c>
      <c r="AY204" s="18" t="s">
        <v>213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84</v>
      </c>
      <c r="BK204" s="256">
        <f>ROUND(I204*H204,2)</f>
        <v>0</v>
      </c>
      <c r="BL204" s="18" t="s">
        <v>229</v>
      </c>
      <c r="BM204" s="255" t="s">
        <v>4365</v>
      </c>
    </row>
    <row r="205" s="2" customFormat="1" ht="21.75" customHeight="1">
      <c r="A205" s="39"/>
      <c r="B205" s="40"/>
      <c r="C205" s="244" t="s">
        <v>512</v>
      </c>
      <c r="D205" s="244" t="s">
        <v>216</v>
      </c>
      <c r="E205" s="245" t="s">
        <v>4366</v>
      </c>
      <c r="F205" s="246" t="s">
        <v>4367</v>
      </c>
      <c r="G205" s="247" t="s">
        <v>393</v>
      </c>
      <c r="H205" s="248">
        <v>93</v>
      </c>
      <c r="I205" s="249"/>
      <c r="J205" s="250">
        <f>ROUND(I205*H205,2)</f>
        <v>0</v>
      </c>
      <c r="K205" s="246" t="s">
        <v>394</v>
      </c>
      <c r="L205" s="45"/>
      <c r="M205" s="251" t="s">
        <v>1</v>
      </c>
      <c r="N205" s="252" t="s">
        <v>41</v>
      </c>
      <c r="O205" s="92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229</v>
      </c>
      <c r="AT205" s="255" t="s">
        <v>216</v>
      </c>
      <c r="AU205" s="255" t="s">
        <v>86</v>
      </c>
      <c r="AY205" s="18" t="s">
        <v>213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84</v>
      </c>
      <c r="BK205" s="256">
        <f>ROUND(I205*H205,2)</f>
        <v>0</v>
      </c>
      <c r="BL205" s="18" t="s">
        <v>229</v>
      </c>
      <c r="BM205" s="255" t="s">
        <v>4368</v>
      </c>
    </row>
    <row r="206" s="2" customFormat="1" ht="21.75" customHeight="1">
      <c r="A206" s="39"/>
      <c r="B206" s="40"/>
      <c r="C206" s="244" t="s">
        <v>516</v>
      </c>
      <c r="D206" s="244" t="s">
        <v>216</v>
      </c>
      <c r="E206" s="245" t="s">
        <v>4369</v>
      </c>
      <c r="F206" s="246" t="s">
        <v>4370</v>
      </c>
      <c r="G206" s="247" t="s">
        <v>393</v>
      </c>
      <c r="H206" s="248">
        <v>2758</v>
      </c>
      <c r="I206" s="249"/>
      <c r="J206" s="250">
        <f>ROUND(I206*H206,2)</f>
        <v>0</v>
      </c>
      <c r="K206" s="246" t="s">
        <v>394</v>
      </c>
      <c r="L206" s="45"/>
      <c r="M206" s="251" t="s">
        <v>1</v>
      </c>
      <c r="N206" s="252" t="s">
        <v>41</v>
      </c>
      <c r="O206" s="92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229</v>
      </c>
      <c r="AT206" s="255" t="s">
        <v>216</v>
      </c>
      <c r="AU206" s="255" t="s">
        <v>86</v>
      </c>
      <c r="AY206" s="18" t="s">
        <v>213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84</v>
      </c>
      <c r="BK206" s="256">
        <f>ROUND(I206*H206,2)</f>
        <v>0</v>
      </c>
      <c r="BL206" s="18" t="s">
        <v>229</v>
      </c>
      <c r="BM206" s="255" t="s">
        <v>4371</v>
      </c>
    </row>
    <row r="207" s="2" customFormat="1" ht="16.5" customHeight="1">
      <c r="A207" s="39"/>
      <c r="B207" s="40"/>
      <c r="C207" s="244" t="s">
        <v>355</v>
      </c>
      <c r="D207" s="244" t="s">
        <v>216</v>
      </c>
      <c r="E207" s="245" t="s">
        <v>4372</v>
      </c>
      <c r="F207" s="246" t="s">
        <v>4373</v>
      </c>
      <c r="G207" s="247" t="s">
        <v>393</v>
      </c>
      <c r="H207" s="248">
        <v>2758</v>
      </c>
      <c r="I207" s="249"/>
      <c r="J207" s="250">
        <f>ROUND(I207*H207,2)</f>
        <v>0</v>
      </c>
      <c r="K207" s="246" t="s">
        <v>394</v>
      </c>
      <c r="L207" s="45"/>
      <c r="M207" s="251" t="s">
        <v>1</v>
      </c>
      <c r="N207" s="252" t="s">
        <v>41</v>
      </c>
      <c r="O207" s="92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229</v>
      </c>
      <c r="AT207" s="255" t="s">
        <v>216</v>
      </c>
      <c r="AU207" s="255" t="s">
        <v>86</v>
      </c>
      <c r="AY207" s="18" t="s">
        <v>213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84</v>
      </c>
      <c r="BK207" s="256">
        <f>ROUND(I207*H207,2)</f>
        <v>0</v>
      </c>
      <c r="BL207" s="18" t="s">
        <v>229</v>
      </c>
      <c r="BM207" s="255" t="s">
        <v>4374</v>
      </c>
    </row>
    <row r="208" s="2" customFormat="1" ht="16.5" customHeight="1">
      <c r="A208" s="39"/>
      <c r="B208" s="40"/>
      <c r="C208" s="244" t="s">
        <v>360</v>
      </c>
      <c r="D208" s="244" t="s">
        <v>216</v>
      </c>
      <c r="E208" s="245" t="s">
        <v>4375</v>
      </c>
      <c r="F208" s="246" t="s">
        <v>4376</v>
      </c>
      <c r="G208" s="247" t="s">
        <v>393</v>
      </c>
      <c r="H208" s="248">
        <v>2758</v>
      </c>
      <c r="I208" s="249"/>
      <c r="J208" s="250">
        <f>ROUND(I208*H208,2)</f>
        <v>0</v>
      </c>
      <c r="K208" s="246" t="s">
        <v>394</v>
      </c>
      <c r="L208" s="45"/>
      <c r="M208" s="251" t="s">
        <v>1</v>
      </c>
      <c r="N208" s="252" t="s">
        <v>41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229</v>
      </c>
      <c r="AT208" s="255" t="s">
        <v>216</v>
      </c>
      <c r="AU208" s="255" t="s">
        <v>86</v>
      </c>
      <c r="AY208" s="18" t="s">
        <v>213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84</v>
      </c>
      <c r="BK208" s="256">
        <f>ROUND(I208*H208,2)</f>
        <v>0</v>
      </c>
      <c r="BL208" s="18" t="s">
        <v>229</v>
      </c>
      <c r="BM208" s="255" t="s">
        <v>4377</v>
      </c>
    </row>
    <row r="209" s="2" customFormat="1" ht="16.5" customHeight="1">
      <c r="A209" s="39"/>
      <c r="B209" s="40"/>
      <c r="C209" s="244" t="s">
        <v>365</v>
      </c>
      <c r="D209" s="244" t="s">
        <v>216</v>
      </c>
      <c r="E209" s="245" t="s">
        <v>4378</v>
      </c>
      <c r="F209" s="246" t="s">
        <v>4379</v>
      </c>
      <c r="G209" s="247" t="s">
        <v>393</v>
      </c>
      <c r="H209" s="248">
        <v>2758</v>
      </c>
      <c r="I209" s="249"/>
      <c r="J209" s="250">
        <f>ROUND(I209*H209,2)</f>
        <v>0</v>
      </c>
      <c r="K209" s="246" t="s">
        <v>394</v>
      </c>
      <c r="L209" s="45"/>
      <c r="M209" s="251" t="s">
        <v>1</v>
      </c>
      <c r="N209" s="252" t="s">
        <v>41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229</v>
      </c>
      <c r="AT209" s="255" t="s">
        <v>216</v>
      </c>
      <c r="AU209" s="255" t="s">
        <v>86</v>
      </c>
      <c r="AY209" s="18" t="s">
        <v>213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84</v>
      </c>
      <c r="BK209" s="256">
        <f>ROUND(I209*H209,2)</f>
        <v>0</v>
      </c>
      <c r="BL209" s="18" t="s">
        <v>229</v>
      </c>
      <c r="BM209" s="255" t="s">
        <v>4380</v>
      </c>
    </row>
    <row r="210" s="2" customFormat="1" ht="16.5" customHeight="1">
      <c r="A210" s="39"/>
      <c r="B210" s="40"/>
      <c r="C210" s="244" t="s">
        <v>370</v>
      </c>
      <c r="D210" s="244" t="s">
        <v>216</v>
      </c>
      <c r="E210" s="245" t="s">
        <v>4381</v>
      </c>
      <c r="F210" s="246" t="s">
        <v>4382</v>
      </c>
      <c r="G210" s="247" t="s">
        <v>393</v>
      </c>
      <c r="H210" s="248">
        <v>93</v>
      </c>
      <c r="I210" s="249"/>
      <c r="J210" s="250">
        <f>ROUND(I210*H210,2)</f>
        <v>0</v>
      </c>
      <c r="K210" s="246" t="s">
        <v>394</v>
      </c>
      <c r="L210" s="45"/>
      <c r="M210" s="251" t="s">
        <v>1</v>
      </c>
      <c r="N210" s="252" t="s">
        <v>41</v>
      </c>
      <c r="O210" s="92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229</v>
      </c>
      <c r="AT210" s="255" t="s">
        <v>216</v>
      </c>
      <c r="AU210" s="255" t="s">
        <v>86</v>
      </c>
      <c r="AY210" s="18" t="s">
        <v>213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84</v>
      </c>
      <c r="BK210" s="256">
        <f>ROUND(I210*H210,2)</f>
        <v>0</v>
      </c>
      <c r="BL210" s="18" t="s">
        <v>229</v>
      </c>
      <c r="BM210" s="255" t="s">
        <v>4383</v>
      </c>
    </row>
    <row r="211" s="2" customFormat="1" ht="16.5" customHeight="1">
      <c r="A211" s="39"/>
      <c r="B211" s="40"/>
      <c r="C211" s="244" t="s">
        <v>375</v>
      </c>
      <c r="D211" s="244" t="s">
        <v>216</v>
      </c>
      <c r="E211" s="245" t="s">
        <v>4384</v>
      </c>
      <c r="F211" s="246" t="s">
        <v>4385</v>
      </c>
      <c r="G211" s="247" t="s">
        <v>393</v>
      </c>
      <c r="H211" s="248">
        <v>2758</v>
      </c>
      <c r="I211" s="249"/>
      <c r="J211" s="250">
        <f>ROUND(I211*H211,2)</f>
        <v>0</v>
      </c>
      <c r="K211" s="246" t="s">
        <v>394</v>
      </c>
      <c r="L211" s="45"/>
      <c r="M211" s="251" t="s">
        <v>1</v>
      </c>
      <c r="N211" s="252" t="s">
        <v>41</v>
      </c>
      <c r="O211" s="92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229</v>
      </c>
      <c r="AT211" s="255" t="s">
        <v>216</v>
      </c>
      <c r="AU211" s="255" t="s">
        <v>86</v>
      </c>
      <c r="AY211" s="18" t="s">
        <v>213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84</v>
      </c>
      <c r="BK211" s="256">
        <f>ROUND(I211*H211,2)</f>
        <v>0</v>
      </c>
      <c r="BL211" s="18" t="s">
        <v>229</v>
      </c>
      <c r="BM211" s="255" t="s">
        <v>4386</v>
      </c>
    </row>
    <row r="212" s="2" customFormat="1" ht="16.5" customHeight="1">
      <c r="A212" s="39"/>
      <c r="B212" s="40"/>
      <c r="C212" s="244" t="s">
        <v>288</v>
      </c>
      <c r="D212" s="244" t="s">
        <v>216</v>
      </c>
      <c r="E212" s="245" t="s">
        <v>4384</v>
      </c>
      <c r="F212" s="246" t="s">
        <v>4385</v>
      </c>
      <c r="G212" s="247" t="s">
        <v>393</v>
      </c>
      <c r="H212" s="248">
        <v>93</v>
      </c>
      <c r="I212" s="249"/>
      <c r="J212" s="250">
        <f>ROUND(I212*H212,2)</f>
        <v>0</v>
      </c>
      <c r="K212" s="246" t="s">
        <v>394</v>
      </c>
      <c r="L212" s="45"/>
      <c r="M212" s="251" t="s">
        <v>1</v>
      </c>
      <c r="N212" s="252" t="s">
        <v>41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229</v>
      </c>
      <c r="AT212" s="255" t="s">
        <v>216</v>
      </c>
      <c r="AU212" s="255" t="s">
        <v>86</v>
      </c>
      <c r="AY212" s="18" t="s">
        <v>213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84</v>
      </c>
      <c r="BK212" s="256">
        <f>ROUND(I212*H212,2)</f>
        <v>0</v>
      </c>
      <c r="BL212" s="18" t="s">
        <v>229</v>
      </c>
      <c r="BM212" s="255" t="s">
        <v>4387</v>
      </c>
    </row>
    <row r="213" s="2" customFormat="1" ht="21.75" customHeight="1">
      <c r="A213" s="39"/>
      <c r="B213" s="40"/>
      <c r="C213" s="244" t="s">
        <v>297</v>
      </c>
      <c r="D213" s="244" t="s">
        <v>216</v>
      </c>
      <c r="E213" s="245" t="s">
        <v>4388</v>
      </c>
      <c r="F213" s="246" t="s">
        <v>4389</v>
      </c>
      <c r="G213" s="247" t="s">
        <v>393</v>
      </c>
      <c r="H213" s="248">
        <v>328.80000000000001</v>
      </c>
      <c r="I213" s="249"/>
      <c r="J213" s="250">
        <f>ROUND(I213*H213,2)</f>
        <v>0</v>
      </c>
      <c r="K213" s="246" t="s">
        <v>394</v>
      </c>
      <c r="L213" s="45"/>
      <c r="M213" s="251" t="s">
        <v>1</v>
      </c>
      <c r="N213" s="252" t="s">
        <v>41</v>
      </c>
      <c r="O213" s="92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229</v>
      </c>
      <c r="AT213" s="255" t="s">
        <v>216</v>
      </c>
      <c r="AU213" s="255" t="s">
        <v>86</v>
      </c>
      <c r="AY213" s="18" t="s">
        <v>213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84</v>
      </c>
      <c r="BK213" s="256">
        <f>ROUND(I213*H213,2)</f>
        <v>0</v>
      </c>
      <c r="BL213" s="18" t="s">
        <v>229</v>
      </c>
      <c r="BM213" s="255" t="s">
        <v>4390</v>
      </c>
    </row>
    <row r="214" s="13" customFormat="1">
      <c r="A214" s="13"/>
      <c r="B214" s="265"/>
      <c r="C214" s="266"/>
      <c r="D214" s="257" t="s">
        <v>436</v>
      </c>
      <c r="E214" s="267" t="s">
        <v>1</v>
      </c>
      <c r="F214" s="268" t="s">
        <v>4391</v>
      </c>
      <c r="G214" s="266"/>
      <c r="H214" s="269">
        <v>328.80000000000001</v>
      </c>
      <c r="I214" s="270"/>
      <c r="J214" s="266"/>
      <c r="K214" s="266"/>
      <c r="L214" s="271"/>
      <c r="M214" s="272"/>
      <c r="N214" s="273"/>
      <c r="O214" s="273"/>
      <c r="P214" s="273"/>
      <c r="Q214" s="273"/>
      <c r="R214" s="273"/>
      <c r="S214" s="273"/>
      <c r="T214" s="27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5" t="s">
        <v>436</v>
      </c>
      <c r="AU214" s="275" t="s">
        <v>86</v>
      </c>
      <c r="AV214" s="13" t="s">
        <v>86</v>
      </c>
      <c r="AW214" s="13" t="s">
        <v>32</v>
      </c>
      <c r="AX214" s="13" t="s">
        <v>84</v>
      </c>
      <c r="AY214" s="275" t="s">
        <v>213</v>
      </c>
    </row>
    <row r="215" s="2" customFormat="1" ht="16.5" customHeight="1">
      <c r="A215" s="39"/>
      <c r="B215" s="40"/>
      <c r="C215" s="244" t="s">
        <v>274</v>
      </c>
      <c r="D215" s="244" t="s">
        <v>216</v>
      </c>
      <c r="E215" s="245" t="s">
        <v>4392</v>
      </c>
      <c r="F215" s="246" t="s">
        <v>4393</v>
      </c>
      <c r="G215" s="247" t="s">
        <v>393</v>
      </c>
      <c r="H215" s="248">
        <v>328.80000000000001</v>
      </c>
      <c r="I215" s="249"/>
      <c r="J215" s="250">
        <f>ROUND(I215*H215,2)</f>
        <v>0</v>
      </c>
      <c r="K215" s="246" t="s">
        <v>394</v>
      </c>
      <c r="L215" s="45"/>
      <c r="M215" s="251" t="s">
        <v>1</v>
      </c>
      <c r="N215" s="252" t="s">
        <v>41</v>
      </c>
      <c r="O215" s="9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229</v>
      </c>
      <c r="AT215" s="255" t="s">
        <v>216</v>
      </c>
      <c r="AU215" s="255" t="s">
        <v>86</v>
      </c>
      <c r="AY215" s="18" t="s">
        <v>213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84</v>
      </c>
      <c r="BK215" s="256">
        <f>ROUND(I215*H215,2)</f>
        <v>0</v>
      </c>
      <c r="BL215" s="18" t="s">
        <v>229</v>
      </c>
      <c r="BM215" s="255" t="s">
        <v>4394</v>
      </c>
    </row>
    <row r="216" s="13" customFormat="1">
      <c r="A216" s="13"/>
      <c r="B216" s="265"/>
      <c r="C216" s="266"/>
      <c r="D216" s="257" t="s">
        <v>436</v>
      </c>
      <c r="E216" s="267" t="s">
        <v>1</v>
      </c>
      <c r="F216" s="268" t="s">
        <v>4391</v>
      </c>
      <c r="G216" s="266"/>
      <c r="H216" s="269">
        <v>328.80000000000001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5" t="s">
        <v>436</v>
      </c>
      <c r="AU216" s="275" t="s">
        <v>86</v>
      </c>
      <c r="AV216" s="13" t="s">
        <v>86</v>
      </c>
      <c r="AW216" s="13" t="s">
        <v>32</v>
      </c>
      <c r="AX216" s="13" t="s">
        <v>84</v>
      </c>
      <c r="AY216" s="275" t="s">
        <v>213</v>
      </c>
    </row>
    <row r="217" s="2" customFormat="1" ht="16.5" customHeight="1">
      <c r="A217" s="39"/>
      <c r="B217" s="40"/>
      <c r="C217" s="244" t="s">
        <v>317</v>
      </c>
      <c r="D217" s="244" t="s">
        <v>216</v>
      </c>
      <c r="E217" s="245" t="s">
        <v>4395</v>
      </c>
      <c r="F217" s="246" t="s">
        <v>4396</v>
      </c>
      <c r="G217" s="247" t="s">
        <v>393</v>
      </c>
      <c r="H217" s="248">
        <v>328.80000000000001</v>
      </c>
      <c r="I217" s="249"/>
      <c r="J217" s="250">
        <f>ROUND(I217*H217,2)</f>
        <v>0</v>
      </c>
      <c r="K217" s="246" t="s">
        <v>394</v>
      </c>
      <c r="L217" s="45"/>
      <c r="M217" s="251" t="s">
        <v>1</v>
      </c>
      <c r="N217" s="252" t="s">
        <v>41</v>
      </c>
      <c r="O217" s="92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229</v>
      </c>
      <c r="AT217" s="255" t="s">
        <v>216</v>
      </c>
      <c r="AU217" s="255" t="s">
        <v>86</v>
      </c>
      <c r="AY217" s="18" t="s">
        <v>213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84</v>
      </c>
      <c r="BK217" s="256">
        <f>ROUND(I217*H217,2)</f>
        <v>0</v>
      </c>
      <c r="BL217" s="18" t="s">
        <v>229</v>
      </c>
      <c r="BM217" s="255" t="s">
        <v>4397</v>
      </c>
    </row>
    <row r="218" s="13" customFormat="1">
      <c r="A218" s="13"/>
      <c r="B218" s="265"/>
      <c r="C218" s="266"/>
      <c r="D218" s="257" t="s">
        <v>436</v>
      </c>
      <c r="E218" s="267" t="s">
        <v>1</v>
      </c>
      <c r="F218" s="268" t="s">
        <v>4391</v>
      </c>
      <c r="G218" s="266"/>
      <c r="H218" s="269">
        <v>328.80000000000001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5" t="s">
        <v>436</v>
      </c>
      <c r="AU218" s="275" t="s">
        <v>86</v>
      </c>
      <c r="AV218" s="13" t="s">
        <v>86</v>
      </c>
      <c r="AW218" s="13" t="s">
        <v>32</v>
      </c>
      <c r="AX218" s="13" t="s">
        <v>84</v>
      </c>
      <c r="AY218" s="275" t="s">
        <v>213</v>
      </c>
    </row>
    <row r="219" s="2" customFormat="1" ht="21.75" customHeight="1">
      <c r="A219" s="39"/>
      <c r="B219" s="40"/>
      <c r="C219" s="244" t="s">
        <v>559</v>
      </c>
      <c r="D219" s="244" t="s">
        <v>216</v>
      </c>
      <c r="E219" s="245" t="s">
        <v>4398</v>
      </c>
      <c r="F219" s="246" t="s">
        <v>4399</v>
      </c>
      <c r="G219" s="247" t="s">
        <v>310</v>
      </c>
      <c r="H219" s="248">
        <v>65</v>
      </c>
      <c r="I219" s="249"/>
      <c r="J219" s="250">
        <f>ROUND(I219*H219,2)</f>
        <v>0</v>
      </c>
      <c r="K219" s="246" t="s">
        <v>394</v>
      </c>
      <c r="L219" s="45"/>
      <c r="M219" s="251" t="s">
        <v>1</v>
      </c>
      <c r="N219" s="252" t="s">
        <v>41</v>
      </c>
      <c r="O219" s="9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5" t="s">
        <v>229</v>
      </c>
      <c r="AT219" s="255" t="s">
        <v>216</v>
      </c>
      <c r="AU219" s="255" t="s">
        <v>86</v>
      </c>
      <c r="AY219" s="18" t="s">
        <v>213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8" t="s">
        <v>84</v>
      </c>
      <c r="BK219" s="256">
        <f>ROUND(I219*H219,2)</f>
        <v>0</v>
      </c>
      <c r="BL219" s="18" t="s">
        <v>229</v>
      </c>
      <c r="BM219" s="255" t="s">
        <v>4400</v>
      </c>
    </row>
    <row r="220" s="2" customFormat="1" ht="16.5" customHeight="1">
      <c r="A220" s="39"/>
      <c r="B220" s="40"/>
      <c r="C220" s="287" t="s">
        <v>565</v>
      </c>
      <c r="D220" s="287" t="s">
        <v>488</v>
      </c>
      <c r="E220" s="288" t="s">
        <v>4401</v>
      </c>
      <c r="F220" s="289" t="s">
        <v>4402</v>
      </c>
      <c r="G220" s="290" t="s">
        <v>310</v>
      </c>
      <c r="H220" s="291">
        <v>12</v>
      </c>
      <c r="I220" s="292"/>
      <c r="J220" s="293">
        <f>ROUND(I220*H220,2)</f>
        <v>0</v>
      </c>
      <c r="K220" s="289" t="s">
        <v>1</v>
      </c>
      <c r="L220" s="294"/>
      <c r="M220" s="295" t="s">
        <v>1</v>
      </c>
      <c r="N220" s="296" t="s">
        <v>41</v>
      </c>
      <c r="O220" s="92"/>
      <c r="P220" s="253">
        <f>O220*H220</f>
        <v>0</v>
      </c>
      <c r="Q220" s="253">
        <v>0.002</v>
      </c>
      <c r="R220" s="253">
        <f>Q220*H220</f>
        <v>0.024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420</v>
      </c>
      <c r="AT220" s="255" t="s">
        <v>488</v>
      </c>
      <c r="AU220" s="255" t="s">
        <v>86</v>
      </c>
      <c r="AY220" s="18" t="s">
        <v>213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84</v>
      </c>
      <c r="BK220" s="256">
        <f>ROUND(I220*H220,2)</f>
        <v>0</v>
      </c>
      <c r="BL220" s="18" t="s">
        <v>229</v>
      </c>
      <c r="BM220" s="255" t="s">
        <v>4403</v>
      </c>
    </row>
    <row r="221" s="2" customFormat="1" ht="16.5" customHeight="1">
      <c r="A221" s="39"/>
      <c r="B221" s="40"/>
      <c r="C221" s="287" t="s">
        <v>570</v>
      </c>
      <c r="D221" s="287" t="s">
        <v>488</v>
      </c>
      <c r="E221" s="288" t="s">
        <v>4404</v>
      </c>
      <c r="F221" s="289" t="s">
        <v>4405</v>
      </c>
      <c r="G221" s="290" t="s">
        <v>310</v>
      </c>
      <c r="H221" s="291">
        <v>16</v>
      </c>
      <c r="I221" s="292"/>
      <c r="J221" s="293">
        <f>ROUND(I221*H221,2)</f>
        <v>0</v>
      </c>
      <c r="K221" s="289" t="s">
        <v>1</v>
      </c>
      <c r="L221" s="294"/>
      <c r="M221" s="295" t="s">
        <v>1</v>
      </c>
      <c r="N221" s="296" t="s">
        <v>41</v>
      </c>
      <c r="O221" s="92"/>
      <c r="P221" s="253">
        <f>O221*H221</f>
        <v>0</v>
      </c>
      <c r="Q221" s="253">
        <v>0.017999999999999999</v>
      </c>
      <c r="R221" s="253">
        <f>Q221*H221</f>
        <v>0.28799999999999998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420</v>
      </c>
      <c r="AT221" s="255" t="s">
        <v>488</v>
      </c>
      <c r="AU221" s="255" t="s">
        <v>86</v>
      </c>
      <c r="AY221" s="18" t="s">
        <v>213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84</v>
      </c>
      <c r="BK221" s="256">
        <f>ROUND(I221*H221,2)</f>
        <v>0</v>
      </c>
      <c r="BL221" s="18" t="s">
        <v>229</v>
      </c>
      <c r="BM221" s="255" t="s">
        <v>4406</v>
      </c>
    </row>
    <row r="222" s="2" customFormat="1" ht="21.75" customHeight="1">
      <c r="A222" s="39"/>
      <c r="B222" s="40"/>
      <c r="C222" s="287" t="s">
        <v>574</v>
      </c>
      <c r="D222" s="287" t="s">
        <v>488</v>
      </c>
      <c r="E222" s="288" t="s">
        <v>4407</v>
      </c>
      <c r="F222" s="289" t="s">
        <v>4408</v>
      </c>
      <c r="G222" s="290" t="s">
        <v>310</v>
      </c>
      <c r="H222" s="291">
        <v>10</v>
      </c>
      <c r="I222" s="292"/>
      <c r="J222" s="293">
        <f>ROUND(I222*H222,2)</f>
        <v>0</v>
      </c>
      <c r="K222" s="289" t="s">
        <v>1</v>
      </c>
      <c r="L222" s="294"/>
      <c r="M222" s="295" t="s">
        <v>1</v>
      </c>
      <c r="N222" s="296" t="s">
        <v>41</v>
      </c>
      <c r="O222" s="92"/>
      <c r="P222" s="253">
        <f>O222*H222</f>
        <v>0</v>
      </c>
      <c r="Q222" s="253">
        <v>0.017999999999999999</v>
      </c>
      <c r="R222" s="253">
        <f>Q222*H222</f>
        <v>0.17999999999999999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420</v>
      </c>
      <c r="AT222" s="255" t="s">
        <v>488</v>
      </c>
      <c r="AU222" s="255" t="s">
        <v>86</v>
      </c>
      <c r="AY222" s="18" t="s">
        <v>213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84</v>
      </c>
      <c r="BK222" s="256">
        <f>ROUND(I222*H222,2)</f>
        <v>0</v>
      </c>
      <c r="BL222" s="18" t="s">
        <v>229</v>
      </c>
      <c r="BM222" s="255" t="s">
        <v>4409</v>
      </c>
    </row>
    <row r="223" s="2" customFormat="1" ht="16.5" customHeight="1">
      <c r="A223" s="39"/>
      <c r="B223" s="40"/>
      <c r="C223" s="287" t="s">
        <v>580</v>
      </c>
      <c r="D223" s="287" t="s">
        <v>488</v>
      </c>
      <c r="E223" s="288" t="s">
        <v>4410</v>
      </c>
      <c r="F223" s="289" t="s">
        <v>4411</v>
      </c>
      <c r="G223" s="290" t="s">
        <v>310</v>
      </c>
      <c r="H223" s="291">
        <v>10</v>
      </c>
      <c r="I223" s="292"/>
      <c r="J223" s="293">
        <f>ROUND(I223*H223,2)</f>
        <v>0</v>
      </c>
      <c r="K223" s="289" t="s">
        <v>1</v>
      </c>
      <c r="L223" s="294"/>
      <c r="M223" s="295" t="s">
        <v>1</v>
      </c>
      <c r="N223" s="296" t="s">
        <v>41</v>
      </c>
      <c r="O223" s="92"/>
      <c r="P223" s="253">
        <f>O223*H223</f>
        <v>0</v>
      </c>
      <c r="Q223" s="253">
        <v>0.017999999999999999</v>
      </c>
      <c r="R223" s="253">
        <f>Q223*H223</f>
        <v>0.17999999999999999</v>
      </c>
      <c r="S223" s="253">
        <v>0</v>
      </c>
      <c r="T223" s="25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5" t="s">
        <v>420</v>
      </c>
      <c r="AT223" s="255" t="s">
        <v>488</v>
      </c>
      <c r="AU223" s="255" t="s">
        <v>86</v>
      </c>
      <c r="AY223" s="18" t="s">
        <v>213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8" t="s">
        <v>84</v>
      </c>
      <c r="BK223" s="256">
        <f>ROUND(I223*H223,2)</f>
        <v>0</v>
      </c>
      <c r="BL223" s="18" t="s">
        <v>229</v>
      </c>
      <c r="BM223" s="255" t="s">
        <v>4412</v>
      </c>
    </row>
    <row r="224" s="2" customFormat="1" ht="16.5" customHeight="1">
      <c r="A224" s="39"/>
      <c r="B224" s="40"/>
      <c r="C224" s="287" t="s">
        <v>585</v>
      </c>
      <c r="D224" s="287" t="s">
        <v>488</v>
      </c>
      <c r="E224" s="288" t="s">
        <v>4413</v>
      </c>
      <c r="F224" s="289" t="s">
        <v>4414</v>
      </c>
      <c r="G224" s="290" t="s">
        <v>310</v>
      </c>
      <c r="H224" s="291">
        <v>12</v>
      </c>
      <c r="I224" s="292"/>
      <c r="J224" s="293">
        <f>ROUND(I224*H224,2)</f>
        <v>0</v>
      </c>
      <c r="K224" s="289" t="s">
        <v>1</v>
      </c>
      <c r="L224" s="294"/>
      <c r="M224" s="295" t="s">
        <v>1</v>
      </c>
      <c r="N224" s="296" t="s">
        <v>41</v>
      </c>
      <c r="O224" s="92"/>
      <c r="P224" s="253">
        <f>O224*H224</f>
        <v>0</v>
      </c>
      <c r="Q224" s="253">
        <v>0.017999999999999999</v>
      </c>
      <c r="R224" s="253">
        <f>Q224*H224</f>
        <v>0.21599999999999997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420</v>
      </c>
      <c r="AT224" s="255" t="s">
        <v>488</v>
      </c>
      <c r="AU224" s="255" t="s">
        <v>86</v>
      </c>
      <c r="AY224" s="18" t="s">
        <v>213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84</v>
      </c>
      <c r="BK224" s="256">
        <f>ROUND(I224*H224,2)</f>
        <v>0</v>
      </c>
      <c r="BL224" s="18" t="s">
        <v>229</v>
      </c>
      <c r="BM224" s="255" t="s">
        <v>4415</v>
      </c>
    </row>
    <row r="225" s="2" customFormat="1" ht="16.5" customHeight="1">
      <c r="A225" s="39"/>
      <c r="B225" s="40"/>
      <c r="C225" s="287" t="s">
        <v>591</v>
      </c>
      <c r="D225" s="287" t="s">
        <v>488</v>
      </c>
      <c r="E225" s="288" t="s">
        <v>4416</v>
      </c>
      <c r="F225" s="289" t="s">
        <v>4417</v>
      </c>
      <c r="G225" s="290" t="s">
        <v>310</v>
      </c>
      <c r="H225" s="291">
        <v>1</v>
      </c>
      <c r="I225" s="292"/>
      <c r="J225" s="293">
        <f>ROUND(I225*H225,2)</f>
        <v>0</v>
      </c>
      <c r="K225" s="289" t="s">
        <v>1</v>
      </c>
      <c r="L225" s="294"/>
      <c r="M225" s="295" t="s">
        <v>1</v>
      </c>
      <c r="N225" s="296" t="s">
        <v>41</v>
      </c>
      <c r="O225" s="92"/>
      <c r="P225" s="253">
        <f>O225*H225</f>
        <v>0</v>
      </c>
      <c r="Q225" s="253">
        <v>0.017999999999999999</v>
      </c>
      <c r="R225" s="253">
        <f>Q225*H225</f>
        <v>0.017999999999999999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420</v>
      </c>
      <c r="AT225" s="255" t="s">
        <v>488</v>
      </c>
      <c r="AU225" s="255" t="s">
        <v>86</v>
      </c>
      <c r="AY225" s="18" t="s">
        <v>213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84</v>
      </c>
      <c r="BK225" s="256">
        <f>ROUND(I225*H225,2)</f>
        <v>0</v>
      </c>
      <c r="BL225" s="18" t="s">
        <v>229</v>
      </c>
      <c r="BM225" s="255" t="s">
        <v>4418</v>
      </c>
    </row>
    <row r="226" s="2" customFormat="1" ht="16.5" customHeight="1">
      <c r="A226" s="39"/>
      <c r="B226" s="40"/>
      <c r="C226" s="287" t="s">
        <v>601</v>
      </c>
      <c r="D226" s="287" t="s">
        <v>488</v>
      </c>
      <c r="E226" s="288" t="s">
        <v>4419</v>
      </c>
      <c r="F226" s="289" t="s">
        <v>4420</v>
      </c>
      <c r="G226" s="290" t="s">
        <v>310</v>
      </c>
      <c r="H226" s="291">
        <v>4</v>
      </c>
      <c r="I226" s="292"/>
      <c r="J226" s="293">
        <f>ROUND(I226*H226,2)</f>
        <v>0</v>
      </c>
      <c r="K226" s="289" t="s">
        <v>1</v>
      </c>
      <c r="L226" s="294"/>
      <c r="M226" s="295" t="s">
        <v>1</v>
      </c>
      <c r="N226" s="296" t="s">
        <v>41</v>
      </c>
      <c r="O226" s="92"/>
      <c r="P226" s="253">
        <f>O226*H226</f>
        <v>0</v>
      </c>
      <c r="Q226" s="253">
        <v>0.017999999999999999</v>
      </c>
      <c r="R226" s="253">
        <f>Q226*H226</f>
        <v>0.071999999999999995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420</v>
      </c>
      <c r="AT226" s="255" t="s">
        <v>488</v>
      </c>
      <c r="AU226" s="255" t="s">
        <v>86</v>
      </c>
      <c r="AY226" s="18" t="s">
        <v>213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84</v>
      </c>
      <c r="BK226" s="256">
        <f>ROUND(I226*H226,2)</f>
        <v>0</v>
      </c>
      <c r="BL226" s="18" t="s">
        <v>229</v>
      </c>
      <c r="BM226" s="255" t="s">
        <v>4421</v>
      </c>
    </row>
    <row r="227" s="2" customFormat="1" ht="21.75" customHeight="1">
      <c r="A227" s="39"/>
      <c r="B227" s="40"/>
      <c r="C227" s="244" t="s">
        <v>611</v>
      </c>
      <c r="D227" s="244" t="s">
        <v>216</v>
      </c>
      <c r="E227" s="245" t="s">
        <v>4422</v>
      </c>
      <c r="F227" s="246" t="s">
        <v>4423</v>
      </c>
      <c r="G227" s="247" t="s">
        <v>310</v>
      </c>
      <c r="H227" s="248">
        <v>41</v>
      </c>
      <c r="I227" s="249"/>
      <c r="J227" s="250">
        <f>ROUND(I227*H227,2)</f>
        <v>0</v>
      </c>
      <c r="K227" s="246" t="s">
        <v>394</v>
      </c>
      <c r="L227" s="45"/>
      <c r="M227" s="251" t="s">
        <v>1</v>
      </c>
      <c r="N227" s="252" t="s">
        <v>41</v>
      </c>
      <c r="O227" s="92"/>
      <c r="P227" s="253">
        <f>O227*H227</f>
        <v>0</v>
      </c>
      <c r="Q227" s="253">
        <v>6.0000000000000002E-05</v>
      </c>
      <c r="R227" s="253">
        <f>Q227*H227</f>
        <v>0.0024599999999999999</v>
      </c>
      <c r="S227" s="253">
        <v>0</v>
      </c>
      <c r="T227" s="25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5" t="s">
        <v>229</v>
      </c>
      <c r="AT227" s="255" t="s">
        <v>216</v>
      </c>
      <c r="AU227" s="255" t="s">
        <v>86</v>
      </c>
      <c r="AY227" s="18" t="s">
        <v>213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8" t="s">
        <v>84</v>
      </c>
      <c r="BK227" s="256">
        <f>ROUND(I227*H227,2)</f>
        <v>0</v>
      </c>
      <c r="BL227" s="18" t="s">
        <v>229</v>
      </c>
      <c r="BM227" s="255" t="s">
        <v>4424</v>
      </c>
    </row>
    <row r="228" s="13" customFormat="1">
      <c r="A228" s="13"/>
      <c r="B228" s="265"/>
      <c r="C228" s="266"/>
      <c r="D228" s="257" t="s">
        <v>436</v>
      </c>
      <c r="E228" s="267" t="s">
        <v>1</v>
      </c>
      <c r="F228" s="268" t="s">
        <v>4425</v>
      </c>
      <c r="G228" s="266"/>
      <c r="H228" s="269">
        <v>41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5" t="s">
        <v>436</v>
      </c>
      <c r="AU228" s="275" t="s">
        <v>86</v>
      </c>
      <c r="AV228" s="13" t="s">
        <v>86</v>
      </c>
      <c r="AW228" s="13" t="s">
        <v>32</v>
      </c>
      <c r="AX228" s="13" t="s">
        <v>84</v>
      </c>
      <c r="AY228" s="275" t="s">
        <v>213</v>
      </c>
    </row>
    <row r="229" s="2" customFormat="1" ht="16.5" customHeight="1">
      <c r="A229" s="39"/>
      <c r="B229" s="40"/>
      <c r="C229" s="287" t="s">
        <v>615</v>
      </c>
      <c r="D229" s="287" t="s">
        <v>488</v>
      </c>
      <c r="E229" s="288" t="s">
        <v>4426</v>
      </c>
      <c r="F229" s="289" t="s">
        <v>4427</v>
      </c>
      <c r="G229" s="290" t="s">
        <v>471</v>
      </c>
      <c r="H229" s="291">
        <v>73.799999999999997</v>
      </c>
      <c r="I229" s="292"/>
      <c r="J229" s="293">
        <f>ROUND(I229*H229,2)</f>
        <v>0</v>
      </c>
      <c r="K229" s="289" t="s">
        <v>1</v>
      </c>
      <c r="L229" s="294"/>
      <c r="M229" s="295" t="s">
        <v>1</v>
      </c>
      <c r="N229" s="296" t="s">
        <v>41</v>
      </c>
      <c r="O229" s="92"/>
      <c r="P229" s="253">
        <f>O229*H229</f>
        <v>0</v>
      </c>
      <c r="Q229" s="253">
        <v>0.65000000000000002</v>
      </c>
      <c r="R229" s="253">
        <f>Q229*H229</f>
        <v>47.969999999999999</v>
      </c>
      <c r="S229" s="253">
        <v>0</v>
      </c>
      <c r="T229" s="25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420</v>
      </c>
      <c r="AT229" s="255" t="s">
        <v>488</v>
      </c>
      <c r="AU229" s="255" t="s">
        <v>86</v>
      </c>
      <c r="AY229" s="18" t="s">
        <v>213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84</v>
      </c>
      <c r="BK229" s="256">
        <f>ROUND(I229*H229,2)</f>
        <v>0</v>
      </c>
      <c r="BL229" s="18" t="s">
        <v>229</v>
      </c>
      <c r="BM229" s="255" t="s">
        <v>4428</v>
      </c>
    </row>
    <row r="230" s="13" customFormat="1">
      <c r="A230" s="13"/>
      <c r="B230" s="265"/>
      <c r="C230" s="266"/>
      <c r="D230" s="257" t="s">
        <v>436</v>
      </c>
      <c r="E230" s="267" t="s">
        <v>1</v>
      </c>
      <c r="F230" s="268" t="s">
        <v>4429</v>
      </c>
      <c r="G230" s="266"/>
      <c r="H230" s="269">
        <v>49.200000000000003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5" t="s">
        <v>436</v>
      </c>
      <c r="AU230" s="275" t="s">
        <v>86</v>
      </c>
      <c r="AV230" s="13" t="s">
        <v>86</v>
      </c>
      <c r="AW230" s="13" t="s">
        <v>32</v>
      </c>
      <c r="AX230" s="13" t="s">
        <v>84</v>
      </c>
      <c r="AY230" s="275" t="s">
        <v>213</v>
      </c>
    </row>
    <row r="231" s="13" customFormat="1">
      <c r="A231" s="13"/>
      <c r="B231" s="265"/>
      <c r="C231" s="266"/>
      <c r="D231" s="257" t="s">
        <v>436</v>
      </c>
      <c r="E231" s="266"/>
      <c r="F231" s="268" t="s">
        <v>4430</v>
      </c>
      <c r="G231" s="266"/>
      <c r="H231" s="269">
        <v>73.799999999999997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5" t="s">
        <v>436</v>
      </c>
      <c r="AU231" s="275" t="s">
        <v>86</v>
      </c>
      <c r="AV231" s="13" t="s">
        <v>86</v>
      </c>
      <c r="AW231" s="13" t="s">
        <v>4</v>
      </c>
      <c r="AX231" s="13" t="s">
        <v>84</v>
      </c>
      <c r="AY231" s="275" t="s">
        <v>213</v>
      </c>
    </row>
    <row r="232" s="2" customFormat="1" ht="16.5" customHeight="1">
      <c r="A232" s="39"/>
      <c r="B232" s="40"/>
      <c r="C232" s="287" t="s">
        <v>620</v>
      </c>
      <c r="D232" s="287" t="s">
        <v>488</v>
      </c>
      <c r="E232" s="288" t="s">
        <v>4431</v>
      </c>
      <c r="F232" s="289" t="s">
        <v>4432</v>
      </c>
      <c r="G232" s="290" t="s">
        <v>471</v>
      </c>
      <c r="H232" s="291">
        <v>461.25</v>
      </c>
      <c r="I232" s="292"/>
      <c r="J232" s="293">
        <f>ROUND(I232*H232,2)</f>
        <v>0</v>
      </c>
      <c r="K232" s="289" t="s">
        <v>1</v>
      </c>
      <c r="L232" s="294"/>
      <c r="M232" s="295" t="s">
        <v>1</v>
      </c>
      <c r="N232" s="296" t="s">
        <v>41</v>
      </c>
      <c r="O232" s="92"/>
      <c r="P232" s="253">
        <f>O232*H232</f>
        <v>0</v>
      </c>
      <c r="Q232" s="253">
        <v>0.0038</v>
      </c>
      <c r="R232" s="253">
        <f>Q232*H232</f>
        <v>1.75275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420</v>
      </c>
      <c r="AT232" s="255" t="s">
        <v>488</v>
      </c>
      <c r="AU232" s="255" t="s">
        <v>86</v>
      </c>
      <c r="AY232" s="18" t="s">
        <v>213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84</v>
      </c>
      <c r="BK232" s="256">
        <f>ROUND(I232*H232,2)</f>
        <v>0</v>
      </c>
      <c r="BL232" s="18" t="s">
        <v>229</v>
      </c>
      <c r="BM232" s="255" t="s">
        <v>4433</v>
      </c>
    </row>
    <row r="233" s="13" customFormat="1">
      <c r="A233" s="13"/>
      <c r="B233" s="265"/>
      <c r="C233" s="266"/>
      <c r="D233" s="257" t="s">
        <v>436</v>
      </c>
      <c r="E233" s="267" t="s">
        <v>1</v>
      </c>
      <c r="F233" s="268" t="s">
        <v>4434</v>
      </c>
      <c r="G233" s="266"/>
      <c r="H233" s="269">
        <v>307.5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5" t="s">
        <v>436</v>
      </c>
      <c r="AU233" s="275" t="s">
        <v>86</v>
      </c>
      <c r="AV233" s="13" t="s">
        <v>86</v>
      </c>
      <c r="AW233" s="13" t="s">
        <v>32</v>
      </c>
      <c r="AX233" s="13" t="s">
        <v>84</v>
      </c>
      <c r="AY233" s="275" t="s">
        <v>213</v>
      </c>
    </row>
    <row r="234" s="13" customFormat="1">
      <c r="A234" s="13"/>
      <c r="B234" s="265"/>
      <c r="C234" s="266"/>
      <c r="D234" s="257" t="s">
        <v>436</v>
      </c>
      <c r="E234" s="266"/>
      <c r="F234" s="268" t="s">
        <v>4435</v>
      </c>
      <c r="G234" s="266"/>
      <c r="H234" s="269">
        <v>461.25</v>
      </c>
      <c r="I234" s="270"/>
      <c r="J234" s="266"/>
      <c r="K234" s="266"/>
      <c r="L234" s="271"/>
      <c r="M234" s="272"/>
      <c r="N234" s="273"/>
      <c r="O234" s="273"/>
      <c r="P234" s="273"/>
      <c r="Q234" s="273"/>
      <c r="R234" s="273"/>
      <c r="S234" s="273"/>
      <c r="T234" s="27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5" t="s">
        <v>436</v>
      </c>
      <c r="AU234" s="275" t="s">
        <v>86</v>
      </c>
      <c r="AV234" s="13" t="s">
        <v>86</v>
      </c>
      <c r="AW234" s="13" t="s">
        <v>4</v>
      </c>
      <c r="AX234" s="13" t="s">
        <v>84</v>
      </c>
      <c r="AY234" s="275" t="s">
        <v>213</v>
      </c>
    </row>
    <row r="235" s="2" customFormat="1" ht="21.75" customHeight="1">
      <c r="A235" s="39"/>
      <c r="B235" s="40"/>
      <c r="C235" s="244" t="s">
        <v>625</v>
      </c>
      <c r="D235" s="244" t="s">
        <v>216</v>
      </c>
      <c r="E235" s="245" t="s">
        <v>4436</v>
      </c>
      <c r="F235" s="246" t="s">
        <v>4437</v>
      </c>
      <c r="G235" s="247" t="s">
        <v>310</v>
      </c>
      <c r="H235" s="248">
        <v>13</v>
      </c>
      <c r="I235" s="249"/>
      <c r="J235" s="250">
        <f>ROUND(I235*H235,2)</f>
        <v>0</v>
      </c>
      <c r="K235" s="246" t="s">
        <v>1</v>
      </c>
      <c r="L235" s="45"/>
      <c r="M235" s="251" t="s">
        <v>1</v>
      </c>
      <c r="N235" s="252" t="s">
        <v>41</v>
      </c>
      <c r="O235" s="92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5" t="s">
        <v>229</v>
      </c>
      <c r="AT235" s="255" t="s">
        <v>216</v>
      </c>
      <c r="AU235" s="255" t="s">
        <v>86</v>
      </c>
      <c r="AY235" s="18" t="s">
        <v>213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8" t="s">
        <v>84</v>
      </c>
      <c r="BK235" s="256">
        <f>ROUND(I235*H235,2)</f>
        <v>0</v>
      </c>
      <c r="BL235" s="18" t="s">
        <v>229</v>
      </c>
      <c r="BM235" s="255" t="s">
        <v>4438</v>
      </c>
    </row>
    <row r="236" s="2" customFormat="1">
      <c r="A236" s="39"/>
      <c r="B236" s="40"/>
      <c r="C236" s="41"/>
      <c r="D236" s="257" t="s">
        <v>222</v>
      </c>
      <c r="E236" s="41"/>
      <c r="F236" s="258" t="s">
        <v>4439</v>
      </c>
      <c r="G236" s="41"/>
      <c r="H236" s="41"/>
      <c r="I236" s="155"/>
      <c r="J236" s="41"/>
      <c r="K236" s="41"/>
      <c r="L236" s="45"/>
      <c r="M236" s="259"/>
      <c r="N236" s="260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222</v>
      </c>
      <c r="AU236" s="18" t="s">
        <v>86</v>
      </c>
    </row>
    <row r="237" s="2" customFormat="1" ht="16.5" customHeight="1">
      <c r="A237" s="39"/>
      <c r="B237" s="40"/>
      <c r="C237" s="287" t="s">
        <v>630</v>
      </c>
      <c r="D237" s="287" t="s">
        <v>488</v>
      </c>
      <c r="E237" s="288" t="s">
        <v>4440</v>
      </c>
      <c r="F237" s="289" t="s">
        <v>4441</v>
      </c>
      <c r="G237" s="290" t="s">
        <v>310</v>
      </c>
      <c r="H237" s="291">
        <v>39</v>
      </c>
      <c r="I237" s="292"/>
      <c r="J237" s="293">
        <f>ROUND(I237*H237,2)</f>
        <v>0</v>
      </c>
      <c r="K237" s="289" t="s">
        <v>1</v>
      </c>
      <c r="L237" s="294"/>
      <c r="M237" s="295" t="s">
        <v>1</v>
      </c>
      <c r="N237" s="296" t="s">
        <v>41</v>
      </c>
      <c r="O237" s="92"/>
      <c r="P237" s="253">
        <f>O237*H237</f>
        <v>0</v>
      </c>
      <c r="Q237" s="253">
        <v>0.0043</v>
      </c>
      <c r="R237" s="253">
        <f>Q237*H237</f>
        <v>0.16769999999999999</v>
      </c>
      <c r="S237" s="253">
        <v>0</v>
      </c>
      <c r="T237" s="25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5" t="s">
        <v>420</v>
      </c>
      <c r="AT237" s="255" t="s">
        <v>488</v>
      </c>
      <c r="AU237" s="255" t="s">
        <v>86</v>
      </c>
      <c r="AY237" s="18" t="s">
        <v>213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8" t="s">
        <v>84</v>
      </c>
      <c r="BK237" s="256">
        <f>ROUND(I237*H237,2)</f>
        <v>0</v>
      </c>
      <c r="BL237" s="18" t="s">
        <v>229</v>
      </c>
      <c r="BM237" s="255" t="s">
        <v>4442</v>
      </c>
    </row>
    <row r="238" s="2" customFormat="1">
      <c r="A238" s="39"/>
      <c r="B238" s="40"/>
      <c r="C238" s="41"/>
      <c r="D238" s="257" t="s">
        <v>222</v>
      </c>
      <c r="E238" s="41"/>
      <c r="F238" s="258" t="s">
        <v>4443</v>
      </c>
      <c r="G238" s="41"/>
      <c r="H238" s="41"/>
      <c r="I238" s="155"/>
      <c r="J238" s="41"/>
      <c r="K238" s="41"/>
      <c r="L238" s="45"/>
      <c r="M238" s="259"/>
      <c r="N238" s="260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222</v>
      </c>
      <c r="AU238" s="18" t="s">
        <v>86</v>
      </c>
    </row>
    <row r="239" s="13" customFormat="1">
      <c r="A239" s="13"/>
      <c r="B239" s="265"/>
      <c r="C239" s="266"/>
      <c r="D239" s="257" t="s">
        <v>436</v>
      </c>
      <c r="E239" s="267" t="s">
        <v>1</v>
      </c>
      <c r="F239" s="268" t="s">
        <v>4444</v>
      </c>
      <c r="G239" s="266"/>
      <c r="H239" s="269">
        <v>39</v>
      </c>
      <c r="I239" s="270"/>
      <c r="J239" s="266"/>
      <c r="K239" s="266"/>
      <c r="L239" s="271"/>
      <c r="M239" s="272"/>
      <c r="N239" s="273"/>
      <c r="O239" s="273"/>
      <c r="P239" s="273"/>
      <c r="Q239" s="273"/>
      <c r="R239" s="273"/>
      <c r="S239" s="273"/>
      <c r="T239" s="27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5" t="s">
        <v>436</v>
      </c>
      <c r="AU239" s="275" t="s">
        <v>86</v>
      </c>
      <c r="AV239" s="13" t="s">
        <v>86</v>
      </c>
      <c r="AW239" s="13" t="s">
        <v>32</v>
      </c>
      <c r="AX239" s="13" t="s">
        <v>84</v>
      </c>
      <c r="AY239" s="275" t="s">
        <v>213</v>
      </c>
    </row>
    <row r="240" s="2" customFormat="1" ht="16.5" customHeight="1">
      <c r="A240" s="39"/>
      <c r="B240" s="40"/>
      <c r="C240" s="244" t="s">
        <v>635</v>
      </c>
      <c r="D240" s="244" t="s">
        <v>216</v>
      </c>
      <c r="E240" s="245" t="s">
        <v>4445</v>
      </c>
      <c r="F240" s="246" t="s">
        <v>4446</v>
      </c>
      <c r="G240" s="247" t="s">
        <v>393</v>
      </c>
      <c r="H240" s="248">
        <v>180</v>
      </c>
      <c r="I240" s="249"/>
      <c r="J240" s="250">
        <f>ROUND(I240*H240,2)</f>
        <v>0</v>
      </c>
      <c r="K240" s="246" t="s">
        <v>1</v>
      </c>
      <c r="L240" s="45"/>
      <c r="M240" s="251" t="s">
        <v>1</v>
      </c>
      <c r="N240" s="252" t="s">
        <v>41</v>
      </c>
      <c r="O240" s="92"/>
      <c r="P240" s="253">
        <f>O240*H240</f>
        <v>0</v>
      </c>
      <c r="Q240" s="253">
        <v>0.00068999999999999997</v>
      </c>
      <c r="R240" s="253">
        <f>Q240*H240</f>
        <v>0.12419999999999999</v>
      </c>
      <c r="S240" s="253">
        <v>0</v>
      </c>
      <c r="T240" s="25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5" t="s">
        <v>229</v>
      </c>
      <c r="AT240" s="255" t="s">
        <v>216</v>
      </c>
      <c r="AU240" s="255" t="s">
        <v>86</v>
      </c>
      <c r="AY240" s="18" t="s">
        <v>213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8" t="s">
        <v>84</v>
      </c>
      <c r="BK240" s="256">
        <f>ROUND(I240*H240,2)</f>
        <v>0</v>
      </c>
      <c r="BL240" s="18" t="s">
        <v>229</v>
      </c>
      <c r="BM240" s="255" t="s">
        <v>4447</v>
      </c>
    </row>
    <row r="241" s="13" customFormat="1">
      <c r="A241" s="13"/>
      <c r="B241" s="265"/>
      <c r="C241" s="266"/>
      <c r="D241" s="257" t="s">
        <v>436</v>
      </c>
      <c r="E241" s="267" t="s">
        <v>1</v>
      </c>
      <c r="F241" s="268" t="s">
        <v>4448</v>
      </c>
      <c r="G241" s="266"/>
      <c r="H241" s="269">
        <v>180</v>
      </c>
      <c r="I241" s="270"/>
      <c r="J241" s="266"/>
      <c r="K241" s="266"/>
      <c r="L241" s="271"/>
      <c r="M241" s="272"/>
      <c r="N241" s="273"/>
      <c r="O241" s="273"/>
      <c r="P241" s="273"/>
      <c r="Q241" s="273"/>
      <c r="R241" s="273"/>
      <c r="S241" s="273"/>
      <c r="T241" s="27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5" t="s">
        <v>436</v>
      </c>
      <c r="AU241" s="275" t="s">
        <v>86</v>
      </c>
      <c r="AV241" s="13" t="s">
        <v>86</v>
      </c>
      <c r="AW241" s="13" t="s">
        <v>32</v>
      </c>
      <c r="AX241" s="13" t="s">
        <v>84</v>
      </c>
      <c r="AY241" s="275" t="s">
        <v>213</v>
      </c>
    </row>
    <row r="242" s="2" customFormat="1" ht="16.5" customHeight="1">
      <c r="A242" s="39"/>
      <c r="B242" s="40"/>
      <c r="C242" s="244" t="s">
        <v>640</v>
      </c>
      <c r="D242" s="244" t="s">
        <v>216</v>
      </c>
      <c r="E242" s="245" t="s">
        <v>4449</v>
      </c>
      <c r="F242" s="246" t="s">
        <v>4450</v>
      </c>
      <c r="G242" s="247" t="s">
        <v>310</v>
      </c>
      <c r="H242" s="248">
        <v>53</v>
      </c>
      <c r="I242" s="249"/>
      <c r="J242" s="250">
        <f>ROUND(I242*H242,2)</f>
        <v>0</v>
      </c>
      <c r="K242" s="246" t="s">
        <v>1</v>
      </c>
      <c r="L242" s="45"/>
      <c r="M242" s="251" t="s">
        <v>1</v>
      </c>
      <c r="N242" s="252" t="s">
        <v>41</v>
      </c>
      <c r="O242" s="92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5" t="s">
        <v>229</v>
      </c>
      <c r="AT242" s="255" t="s">
        <v>216</v>
      </c>
      <c r="AU242" s="255" t="s">
        <v>86</v>
      </c>
      <c r="AY242" s="18" t="s">
        <v>213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8" t="s">
        <v>84</v>
      </c>
      <c r="BK242" s="256">
        <f>ROUND(I242*H242,2)</f>
        <v>0</v>
      </c>
      <c r="BL242" s="18" t="s">
        <v>229</v>
      </c>
      <c r="BM242" s="255" t="s">
        <v>4451</v>
      </c>
    </row>
    <row r="243" s="2" customFormat="1" ht="16.5" customHeight="1">
      <c r="A243" s="39"/>
      <c r="B243" s="40"/>
      <c r="C243" s="287" t="s">
        <v>648</v>
      </c>
      <c r="D243" s="287" t="s">
        <v>488</v>
      </c>
      <c r="E243" s="288" t="s">
        <v>4452</v>
      </c>
      <c r="F243" s="289" t="s">
        <v>4453</v>
      </c>
      <c r="G243" s="290" t="s">
        <v>393</v>
      </c>
      <c r="H243" s="291">
        <v>448.62</v>
      </c>
      <c r="I243" s="292"/>
      <c r="J243" s="293">
        <f>ROUND(I243*H243,2)</f>
        <v>0</v>
      </c>
      <c r="K243" s="289" t="s">
        <v>1</v>
      </c>
      <c r="L243" s="294"/>
      <c r="M243" s="295" t="s">
        <v>1</v>
      </c>
      <c r="N243" s="296" t="s">
        <v>41</v>
      </c>
      <c r="O243" s="92"/>
      <c r="P243" s="253">
        <f>O243*H243</f>
        <v>0</v>
      </c>
      <c r="Q243" s="253">
        <v>0.00010000000000000001</v>
      </c>
      <c r="R243" s="253">
        <f>Q243*H243</f>
        <v>0.044862000000000006</v>
      </c>
      <c r="S243" s="253">
        <v>0</v>
      </c>
      <c r="T243" s="25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5" t="s">
        <v>420</v>
      </c>
      <c r="AT243" s="255" t="s">
        <v>488</v>
      </c>
      <c r="AU243" s="255" t="s">
        <v>86</v>
      </c>
      <c r="AY243" s="18" t="s">
        <v>213</v>
      </c>
      <c r="BE243" s="256">
        <f>IF(N243="základní",J243,0)</f>
        <v>0</v>
      </c>
      <c r="BF243" s="256">
        <f>IF(N243="snížená",J243,0)</f>
        <v>0</v>
      </c>
      <c r="BG243" s="256">
        <f>IF(N243="zákl. přenesená",J243,0)</f>
        <v>0</v>
      </c>
      <c r="BH243" s="256">
        <f>IF(N243="sníž. přenesená",J243,0)</f>
        <v>0</v>
      </c>
      <c r="BI243" s="256">
        <f>IF(N243="nulová",J243,0)</f>
        <v>0</v>
      </c>
      <c r="BJ243" s="18" t="s">
        <v>84</v>
      </c>
      <c r="BK243" s="256">
        <f>ROUND(I243*H243,2)</f>
        <v>0</v>
      </c>
      <c r="BL243" s="18" t="s">
        <v>229</v>
      </c>
      <c r="BM243" s="255" t="s">
        <v>4454</v>
      </c>
    </row>
    <row r="244" s="13" customFormat="1">
      <c r="A244" s="13"/>
      <c r="B244" s="265"/>
      <c r="C244" s="266"/>
      <c r="D244" s="257" t="s">
        <v>436</v>
      </c>
      <c r="E244" s="267" t="s">
        <v>1</v>
      </c>
      <c r="F244" s="268" t="s">
        <v>4455</v>
      </c>
      <c r="G244" s="266"/>
      <c r="H244" s="269">
        <v>448.62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5" t="s">
        <v>436</v>
      </c>
      <c r="AU244" s="275" t="s">
        <v>86</v>
      </c>
      <c r="AV244" s="13" t="s">
        <v>86</v>
      </c>
      <c r="AW244" s="13" t="s">
        <v>32</v>
      </c>
      <c r="AX244" s="13" t="s">
        <v>84</v>
      </c>
      <c r="AY244" s="275" t="s">
        <v>213</v>
      </c>
    </row>
    <row r="245" s="15" customFormat="1">
      <c r="A245" s="15"/>
      <c r="B245" s="300"/>
      <c r="C245" s="301"/>
      <c r="D245" s="257" t="s">
        <v>436</v>
      </c>
      <c r="E245" s="302" t="s">
        <v>1</v>
      </c>
      <c r="F245" s="303" t="s">
        <v>4456</v>
      </c>
      <c r="G245" s="301"/>
      <c r="H245" s="302" t="s">
        <v>1</v>
      </c>
      <c r="I245" s="304"/>
      <c r="J245" s="301"/>
      <c r="K245" s="301"/>
      <c r="L245" s="305"/>
      <c r="M245" s="306"/>
      <c r="N245" s="307"/>
      <c r="O245" s="307"/>
      <c r="P245" s="307"/>
      <c r="Q245" s="307"/>
      <c r="R245" s="307"/>
      <c r="S245" s="307"/>
      <c r="T245" s="308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309" t="s">
        <v>436</v>
      </c>
      <c r="AU245" s="309" t="s">
        <v>86</v>
      </c>
      <c r="AV245" s="15" t="s">
        <v>84</v>
      </c>
      <c r="AW245" s="15" t="s">
        <v>32</v>
      </c>
      <c r="AX245" s="15" t="s">
        <v>76</v>
      </c>
      <c r="AY245" s="309" t="s">
        <v>213</v>
      </c>
    </row>
    <row r="246" s="15" customFormat="1">
      <c r="A246" s="15"/>
      <c r="B246" s="300"/>
      <c r="C246" s="301"/>
      <c r="D246" s="257" t="s">
        <v>436</v>
      </c>
      <c r="E246" s="302" t="s">
        <v>1</v>
      </c>
      <c r="F246" s="303" t="s">
        <v>4457</v>
      </c>
      <c r="G246" s="301"/>
      <c r="H246" s="302" t="s">
        <v>1</v>
      </c>
      <c r="I246" s="304"/>
      <c r="J246" s="301"/>
      <c r="K246" s="301"/>
      <c r="L246" s="305"/>
      <c r="M246" s="306"/>
      <c r="N246" s="307"/>
      <c r="O246" s="307"/>
      <c r="P246" s="307"/>
      <c r="Q246" s="307"/>
      <c r="R246" s="307"/>
      <c r="S246" s="307"/>
      <c r="T246" s="30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309" t="s">
        <v>436</v>
      </c>
      <c r="AU246" s="309" t="s">
        <v>86</v>
      </c>
      <c r="AV246" s="15" t="s">
        <v>84</v>
      </c>
      <c r="AW246" s="15" t="s">
        <v>32</v>
      </c>
      <c r="AX246" s="15" t="s">
        <v>76</v>
      </c>
      <c r="AY246" s="309" t="s">
        <v>213</v>
      </c>
    </row>
    <row r="247" s="2" customFormat="1" ht="16.5" customHeight="1">
      <c r="A247" s="39"/>
      <c r="B247" s="40"/>
      <c r="C247" s="244" t="s">
        <v>658</v>
      </c>
      <c r="D247" s="244" t="s">
        <v>216</v>
      </c>
      <c r="E247" s="245" t="s">
        <v>4458</v>
      </c>
      <c r="F247" s="246" t="s">
        <v>4459</v>
      </c>
      <c r="G247" s="247" t="s">
        <v>491</v>
      </c>
      <c r="H247" s="248">
        <v>4.1740000000000004</v>
      </c>
      <c r="I247" s="249"/>
      <c r="J247" s="250">
        <f>ROUND(I247*H247,2)</f>
        <v>0</v>
      </c>
      <c r="K247" s="246" t="s">
        <v>394</v>
      </c>
      <c r="L247" s="45"/>
      <c r="M247" s="251" t="s">
        <v>1</v>
      </c>
      <c r="N247" s="252" t="s">
        <v>41</v>
      </c>
      <c r="O247" s="92"/>
      <c r="P247" s="253">
        <f>O247*H247</f>
        <v>0</v>
      </c>
      <c r="Q247" s="253">
        <v>0</v>
      </c>
      <c r="R247" s="253">
        <f>Q247*H247</f>
        <v>0</v>
      </c>
      <c r="S247" s="253">
        <v>0</v>
      </c>
      <c r="T247" s="25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5" t="s">
        <v>229</v>
      </c>
      <c r="AT247" s="255" t="s">
        <v>216</v>
      </c>
      <c r="AU247" s="255" t="s">
        <v>86</v>
      </c>
      <c r="AY247" s="18" t="s">
        <v>213</v>
      </c>
      <c r="BE247" s="256">
        <f>IF(N247="základní",J247,0)</f>
        <v>0</v>
      </c>
      <c r="BF247" s="256">
        <f>IF(N247="snížená",J247,0)</f>
        <v>0</v>
      </c>
      <c r="BG247" s="256">
        <f>IF(N247="zákl. přenesená",J247,0)</f>
        <v>0</v>
      </c>
      <c r="BH247" s="256">
        <f>IF(N247="sníž. přenesená",J247,0)</f>
        <v>0</v>
      </c>
      <c r="BI247" s="256">
        <f>IF(N247="nulová",J247,0)</f>
        <v>0</v>
      </c>
      <c r="BJ247" s="18" t="s">
        <v>84</v>
      </c>
      <c r="BK247" s="256">
        <f>ROUND(I247*H247,2)</f>
        <v>0</v>
      </c>
      <c r="BL247" s="18" t="s">
        <v>229</v>
      </c>
      <c r="BM247" s="255" t="s">
        <v>4460</v>
      </c>
    </row>
    <row r="248" s="13" customFormat="1">
      <c r="A248" s="13"/>
      <c r="B248" s="265"/>
      <c r="C248" s="266"/>
      <c r="D248" s="257" t="s">
        <v>436</v>
      </c>
      <c r="E248" s="267" t="s">
        <v>1</v>
      </c>
      <c r="F248" s="268" t="s">
        <v>4461</v>
      </c>
      <c r="G248" s="266"/>
      <c r="H248" s="269">
        <v>4.1740000000000004</v>
      </c>
      <c r="I248" s="270"/>
      <c r="J248" s="266"/>
      <c r="K248" s="266"/>
      <c r="L248" s="271"/>
      <c r="M248" s="272"/>
      <c r="N248" s="273"/>
      <c r="O248" s="273"/>
      <c r="P248" s="273"/>
      <c r="Q248" s="273"/>
      <c r="R248" s="273"/>
      <c r="S248" s="273"/>
      <c r="T248" s="27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5" t="s">
        <v>436</v>
      </c>
      <c r="AU248" s="275" t="s">
        <v>86</v>
      </c>
      <c r="AV248" s="13" t="s">
        <v>86</v>
      </c>
      <c r="AW248" s="13" t="s">
        <v>32</v>
      </c>
      <c r="AX248" s="13" t="s">
        <v>84</v>
      </c>
      <c r="AY248" s="275" t="s">
        <v>213</v>
      </c>
    </row>
    <row r="249" s="15" customFormat="1">
      <c r="A249" s="15"/>
      <c r="B249" s="300"/>
      <c r="C249" s="301"/>
      <c r="D249" s="257" t="s">
        <v>436</v>
      </c>
      <c r="E249" s="302" t="s">
        <v>1</v>
      </c>
      <c r="F249" s="303" t="s">
        <v>4462</v>
      </c>
      <c r="G249" s="301"/>
      <c r="H249" s="302" t="s">
        <v>1</v>
      </c>
      <c r="I249" s="304"/>
      <c r="J249" s="301"/>
      <c r="K249" s="301"/>
      <c r="L249" s="305"/>
      <c r="M249" s="306"/>
      <c r="N249" s="307"/>
      <c r="O249" s="307"/>
      <c r="P249" s="307"/>
      <c r="Q249" s="307"/>
      <c r="R249" s="307"/>
      <c r="S249" s="307"/>
      <c r="T249" s="308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309" t="s">
        <v>436</v>
      </c>
      <c r="AU249" s="309" t="s">
        <v>86</v>
      </c>
      <c r="AV249" s="15" t="s">
        <v>84</v>
      </c>
      <c r="AW249" s="15" t="s">
        <v>32</v>
      </c>
      <c r="AX249" s="15" t="s">
        <v>76</v>
      </c>
      <c r="AY249" s="309" t="s">
        <v>213</v>
      </c>
    </row>
    <row r="250" s="2" customFormat="1" ht="16.5" customHeight="1">
      <c r="A250" s="39"/>
      <c r="B250" s="40"/>
      <c r="C250" s="287" t="s">
        <v>664</v>
      </c>
      <c r="D250" s="287" t="s">
        <v>488</v>
      </c>
      <c r="E250" s="288" t="s">
        <v>4463</v>
      </c>
      <c r="F250" s="289" t="s">
        <v>4464</v>
      </c>
      <c r="G250" s="290" t="s">
        <v>399</v>
      </c>
      <c r="H250" s="291">
        <v>5.2169999999999996</v>
      </c>
      <c r="I250" s="292"/>
      <c r="J250" s="293">
        <f>ROUND(I250*H250,2)</f>
        <v>0</v>
      </c>
      <c r="K250" s="289" t="s">
        <v>394</v>
      </c>
      <c r="L250" s="294"/>
      <c r="M250" s="295" t="s">
        <v>1</v>
      </c>
      <c r="N250" s="296" t="s">
        <v>41</v>
      </c>
      <c r="O250" s="92"/>
      <c r="P250" s="253">
        <f>O250*H250</f>
        <v>0</v>
      </c>
      <c r="Q250" s="253">
        <v>0.20999999999999999</v>
      </c>
      <c r="R250" s="253">
        <f>Q250*H250</f>
        <v>1.0955699999999999</v>
      </c>
      <c r="S250" s="253">
        <v>0</v>
      </c>
      <c r="T250" s="25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5" t="s">
        <v>420</v>
      </c>
      <c r="AT250" s="255" t="s">
        <v>488</v>
      </c>
      <c r="AU250" s="255" t="s">
        <v>86</v>
      </c>
      <c r="AY250" s="18" t="s">
        <v>213</v>
      </c>
      <c r="BE250" s="256">
        <f>IF(N250="základní",J250,0)</f>
        <v>0</v>
      </c>
      <c r="BF250" s="256">
        <f>IF(N250="snížená",J250,0)</f>
        <v>0</v>
      </c>
      <c r="BG250" s="256">
        <f>IF(N250="zákl. přenesená",J250,0)</f>
        <v>0</v>
      </c>
      <c r="BH250" s="256">
        <f>IF(N250="sníž. přenesená",J250,0)</f>
        <v>0</v>
      </c>
      <c r="BI250" s="256">
        <f>IF(N250="nulová",J250,0)</f>
        <v>0</v>
      </c>
      <c r="BJ250" s="18" t="s">
        <v>84</v>
      </c>
      <c r="BK250" s="256">
        <f>ROUND(I250*H250,2)</f>
        <v>0</v>
      </c>
      <c r="BL250" s="18" t="s">
        <v>229</v>
      </c>
      <c r="BM250" s="255" t="s">
        <v>4465</v>
      </c>
    </row>
    <row r="251" s="13" customFormat="1">
      <c r="A251" s="13"/>
      <c r="B251" s="265"/>
      <c r="C251" s="266"/>
      <c r="D251" s="257" t="s">
        <v>436</v>
      </c>
      <c r="E251" s="267" t="s">
        <v>1</v>
      </c>
      <c r="F251" s="268" t="s">
        <v>4466</v>
      </c>
      <c r="G251" s="266"/>
      <c r="H251" s="269">
        <v>5.2169999999999996</v>
      </c>
      <c r="I251" s="270"/>
      <c r="J251" s="266"/>
      <c r="K251" s="266"/>
      <c r="L251" s="271"/>
      <c r="M251" s="272"/>
      <c r="N251" s="273"/>
      <c r="O251" s="273"/>
      <c r="P251" s="273"/>
      <c r="Q251" s="273"/>
      <c r="R251" s="273"/>
      <c r="S251" s="273"/>
      <c r="T251" s="27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75" t="s">
        <v>436</v>
      </c>
      <c r="AU251" s="275" t="s">
        <v>86</v>
      </c>
      <c r="AV251" s="13" t="s">
        <v>86</v>
      </c>
      <c r="AW251" s="13" t="s">
        <v>32</v>
      </c>
      <c r="AX251" s="13" t="s">
        <v>84</v>
      </c>
      <c r="AY251" s="275" t="s">
        <v>213</v>
      </c>
    </row>
    <row r="252" s="2" customFormat="1" ht="16.5" customHeight="1">
      <c r="A252" s="39"/>
      <c r="B252" s="40"/>
      <c r="C252" s="244" t="s">
        <v>1574</v>
      </c>
      <c r="D252" s="244" t="s">
        <v>216</v>
      </c>
      <c r="E252" s="245" t="s">
        <v>4467</v>
      </c>
      <c r="F252" s="246" t="s">
        <v>4468</v>
      </c>
      <c r="G252" s="247" t="s">
        <v>399</v>
      </c>
      <c r="H252" s="248">
        <v>46.884</v>
      </c>
      <c r="I252" s="249"/>
      <c r="J252" s="250">
        <f>ROUND(I252*H252,2)</f>
        <v>0</v>
      </c>
      <c r="K252" s="246" t="s">
        <v>394</v>
      </c>
      <c r="L252" s="45"/>
      <c r="M252" s="251" t="s">
        <v>1</v>
      </c>
      <c r="N252" s="252" t="s">
        <v>41</v>
      </c>
      <c r="O252" s="92"/>
      <c r="P252" s="253">
        <f>O252*H252</f>
        <v>0</v>
      </c>
      <c r="Q252" s="253">
        <v>0</v>
      </c>
      <c r="R252" s="253">
        <f>Q252*H252</f>
        <v>0</v>
      </c>
      <c r="S252" s="253">
        <v>0</v>
      </c>
      <c r="T252" s="25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5" t="s">
        <v>229</v>
      </c>
      <c r="AT252" s="255" t="s">
        <v>216</v>
      </c>
      <c r="AU252" s="255" t="s">
        <v>86</v>
      </c>
      <c r="AY252" s="18" t="s">
        <v>213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8" t="s">
        <v>84</v>
      </c>
      <c r="BK252" s="256">
        <f>ROUND(I252*H252,2)</f>
        <v>0</v>
      </c>
      <c r="BL252" s="18" t="s">
        <v>229</v>
      </c>
      <c r="BM252" s="255" t="s">
        <v>4469</v>
      </c>
    </row>
    <row r="253" s="2" customFormat="1">
      <c r="A253" s="39"/>
      <c r="B253" s="40"/>
      <c r="C253" s="41"/>
      <c r="D253" s="257" t="s">
        <v>222</v>
      </c>
      <c r="E253" s="41"/>
      <c r="F253" s="258" t="s">
        <v>4470</v>
      </c>
      <c r="G253" s="41"/>
      <c r="H253" s="41"/>
      <c r="I253" s="155"/>
      <c r="J253" s="41"/>
      <c r="K253" s="41"/>
      <c r="L253" s="45"/>
      <c r="M253" s="259"/>
      <c r="N253" s="260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222</v>
      </c>
      <c r="AU253" s="18" t="s">
        <v>86</v>
      </c>
    </row>
    <row r="254" s="13" customFormat="1">
      <c r="A254" s="13"/>
      <c r="B254" s="265"/>
      <c r="C254" s="266"/>
      <c r="D254" s="257" t="s">
        <v>436</v>
      </c>
      <c r="E254" s="267" t="s">
        <v>1</v>
      </c>
      <c r="F254" s="268" t="s">
        <v>4471</v>
      </c>
      <c r="G254" s="266"/>
      <c r="H254" s="269">
        <v>46.884</v>
      </c>
      <c r="I254" s="270"/>
      <c r="J254" s="266"/>
      <c r="K254" s="266"/>
      <c r="L254" s="271"/>
      <c r="M254" s="272"/>
      <c r="N254" s="273"/>
      <c r="O254" s="273"/>
      <c r="P254" s="273"/>
      <c r="Q254" s="273"/>
      <c r="R254" s="273"/>
      <c r="S254" s="273"/>
      <c r="T254" s="27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5" t="s">
        <v>436</v>
      </c>
      <c r="AU254" s="275" t="s">
        <v>86</v>
      </c>
      <c r="AV254" s="13" t="s">
        <v>86</v>
      </c>
      <c r="AW254" s="13" t="s">
        <v>32</v>
      </c>
      <c r="AX254" s="13" t="s">
        <v>84</v>
      </c>
      <c r="AY254" s="275" t="s">
        <v>213</v>
      </c>
    </row>
    <row r="255" s="2" customFormat="1" ht="16.5" customHeight="1">
      <c r="A255" s="39"/>
      <c r="B255" s="40"/>
      <c r="C255" s="244" t="s">
        <v>708</v>
      </c>
      <c r="D255" s="244" t="s">
        <v>216</v>
      </c>
      <c r="E255" s="245" t="s">
        <v>4472</v>
      </c>
      <c r="F255" s="246" t="s">
        <v>4473</v>
      </c>
      <c r="G255" s="247" t="s">
        <v>399</v>
      </c>
      <c r="H255" s="248">
        <v>46.884</v>
      </c>
      <c r="I255" s="249"/>
      <c r="J255" s="250">
        <f>ROUND(I255*H255,2)</f>
        <v>0</v>
      </c>
      <c r="K255" s="246" t="s">
        <v>394</v>
      </c>
      <c r="L255" s="45"/>
      <c r="M255" s="251" t="s">
        <v>1</v>
      </c>
      <c r="N255" s="252" t="s">
        <v>41</v>
      </c>
      <c r="O255" s="92"/>
      <c r="P255" s="253">
        <f>O255*H255</f>
        <v>0</v>
      </c>
      <c r="Q255" s="253">
        <v>0</v>
      </c>
      <c r="R255" s="253">
        <f>Q255*H255</f>
        <v>0</v>
      </c>
      <c r="S255" s="253">
        <v>0</v>
      </c>
      <c r="T255" s="25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5" t="s">
        <v>229</v>
      </c>
      <c r="AT255" s="255" t="s">
        <v>216</v>
      </c>
      <c r="AU255" s="255" t="s">
        <v>86</v>
      </c>
      <c r="AY255" s="18" t="s">
        <v>213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8" t="s">
        <v>84</v>
      </c>
      <c r="BK255" s="256">
        <f>ROUND(I255*H255,2)</f>
        <v>0</v>
      </c>
      <c r="BL255" s="18" t="s">
        <v>229</v>
      </c>
      <c r="BM255" s="255" t="s">
        <v>4474</v>
      </c>
    </row>
    <row r="256" s="12" customFormat="1" ht="22.8" customHeight="1">
      <c r="A256" s="12"/>
      <c r="B256" s="228"/>
      <c r="C256" s="229"/>
      <c r="D256" s="230" t="s">
        <v>75</v>
      </c>
      <c r="E256" s="242" t="s">
        <v>86</v>
      </c>
      <c r="F256" s="242" t="s">
        <v>558</v>
      </c>
      <c r="G256" s="229"/>
      <c r="H256" s="229"/>
      <c r="I256" s="232"/>
      <c r="J256" s="243">
        <f>BK256</f>
        <v>0</v>
      </c>
      <c r="K256" s="229"/>
      <c r="L256" s="234"/>
      <c r="M256" s="235"/>
      <c r="N256" s="236"/>
      <c r="O256" s="236"/>
      <c r="P256" s="237">
        <f>SUM(P257:P258)</f>
        <v>0</v>
      </c>
      <c r="Q256" s="236"/>
      <c r="R256" s="237">
        <f>SUM(R257:R258)</f>
        <v>0.71592</v>
      </c>
      <c r="S256" s="236"/>
      <c r="T256" s="238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39" t="s">
        <v>84</v>
      </c>
      <c r="AT256" s="240" t="s">
        <v>75</v>
      </c>
      <c r="AU256" s="240" t="s">
        <v>84</v>
      </c>
      <c r="AY256" s="239" t="s">
        <v>213</v>
      </c>
      <c r="BK256" s="241">
        <f>SUM(BK257:BK258)</f>
        <v>0</v>
      </c>
    </row>
    <row r="257" s="2" customFormat="1" ht="21.75" customHeight="1">
      <c r="A257" s="39"/>
      <c r="B257" s="40"/>
      <c r="C257" s="244" t="s">
        <v>673</v>
      </c>
      <c r="D257" s="244" t="s">
        <v>216</v>
      </c>
      <c r="E257" s="245" t="s">
        <v>4475</v>
      </c>
      <c r="F257" s="246" t="s">
        <v>4476</v>
      </c>
      <c r="G257" s="247" t="s">
        <v>471</v>
      </c>
      <c r="H257" s="248">
        <v>75.359999999999999</v>
      </c>
      <c r="I257" s="249"/>
      <c r="J257" s="250">
        <f>ROUND(I257*H257,2)</f>
        <v>0</v>
      </c>
      <c r="K257" s="246" t="s">
        <v>1</v>
      </c>
      <c r="L257" s="45"/>
      <c r="M257" s="251" t="s">
        <v>1</v>
      </c>
      <c r="N257" s="252" t="s">
        <v>41</v>
      </c>
      <c r="O257" s="92"/>
      <c r="P257" s="253">
        <f>O257*H257</f>
        <v>0</v>
      </c>
      <c r="Q257" s="253">
        <v>0.0094999999999999998</v>
      </c>
      <c r="R257" s="253">
        <f>Q257*H257</f>
        <v>0.71592</v>
      </c>
      <c r="S257" s="253">
        <v>0</v>
      </c>
      <c r="T257" s="25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5" t="s">
        <v>229</v>
      </c>
      <c r="AT257" s="255" t="s">
        <v>216</v>
      </c>
      <c r="AU257" s="255" t="s">
        <v>86</v>
      </c>
      <c r="AY257" s="18" t="s">
        <v>213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8" t="s">
        <v>84</v>
      </c>
      <c r="BK257" s="256">
        <f>ROUND(I257*H257,2)</f>
        <v>0</v>
      </c>
      <c r="BL257" s="18" t="s">
        <v>229</v>
      </c>
      <c r="BM257" s="255" t="s">
        <v>4477</v>
      </c>
    </row>
    <row r="258" s="13" customFormat="1">
      <c r="A258" s="13"/>
      <c r="B258" s="265"/>
      <c r="C258" s="266"/>
      <c r="D258" s="257" t="s">
        <v>436</v>
      </c>
      <c r="E258" s="267" t="s">
        <v>1</v>
      </c>
      <c r="F258" s="268" t="s">
        <v>4478</v>
      </c>
      <c r="G258" s="266"/>
      <c r="H258" s="269">
        <v>75.359999999999999</v>
      </c>
      <c r="I258" s="270"/>
      <c r="J258" s="266"/>
      <c r="K258" s="266"/>
      <c r="L258" s="271"/>
      <c r="M258" s="272"/>
      <c r="N258" s="273"/>
      <c r="O258" s="273"/>
      <c r="P258" s="273"/>
      <c r="Q258" s="273"/>
      <c r="R258" s="273"/>
      <c r="S258" s="273"/>
      <c r="T258" s="27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5" t="s">
        <v>436</v>
      </c>
      <c r="AU258" s="275" t="s">
        <v>86</v>
      </c>
      <c r="AV258" s="13" t="s">
        <v>86</v>
      </c>
      <c r="AW258" s="13" t="s">
        <v>32</v>
      </c>
      <c r="AX258" s="13" t="s">
        <v>84</v>
      </c>
      <c r="AY258" s="275" t="s">
        <v>213</v>
      </c>
    </row>
    <row r="259" s="12" customFormat="1" ht="22.8" customHeight="1">
      <c r="A259" s="12"/>
      <c r="B259" s="228"/>
      <c r="C259" s="229"/>
      <c r="D259" s="230" t="s">
        <v>75</v>
      </c>
      <c r="E259" s="242" t="s">
        <v>212</v>
      </c>
      <c r="F259" s="242" t="s">
        <v>1041</v>
      </c>
      <c r="G259" s="229"/>
      <c r="H259" s="229"/>
      <c r="I259" s="232"/>
      <c r="J259" s="243">
        <f>BK259</f>
        <v>0</v>
      </c>
      <c r="K259" s="229"/>
      <c r="L259" s="234"/>
      <c r="M259" s="235"/>
      <c r="N259" s="236"/>
      <c r="O259" s="236"/>
      <c r="P259" s="237">
        <f>SUM(P260:P261)</f>
        <v>0</v>
      </c>
      <c r="Q259" s="236"/>
      <c r="R259" s="237">
        <f>SUM(R260:R261)</f>
        <v>0</v>
      </c>
      <c r="S259" s="236"/>
      <c r="T259" s="238">
        <f>SUM(T260:T261)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39" t="s">
        <v>84</v>
      </c>
      <c r="AT259" s="240" t="s">
        <v>75</v>
      </c>
      <c r="AU259" s="240" t="s">
        <v>84</v>
      </c>
      <c r="AY259" s="239" t="s">
        <v>213</v>
      </c>
      <c r="BK259" s="241">
        <f>SUM(BK260:BK261)</f>
        <v>0</v>
      </c>
    </row>
    <row r="260" s="2" customFormat="1" ht="16.5" customHeight="1">
      <c r="A260" s="39"/>
      <c r="B260" s="40"/>
      <c r="C260" s="244" t="s">
        <v>678</v>
      </c>
      <c r="D260" s="244" t="s">
        <v>216</v>
      </c>
      <c r="E260" s="245" t="s">
        <v>1065</v>
      </c>
      <c r="F260" s="246" t="s">
        <v>1066</v>
      </c>
      <c r="G260" s="247" t="s">
        <v>399</v>
      </c>
      <c r="H260" s="248">
        <v>5</v>
      </c>
      <c r="I260" s="249"/>
      <c r="J260" s="250">
        <f>ROUND(I260*H260,2)</f>
        <v>0</v>
      </c>
      <c r="K260" s="246" t="s">
        <v>394</v>
      </c>
      <c r="L260" s="45"/>
      <c r="M260" s="251" t="s">
        <v>1</v>
      </c>
      <c r="N260" s="252" t="s">
        <v>41</v>
      </c>
      <c r="O260" s="92"/>
      <c r="P260" s="253">
        <f>O260*H260</f>
        <v>0</v>
      </c>
      <c r="Q260" s="253">
        <v>0</v>
      </c>
      <c r="R260" s="253">
        <f>Q260*H260</f>
        <v>0</v>
      </c>
      <c r="S260" s="253">
        <v>0</v>
      </c>
      <c r="T260" s="254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5" t="s">
        <v>229</v>
      </c>
      <c r="AT260" s="255" t="s">
        <v>216</v>
      </c>
      <c r="AU260" s="255" t="s">
        <v>86</v>
      </c>
      <c r="AY260" s="18" t="s">
        <v>213</v>
      </c>
      <c r="BE260" s="256">
        <f>IF(N260="základní",J260,0)</f>
        <v>0</v>
      </c>
      <c r="BF260" s="256">
        <f>IF(N260="snížená",J260,0)</f>
        <v>0</v>
      </c>
      <c r="BG260" s="256">
        <f>IF(N260="zákl. přenesená",J260,0)</f>
        <v>0</v>
      </c>
      <c r="BH260" s="256">
        <f>IF(N260="sníž. přenesená",J260,0)</f>
        <v>0</v>
      </c>
      <c r="BI260" s="256">
        <f>IF(N260="nulová",J260,0)</f>
        <v>0</v>
      </c>
      <c r="BJ260" s="18" t="s">
        <v>84</v>
      </c>
      <c r="BK260" s="256">
        <f>ROUND(I260*H260,2)</f>
        <v>0</v>
      </c>
      <c r="BL260" s="18" t="s">
        <v>229</v>
      </c>
      <c r="BM260" s="255" t="s">
        <v>4479</v>
      </c>
    </row>
    <row r="261" s="2" customFormat="1">
      <c r="A261" s="39"/>
      <c r="B261" s="40"/>
      <c r="C261" s="41"/>
      <c r="D261" s="257" t="s">
        <v>222</v>
      </c>
      <c r="E261" s="41"/>
      <c r="F261" s="258" t="s">
        <v>4275</v>
      </c>
      <c r="G261" s="41"/>
      <c r="H261" s="41"/>
      <c r="I261" s="155"/>
      <c r="J261" s="41"/>
      <c r="K261" s="41"/>
      <c r="L261" s="45"/>
      <c r="M261" s="259"/>
      <c r="N261" s="260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222</v>
      </c>
      <c r="AU261" s="18" t="s">
        <v>86</v>
      </c>
    </row>
    <row r="262" s="12" customFormat="1" ht="22.8" customHeight="1">
      <c r="A262" s="12"/>
      <c r="B262" s="228"/>
      <c r="C262" s="229"/>
      <c r="D262" s="230" t="s">
        <v>75</v>
      </c>
      <c r="E262" s="242" t="s">
        <v>1133</v>
      </c>
      <c r="F262" s="242" t="s">
        <v>1134</v>
      </c>
      <c r="G262" s="229"/>
      <c r="H262" s="229"/>
      <c r="I262" s="232"/>
      <c r="J262" s="243">
        <f>BK262</f>
        <v>0</v>
      </c>
      <c r="K262" s="229"/>
      <c r="L262" s="234"/>
      <c r="M262" s="235"/>
      <c r="N262" s="236"/>
      <c r="O262" s="236"/>
      <c r="P262" s="237">
        <f>P263</f>
        <v>0</v>
      </c>
      <c r="Q262" s="236"/>
      <c r="R262" s="237">
        <f>R263</f>
        <v>0</v>
      </c>
      <c r="S262" s="236"/>
      <c r="T262" s="238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39" t="s">
        <v>84</v>
      </c>
      <c r="AT262" s="240" t="s">
        <v>75</v>
      </c>
      <c r="AU262" s="240" t="s">
        <v>84</v>
      </c>
      <c r="AY262" s="239" t="s">
        <v>213</v>
      </c>
      <c r="BK262" s="241">
        <f>BK263</f>
        <v>0</v>
      </c>
    </row>
    <row r="263" s="2" customFormat="1" ht="21.75" customHeight="1">
      <c r="A263" s="39"/>
      <c r="B263" s="40"/>
      <c r="C263" s="244" t="s">
        <v>683</v>
      </c>
      <c r="D263" s="244" t="s">
        <v>216</v>
      </c>
      <c r="E263" s="245" t="s">
        <v>4480</v>
      </c>
      <c r="F263" s="246" t="s">
        <v>4481</v>
      </c>
      <c r="G263" s="247" t="s">
        <v>491</v>
      </c>
      <c r="H263" s="248">
        <v>352.97899999999998</v>
      </c>
      <c r="I263" s="249"/>
      <c r="J263" s="250">
        <f>ROUND(I263*H263,2)</f>
        <v>0</v>
      </c>
      <c r="K263" s="246" t="s">
        <v>394</v>
      </c>
      <c r="L263" s="45"/>
      <c r="M263" s="314" t="s">
        <v>1</v>
      </c>
      <c r="N263" s="315" t="s">
        <v>41</v>
      </c>
      <c r="O263" s="263"/>
      <c r="P263" s="316">
        <f>O263*H263</f>
        <v>0</v>
      </c>
      <c r="Q263" s="316">
        <v>0</v>
      </c>
      <c r="R263" s="316">
        <f>Q263*H263</f>
        <v>0</v>
      </c>
      <c r="S263" s="316">
        <v>0</v>
      </c>
      <c r="T263" s="317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55" t="s">
        <v>229</v>
      </c>
      <c r="AT263" s="255" t="s">
        <v>216</v>
      </c>
      <c r="AU263" s="255" t="s">
        <v>86</v>
      </c>
      <c r="AY263" s="18" t="s">
        <v>213</v>
      </c>
      <c r="BE263" s="256">
        <f>IF(N263="základní",J263,0)</f>
        <v>0</v>
      </c>
      <c r="BF263" s="256">
        <f>IF(N263="snížená",J263,0)</f>
        <v>0</v>
      </c>
      <c r="BG263" s="256">
        <f>IF(N263="zákl. přenesená",J263,0)</f>
        <v>0</v>
      </c>
      <c r="BH263" s="256">
        <f>IF(N263="sníž. přenesená",J263,0)</f>
        <v>0</v>
      </c>
      <c r="BI263" s="256">
        <f>IF(N263="nulová",J263,0)</f>
        <v>0</v>
      </c>
      <c r="BJ263" s="18" t="s">
        <v>84</v>
      </c>
      <c r="BK263" s="256">
        <f>ROUND(I263*H263,2)</f>
        <v>0</v>
      </c>
      <c r="BL263" s="18" t="s">
        <v>229</v>
      </c>
      <c r="BM263" s="255" t="s">
        <v>4482</v>
      </c>
    </row>
    <row r="264" s="2" customFormat="1" ht="6.96" customHeight="1">
      <c r="A264" s="39"/>
      <c r="B264" s="67"/>
      <c r="C264" s="68"/>
      <c r="D264" s="68"/>
      <c r="E264" s="68"/>
      <c r="F264" s="68"/>
      <c r="G264" s="68"/>
      <c r="H264" s="68"/>
      <c r="I264" s="193"/>
      <c r="J264" s="68"/>
      <c r="K264" s="68"/>
      <c r="L264" s="45"/>
      <c r="M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</row>
  </sheetData>
  <sheetProtection sheet="1" autoFilter="0" formatColumns="0" formatRows="0" objects="1" scenarios="1" spinCount="100000" saltValue="JiUXc8GwuX7H6+BsB9IXYDP0pJIDBiNV1jAeTfVpEGlwgI4xtSV2vF36HJq16NnxbWXLeZvG9+tbu1CbbGV6Qg==" hashValue="UB2BJIwxpNSaKgHz/bS2/xJVd3b9iU3LYeuURtsJJhaTjrFxjTNhHGaGWWD8p5duDRHfob2OL5NWWZWA0yjAIA==" algorithmName="SHA-512" password="CC35"/>
  <autoFilter ref="C120:K26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4483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ROUND((SUM(BE128:BE327)),  2)</f>
        <v>0</v>
      </c>
      <c r="G33" s="39"/>
      <c r="H33" s="39"/>
      <c r="I33" s="172">
        <v>0.20999999999999999</v>
      </c>
      <c r="J33" s="171">
        <f>ROUND(((SUM(BE128:BE327))*I33),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ROUND((SUM(BF128:BF327)),  2)</f>
        <v>0</v>
      </c>
      <c r="G34" s="39"/>
      <c r="H34" s="39"/>
      <c r="I34" s="172">
        <v>0.14999999999999999</v>
      </c>
      <c r="J34" s="171">
        <f>ROUND(((SUM(BF128:BF327))*I34),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ROUND((SUM(BG128:BG327)),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ROUND((SUM(BH128:BH327)),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ROUND((SUM(BI128:BI327)),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901 - Přístřešek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4484</v>
      </c>
      <c r="E97" s="206"/>
      <c r="F97" s="206"/>
      <c r="G97" s="206"/>
      <c r="H97" s="206"/>
      <c r="I97" s="207"/>
      <c r="J97" s="208">
        <f>J129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4485</v>
      </c>
      <c r="E98" s="206"/>
      <c r="F98" s="206"/>
      <c r="G98" s="206"/>
      <c r="H98" s="206"/>
      <c r="I98" s="207"/>
      <c r="J98" s="208">
        <f>J158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4486</v>
      </c>
      <c r="E99" s="206"/>
      <c r="F99" s="206"/>
      <c r="G99" s="206"/>
      <c r="H99" s="206"/>
      <c r="I99" s="207"/>
      <c r="J99" s="208">
        <f>J196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4487</v>
      </c>
      <c r="E100" s="206"/>
      <c r="F100" s="206"/>
      <c r="G100" s="206"/>
      <c r="H100" s="206"/>
      <c r="I100" s="207"/>
      <c r="J100" s="208">
        <f>J216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4488</v>
      </c>
      <c r="E101" s="206"/>
      <c r="F101" s="206"/>
      <c r="G101" s="206"/>
      <c r="H101" s="206"/>
      <c r="I101" s="207"/>
      <c r="J101" s="208">
        <f>J236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4489</v>
      </c>
      <c r="E102" s="206"/>
      <c r="F102" s="206"/>
      <c r="G102" s="206"/>
      <c r="H102" s="206"/>
      <c r="I102" s="207"/>
      <c r="J102" s="208">
        <f>J255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4490</v>
      </c>
      <c r="E103" s="206"/>
      <c r="F103" s="206"/>
      <c r="G103" s="206"/>
      <c r="H103" s="206"/>
      <c r="I103" s="207"/>
      <c r="J103" s="208">
        <f>J269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4491</v>
      </c>
      <c r="E104" s="206"/>
      <c r="F104" s="206"/>
      <c r="G104" s="206"/>
      <c r="H104" s="206"/>
      <c r="I104" s="207"/>
      <c r="J104" s="208">
        <f>J271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4492</v>
      </c>
      <c r="E105" s="206"/>
      <c r="F105" s="206"/>
      <c r="G105" s="206"/>
      <c r="H105" s="206"/>
      <c r="I105" s="207"/>
      <c r="J105" s="208">
        <f>J307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4493</v>
      </c>
      <c r="E106" s="206"/>
      <c r="F106" s="206"/>
      <c r="G106" s="206"/>
      <c r="H106" s="206"/>
      <c r="I106" s="207"/>
      <c r="J106" s="208">
        <f>J313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4494</v>
      </c>
      <c r="E107" s="206"/>
      <c r="F107" s="206"/>
      <c r="G107" s="206"/>
      <c r="H107" s="206"/>
      <c r="I107" s="207"/>
      <c r="J107" s="208">
        <f>J318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4495</v>
      </c>
      <c r="E108" s="206"/>
      <c r="F108" s="206"/>
      <c r="G108" s="206"/>
      <c r="H108" s="206"/>
      <c r="I108" s="207"/>
      <c r="J108" s="208">
        <f>J324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193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196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198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97" t="str">
        <f>E7</f>
        <v>Revitalizace centra města Kopřivnice - aktualizace 08.2020</v>
      </c>
      <c r="F118" s="33"/>
      <c r="G118" s="33"/>
      <c r="H118" s="33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185</v>
      </c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SO 901 - Přístřešek</v>
      </c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 xml:space="preserve"> </v>
      </c>
      <c r="G122" s="41"/>
      <c r="H122" s="41"/>
      <c r="I122" s="157" t="s">
        <v>22</v>
      </c>
      <c r="J122" s="80" t="str">
        <f>IF(J12="","",J12)</f>
        <v>7. 8. 2020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24</v>
      </c>
      <c r="D124" s="41"/>
      <c r="E124" s="41"/>
      <c r="F124" s="28" t="str">
        <f>E15</f>
        <v>Město Kopřivnice</v>
      </c>
      <c r="G124" s="41"/>
      <c r="H124" s="41"/>
      <c r="I124" s="157" t="s">
        <v>30</v>
      </c>
      <c r="J124" s="37" t="str">
        <f>E21</f>
        <v>Dopravoprojekt Ostrava a.s.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157" t="s">
        <v>33</v>
      </c>
      <c r="J125" s="37" t="str">
        <f>E24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16"/>
      <c r="B127" s="217"/>
      <c r="C127" s="218" t="s">
        <v>199</v>
      </c>
      <c r="D127" s="219" t="s">
        <v>61</v>
      </c>
      <c r="E127" s="219" t="s">
        <v>57</v>
      </c>
      <c r="F127" s="219" t="s">
        <v>58</v>
      </c>
      <c r="G127" s="219" t="s">
        <v>200</v>
      </c>
      <c r="H127" s="219" t="s">
        <v>201</v>
      </c>
      <c r="I127" s="220" t="s">
        <v>202</v>
      </c>
      <c r="J127" s="219" t="s">
        <v>190</v>
      </c>
      <c r="K127" s="221" t="s">
        <v>203</v>
      </c>
      <c r="L127" s="222"/>
      <c r="M127" s="101" t="s">
        <v>1</v>
      </c>
      <c r="N127" s="102" t="s">
        <v>40</v>
      </c>
      <c r="O127" s="102" t="s">
        <v>204</v>
      </c>
      <c r="P127" s="102" t="s">
        <v>205</v>
      </c>
      <c r="Q127" s="102" t="s">
        <v>206</v>
      </c>
      <c r="R127" s="102" t="s">
        <v>207</v>
      </c>
      <c r="S127" s="102" t="s">
        <v>208</v>
      </c>
      <c r="T127" s="103" t="s">
        <v>209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9"/>
      <c r="B128" s="40"/>
      <c r="C128" s="108" t="s">
        <v>210</v>
      </c>
      <c r="D128" s="41"/>
      <c r="E128" s="41"/>
      <c r="F128" s="41"/>
      <c r="G128" s="41"/>
      <c r="H128" s="41"/>
      <c r="I128" s="155"/>
      <c r="J128" s="223">
        <f>BK128</f>
        <v>0</v>
      </c>
      <c r="K128" s="41"/>
      <c r="L128" s="45"/>
      <c r="M128" s="104"/>
      <c r="N128" s="224"/>
      <c r="O128" s="105"/>
      <c r="P128" s="225">
        <f>P129+P158+P196+P216+P236+P255+P269+P271+P307+P313+P318+P324</f>
        <v>0</v>
      </c>
      <c r="Q128" s="105"/>
      <c r="R128" s="225">
        <f>R129+R158+R196+R216+R236+R255+R269+R271+R307+R313+R318+R324</f>
        <v>0</v>
      </c>
      <c r="S128" s="105"/>
      <c r="T128" s="226">
        <f>T129+T158+T196+T216+T236+T255+T269+T271+T307+T313+T318+T324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192</v>
      </c>
      <c r="BK128" s="227">
        <f>BK129+BK158+BK196+BK216+BK236+BK255+BK269+BK271+BK307+BK313+BK318+BK324</f>
        <v>0</v>
      </c>
    </row>
    <row r="129" s="12" customFormat="1" ht="25.92" customHeight="1">
      <c r="A129" s="12"/>
      <c r="B129" s="228"/>
      <c r="C129" s="229"/>
      <c r="D129" s="230" t="s">
        <v>75</v>
      </c>
      <c r="E129" s="231" t="s">
        <v>84</v>
      </c>
      <c r="F129" s="231" t="s">
        <v>390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SUM(P130:P157)</f>
        <v>0</v>
      </c>
      <c r="Q129" s="236"/>
      <c r="R129" s="237">
        <f>SUM(R130:R157)</f>
        <v>0</v>
      </c>
      <c r="S129" s="236"/>
      <c r="T129" s="238">
        <f>SUM(T130:T157)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84</v>
      </c>
      <c r="AT129" s="240" t="s">
        <v>75</v>
      </c>
      <c r="AU129" s="240" t="s">
        <v>76</v>
      </c>
      <c r="AY129" s="239" t="s">
        <v>213</v>
      </c>
      <c r="BK129" s="241">
        <f>SUM(BK130:BK157)</f>
        <v>0</v>
      </c>
    </row>
    <row r="130" s="2" customFormat="1" ht="33" customHeight="1">
      <c r="A130" s="39"/>
      <c r="B130" s="40"/>
      <c r="C130" s="244" t="s">
        <v>84</v>
      </c>
      <c r="D130" s="244" t="s">
        <v>216</v>
      </c>
      <c r="E130" s="245" t="s">
        <v>771</v>
      </c>
      <c r="F130" s="246" t="s">
        <v>4496</v>
      </c>
      <c r="G130" s="247" t="s">
        <v>399</v>
      </c>
      <c r="H130" s="248">
        <v>349.5</v>
      </c>
      <c r="I130" s="249"/>
      <c r="J130" s="250">
        <f>ROUND(I130*H130,2)</f>
        <v>0</v>
      </c>
      <c r="K130" s="246" t="s">
        <v>394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84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86</v>
      </c>
    </row>
    <row r="131" s="13" customFormat="1">
      <c r="A131" s="13"/>
      <c r="B131" s="265"/>
      <c r="C131" s="266"/>
      <c r="D131" s="257" t="s">
        <v>436</v>
      </c>
      <c r="E131" s="267" t="s">
        <v>1</v>
      </c>
      <c r="F131" s="268" t="s">
        <v>4497</v>
      </c>
      <c r="G131" s="266"/>
      <c r="H131" s="269">
        <v>349.5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5" t="s">
        <v>436</v>
      </c>
      <c r="AU131" s="275" t="s">
        <v>84</v>
      </c>
      <c r="AV131" s="13" t="s">
        <v>86</v>
      </c>
      <c r="AW131" s="13" t="s">
        <v>32</v>
      </c>
      <c r="AX131" s="13" t="s">
        <v>76</v>
      </c>
      <c r="AY131" s="275" t="s">
        <v>213</v>
      </c>
    </row>
    <row r="132" s="14" customFormat="1">
      <c r="A132" s="14"/>
      <c r="B132" s="276"/>
      <c r="C132" s="277"/>
      <c r="D132" s="257" t="s">
        <v>436</v>
      </c>
      <c r="E132" s="278" t="s">
        <v>1</v>
      </c>
      <c r="F132" s="279" t="s">
        <v>453</v>
      </c>
      <c r="G132" s="277"/>
      <c r="H132" s="280">
        <v>349.5</v>
      </c>
      <c r="I132" s="281"/>
      <c r="J132" s="277"/>
      <c r="K132" s="277"/>
      <c r="L132" s="282"/>
      <c r="M132" s="283"/>
      <c r="N132" s="284"/>
      <c r="O132" s="284"/>
      <c r="P132" s="284"/>
      <c r="Q132" s="284"/>
      <c r="R132" s="284"/>
      <c r="S132" s="284"/>
      <c r="T132" s="28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86" t="s">
        <v>436</v>
      </c>
      <c r="AU132" s="286" t="s">
        <v>84</v>
      </c>
      <c r="AV132" s="14" t="s">
        <v>229</v>
      </c>
      <c r="AW132" s="14" t="s">
        <v>32</v>
      </c>
      <c r="AX132" s="14" t="s">
        <v>84</v>
      </c>
      <c r="AY132" s="286" t="s">
        <v>213</v>
      </c>
    </row>
    <row r="133" s="2" customFormat="1" ht="33" customHeight="1">
      <c r="A133" s="39"/>
      <c r="B133" s="40"/>
      <c r="C133" s="244" t="s">
        <v>86</v>
      </c>
      <c r="D133" s="244" t="s">
        <v>216</v>
      </c>
      <c r="E133" s="245" t="s">
        <v>776</v>
      </c>
      <c r="F133" s="246" t="s">
        <v>4498</v>
      </c>
      <c r="G133" s="247" t="s">
        <v>399</v>
      </c>
      <c r="H133" s="248">
        <v>174.75</v>
      </c>
      <c r="I133" s="249"/>
      <c r="J133" s="250">
        <f>ROUND(I133*H133,2)</f>
        <v>0</v>
      </c>
      <c r="K133" s="246" t="s">
        <v>394</v>
      </c>
      <c r="L133" s="45"/>
      <c r="M133" s="251" t="s">
        <v>1</v>
      </c>
      <c r="N133" s="252" t="s">
        <v>41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229</v>
      </c>
      <c r="AT133" s="255" t="s">
        <v>216</v>
      </c>
      <c r="AU133" s="255" t="s">
        <v>84</v>
      </c>
      <c r="AY133" s="18" t="s">
        <v>213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84</v>
      </c>
      <c r="BK133" s="256">
        <f>ROUND(I133*H133,2)</f>
        <v>0</v>
      </c>
      <c r="BL133" s="18" t="s">
        <v>229</v>
      </c>
      <c r="BM133" s="255" t="s">
        <v>229</v>
      </c>
    </row>
    <row r="134" s="13" customFormat="1">
      <c r="A134" s="13"/>
      <c r="B134" s="265"/>
      <c r="C134" s="266"/>
      <c r="D134" s="257" t="s">
        <v>436</v>
      </c>
      <c r="E134" s="266"/>
      <c r="F134" s="268" t="s">
        <v>4499</v>
      </c>
      <c r="G134" s="266"/>
      <c r="H134" s="269">
        <v>174.75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5" t="s">
        <v>436</v>
      </c>
      <c r="AU134" s="275" t="s">
        <v>84</v>
      </c>
      <c r="AV134" s="13" t="s">
        <v>86</v>
      </c>
      <c r="AW134" s="13" t="s">
        <v>4</v>
      </c>
      <c r="AX134" s="13" t="s">
        <v>84</v>
      </c>
      <c r="AY134" s="275" t="s">
        <v>213</v>
      </c>
    </row>
    <row r="135" s="2" customFormat="1" ht="44.25" customHeight="1">
      <c r="A135" s="39"/>
      <c r="B135" s="40"/>
      <c r="C135" s="244" t="s">
        <v>224</v>
      </c>
      <c r="D135" s="244" t="s">
        <v>216</v>
      </c>
      <c r="E135" s="245" t="s">
        <v>1336</v>
      </c>
      <c r="F135" s="246" t="s">
        <v>4500</v>
      </c>
      <c r="G135" s="247" t="s">
        <v>399</v>
      </c>
      <c r="H135" s="248">
        <v>157.5</v>
      </c>
      <c r="I135" s="249"/>
      <c r="J135" s="250">
        <f>ROUND(I135*H135,2)</f>
        <v>0</v>
      </c>
      <c r="K135" s="246" t="s">
        <v>394</v>
      </c>
      <c r="L135" s="45"/>
      <c r="M135" s="251" t="s">
        <v>1</v>
      </c>
      <c r="N135" s="252" t="s">
        <v>41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229</v>
      </c>
      <c r="AT135" s="255" t="s">
        <v>216</v>
      </c>
      <c r="AU135" s="255" t="s">
        <v>84</v>
      </c>
      <c r="AY135" s="18" t="s">
        <v>213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84</v>
      </c>
      <c r="BK135" s="256">
        <f>ROUND(I135*H135,2)</f>
        <v>0</v>
      </c>
      <c r="BL135" s="18" t="s">
        <v>229</v>
      </c>
      <c r="BM135" s="255" t="s">
        <v>238</v>
      </c>
    </row>
    <row r="136" s="13" customFormat="1">
      <c r="A136" s="13"/>
      <c r="B136" s="265"/>
      <c r="C136" s="266"/>
      <c r="D136" s="257" t="s">
        <v>436</v>
      </c>
      <c r="E136" s="267" t="s">
        <v>1</v>
      </c>
      <c r="F136" s="268" t="s">
        <v>4501</v>
      </c>
      <c r="G136" s="266"/>
      <c r="H136" s="269">
        <v>157.5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5" t="s">
        <v>436</v>
      </c>
      <c r="AU136" s="275" t="s">
        <v>84</v>
      </c>
      <c r="AV136" s="13" t="s">
        <v>86</v>
      </c>
      <c r="AW136" s="13" t="s">
        <v>32</v>
      </c>
      <c r="AX136" s="13" t="s">
        <v>76</v>
      </c>
      <c r="AY136" s="275" t="s">
        <v>213</v>
      </c>
    </row>
    <row r="137" s="14" customFormat="1">
      <c r="A137" s="14"/>
      <c r="B137" s="276"/>
      <c r="C137" s="277"/>
      <c r="D137" s="257" t="s">
        <v>436</v>
      </c>
      <c r="E137" s="278" t="s">
        <v>1</v>
      </c>
      <c r="F137" s="279" t="s">
        <v>453</v>
      </c>
      <c r="G137" s="277"/>
      <c r="H137" s="280">
        <v>157.5</v>
      </c>
      <c r="I137" s="281"/>
      <c r="J137" s="277"/>
      <c r="K137" s="277"/>
      <c r="L137" s="282"/>
      <c r="M137" s="283"/>
      <c r="N137" s="284"/>
      <c r="O137" s="284"/>
      <c r="P137" s="284"/>
      <c r="Q137" s="284"/>
      <c r="R137" s="284"/>
      <c r="S137" s="284"/>
      <c r="T137" s="28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6" t="s">
        <v>436</v>
      </c>
      <c r="AU137" s="286" t="s">
        <v>84</v>
      </c>
      <c r="AV137" s="14" t="s">
        <v>229</v>
      </c>
      <c r="AW137" s="14" t="s">
        <v>32</v>
      </c>
      <c r="AX137" s="14" t="s">
        <v>84</v>
      </c>
      <c r="AY137" s="286" t="s">
        <v>213</v>
      </c>
    </row>
    <row r="138" s="2" customFormat="1" ht="44.25" customHeight="1">
      <c r="A138" s="39"/>
      <c r="B138" s="40"/>
      <c r="C138" s="244" t="s">
        <v>229</v>
      </c>
      <c r="D138" s="244" t="s">
        <v>216</v>
      </c>
      <c r="E138" s="245" t="s">
        <v>2670</v>
      </c>
      <c r="F138" s="246" t="s">
        <v>4502</v>
      </c>
      <c r="G138" s="247" t="s">
        <v>399</v>
      </c>
      <c r="H138" s="248">
        <v>87</v>
      </c>
      <c r="I138" s="249"/>
      <c r="J138" s="250">
        <f>ROUND(I138*H138,2)</f>
        <v>0</v>
      </c>
      <c r="K138" s="246" t="s">
        <v>394</v>
      </c>
      <c r="L138" s="45"/>
      <c r="M138" s="251" t="s">
        <v>1</v>
      </c>
      <c r="N138" s="252" t="s">
        <v>41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229</v>
      </c>
      <c r="AT138" s="255" t="s">
        <v>216</v>
      </c>
      <c r="AU138" s="255" t="s">
        <v>84</v>
      </c>
      <c r="AY138" s="18" t="s">
        <v>213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84</v>
      </c>
      <c r="BK138" s="256">
        <f>ROUND(I138*H138,2)</f>
        <v>0</v>
      </c>
      <c r="BL138" s="18" t="s">
        <v>229</v>
      </c>
      <c r="BM138" s="255" t="s">
        <v>420</v>
      </c>
    </row>
    <row r="139" s="13" customFormat="1">
      <c r="A139" s="13"/>
      <c r="B139" s="265"/>
      <c r="C139" s="266"/>
      <c r="D139" s="257" t="s">
        <v>436</v>
      </c>
      <c r="E139" s="267" t="s">
        <v>1</v>
      </c>
      <c r="F139" s="268" t="s">
        <v>4503</v>
      </c>
      <c r="G139" s="266"/>
      <c r="H139" s="269">
        <v>87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5" t="s">
        <v>436</v>
      </c>
      <c r="AU139" s="275" t="s">
        <v>84</v>
      </c>
      <c r="AV139" s="13" t="s">
        <v>86</v>
      </c>
      <c r="AW139" s="13" t="s">
        <v>32</v>
      </c>
      <c r="AX139" s="13" t="s">
        <v>76</v>
      </c>
      <c r="AY139" s="275" t="s">
        <v>213</v>
      </c>
    </row>
    <row r="140" s="14" customFormat="1">
      <c r="A140" s="14"/>
      <c r="B140" s="276"/>
      <c r="C140" s="277"/>
      <c r="D140" s="257" t="s">
        <v>436</v>
      </c>
      <c r="E140" s="278" t="s">
        <v>1</v>
      </c>
      <c r="F140" s="279" t="s">
        <v>453</v>
      </c>
      <c r="G140" s="277"/>
      <c r="H140" s="280">
        <v>87</v>
      </c>
      <c r="I140" s="281"/>
      <c r="J140" s="277"/>
      <c r="K140" s="277"/>
      <c r="L140" s="282"/>
      <c r="M140" s="283"/>
      <c r="N140" s="284"/>
      <c r="O140" s="284"/>
      <c r="P140" s="284"/>
      <c r="Q140" s="284"/>
      <c r="R140" s="284"/>
      <c r="S140" s="284"/>
      <c r="T140" s="28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6" t="s">
        <v>436</v>
      </c>
      <c r="AU140" s="286" t="s">
        <v>84</v>
      </c>
      <c r="AV140" s="14" t="s">
        <v>229</v>
      </c>
      <c r="AW140" s="14" t="s">
        <v>32</v>
      </c>
      <c r="AX140" s="14" t="s">
        <v>84</v>
      </c>
      <c r="AY140" s="286" t="s">
        <v>213</v>
      </c>
    </row>
    <row r="141" s="2" customFormat="1" ht="21.75" customHeight="1">
      <c r="A141" s="39"/>
      <c r="B141" s="40"/>
      <c r="C141" s="244" t="s">
        <v>212</v>
      </c>
      <c r="D141" s="244" t="s">
        <v>216</v>
      </c>
      <c r="E141" s="245" t="s">
        <v>531</v>
      </c>
      <c r="F141" s="246" t="s">
        <v>532</v>
      </c>
      <c r="G141" s="247" t="s">
        <v>399</v>
      </c>
      <c r="H141" s="248">
        <v>349.5</v>
      </c>
      <c r="I141" s="249"/>
      <c r="J141" s="250">
        <f>ROUND(I141*H141,2)</f>
        <v>0</v>
      </c>
      <c r="K141" s="246" t="s">
        <v>394</v>
      </c>
      <c r="L141" s="45"/>
      <c r="M141" s="251" t="s">
        <v>1</v>
      </c>
      <c r="N141" s="252" t="s">
        <v>41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229</v>
      </c>
      <c r="AT141" s="255" t="s">
        <v>216</v>
      </c>
      <c r="AU141" s="255" t="s">
        <v>84</v>
      </c>
      <c r="AY141" s="18" t="s">
        <v>213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84</v>
      </c>
      <c r="BK141" s="256">
        <f>ROUND(I141*H141,2)</f>
        <v>0</v>
      </c>
      <c r="BL141" s="18" t="s">
        <v>229</v>
      </c>
      <c r="BM141" s="255" t="s">
        <v>4504</v>
      </c>
    </row>
    <row r="142" s="13" customFormat="1">
      <c r="A142" s="13"/>
      <c r="B142" s="265"/>
      <c r="C142" s="266"/>
      <c r="D142" s="257" t="s">
        <v>436</v>
      </c>
      <c r="E142" s="267" t="s">
        <v>1</v>
      </c>
      <c r="F142" s="268" t="s">
        <v>4505</v>
      </c>
      <c r="G142" s="266"/>
      <c r="H142" s="269">
        <v>349.5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5" t="s">
        <v>436</v>
      </c>
      <c r="AU142" s="275" t="s">
        <v>84</v>
      </c>
      <c r="AV142" s="13" t="s">
        <v>86</v>
      </c>
      <c r="AW142" s="13" t="s">
        <v>32</v>
      </c>
      <c r="AX142" s="13" t="s">
        <v>84</v>
      </c>
      <c r="AY142" s="275" t="s">
        <v>213</v>
      </c>
    </row>
    <row r="143" s="2" customFormat="1" ht="16.5" customHeight="1">
      <c r="A143" s="39"/>
      <c r="B143" s="40"/>
      <c r="C143" s="244" t="s">
        <v>238</v>
      </c>
      <c r="D143" s="244" t="s">
        <v>216</v>
      </c>
      <c r="E143" s="245" t="s">
        <v>1004</v>
      </c>
      <c r="F143" s="246" t="s">
        <v>4506</v>
      </c>
      <c r="G143" s="247" t="s">
        <v>399</v>
      </c>
      <c r="H143" s="248">
        <v>349.5</v>
      </c>
      <c r="I143" s="249"/>
      <c r="J143" s="250">
        <f>ROUND(I143*H143,2)</f>
        <v>0</v>
      </c>
      <c r="K143" s="246" t="s">
        <v>394</v>
      </c>
      <c r="L143" s="45"/>
      <c r="M143" s="251" t="s">
        <v>1</v>
      </c>
      <c r="N143" s="252" t="s">
        <v>41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229</v>
      </c>
      <c r="AT143" s="255" t="s">
        <v>216</v>
      </c>
      <c r="AU143" s="255" t="s">
        <v>84</v>
      </c>
      <c r="AY143" s="18" t="s">
        <v>213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84</v>
      </c>
      <c r="BK143" s="256">
        <f>ROUND(I143*H143,2)</f>
        <v>0</v>
      </c>
      <c r="BL143" s="18" t="s">
        <v>229</v>
      </c>
      <c r="BM143" s="255" t="s">
        <v>264</v>
      </c>
    </row>
    <row r="144" s="2" customFormat="1" ht="33" customHeight="1">
      <c r="A144" s="39"/>
      <c r="B144" s="40"/>
      <c r="C144" s="244" t="s">
        <v>243</v>
      </c>
      <c r="D144" s="244" t="s">
        <v>216</v>
      </c>
      <c r="E144" s="245" t="s">
        <v>1009</v>
      </c>
      <c r="F144" s="246" t="s">
        <v>4507</v>
      </c>
      <c r="G144" s="247" t="s">
        <v>491</v>
      </c>
      <c r="H144" s="248">
        <v>559.20000000000005</v>
      </c>
      <c r="I144" s="249"/>
      <c r="J144" s="250">
        <f>ROUND(I144*H144,2)</f>
        <v>0</v>
      </c>
      <c r="K144" s="246" t="s">
        <v>394</v>
      </c>
      <c r="L144" s="45"/>
      <c r="M144" s="251" t="s">
        <v>1</v>
      </c>
      <c r="N144" s="252" t="s">
        <v>41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229</v>
      </c>
      <c r="AT144" s="255" t="s">
        <v>216</v>
      </c>
      <c r="AU144" s="255" t="s">
        <v>84</v>
      </c>
      <c r="AY144" s="18" t="s">
        <v>213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84</v>
      </c>
      <c r="BK144" s="256">
        <f>ROUND(I144*H144,2)</f>
        <v>0</v>
      </c>
      <c r="BL144" s="18" t="s">
        <v>229</v>
      </c>
      <c r="BM144" s="255" t="s">
        <v>279</v>
      </c>
    </row>
    <row r="145" s="2" customFormat="1">
      <c r="A145" s="39"/>
      <c r="B145" s="40"/>
      <c r="C145" s="41"/>
      <c r="D145" s="257" t="s">
        <v>222</v>
      </c>
      <c r="E145" s="41"/>
      <c r="F145" s="258" t="s">
        <v>4508</v>
      </c>
      <c r="G145" s="41"/>
      <c r="H145" s="41"/>
      <c r="I145" s="155"/>
      <c r="J145" s="41"/>
      <c r="K145" s="41"/>
      <c r="L145" s="45"/>
      <c r="M145" s="259"/>
      <c r="N145" s="26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84</v>
      </c>
    </row>
    <row r="146" s="13" customFormat="1">
      <c r="A146" s="13"/>
      <c r="B146" s="265"/>
      <c r="C146" s="266"/>
      <c r="D146" s="257" t="s">
        <v>436</v>
      </c>
      <c r="E146" s="267" t="s">
        <v>1</v>
      </c>
      <c r="F146" s="268" t="s">
        <v>4509</v>
      </c>
      <c r="G146" s="266"/>
      <c r="H146" s="269">
        <v>559.20000000000005</v>
      </c>
      <c r="I146" s="270"/>
      <c r="J146" s="266"/>
      <c r="K146" s="266"/>
      <c r="L146" s="271"/>
      <c r="M146" s="272"/>
      <c r="N146" s="273"/>
      <c r="O146" s="273"/>
      <c r="P146" s="273"/>
      <c r="Q146" s="273"/>
      <c r="R146" s="273"/>
      <c r="S146" s="273"/>
      <c r="T146" s="27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5" t="s">
        <v>436</v>
      </c>
      <c r="AU146" s="275" t="s">
        <v>84</v>
      </c>
      <c r="AV146" s="13" t="s">
        <v>86</v>
      </c>
      <c r="AW146" s="13" t="s">
        <v>32</v>
      </c>
      <c r="AX146" s="13" t="s">
        <v>76</v>
      </c>
      <c r="AY146" s="275" t="s">
        <v>213</v>
      </c>
    </row>
    <row r="147" s="14" customFormat="1">
      <c r="A147" s="14"/>
      <c r="B147" s="276"/>
      <c r="C147" s="277"/>
      <c r="D147" s="257" t="s">
        <v>436</v>
      </c>
      <c r="E147" s="278" t="s">
        <v>1</v>
      </c>
      <c r="F147" s="279" t="s">
        <v>453</v>
      </c>
      <c r="G147" s="277"/>
      <c r="H147" s="280">
        <v>559.20000000000005</v>
      </c>
      <c r="I147" s="281"/>
      <c r="J147" s="277"/>
      <c r="K147" s="277"/>
      <c r="L147" s="282"/>
      <c r="M147" s="283"/>
      <c r="N147" s="284"/>
      <c r="O147" s="284"/>
      <c r="P147" s="284"/>
      <c r="Q147" s="284"/>
      <c r="R147" s="284"/>
      <c r="S147" s="284"/>
      <c r="T147" s="28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6" t="s">
        <v>436</v>
      </c>
      <c r="AU147" s="286" t="s">
        <v>84</v>
      </c>
      <c r="AV147" s="14" t="s">
        <v>229</v>
      </c>
      <c r="AW147" s="14" t="s">
        <v>32</v>
      </c>
      <c r="AX147" s="14" t="s">
        <v>84</v>
      </c>
      <c r="AY147" s="286" t="s">
        <v>213</v>
      </c>
    </row>
    <row r="148" s="2" customFormat="1" ht="55.5" customHeight="1">
      <c r="A148" s="39"/>
      <c r="B148" s="40"/>
      <c r="C148" s="244" t="s">
        <v>420</v>
      </c>
      <c r="D148" s="244" t="s">
        <v>216</v>
      </c>
      <c r="E148" s="245" t="s">
        <v>2879</v>
      </c>
      <c r="F148" s="246" t="s">
        <v>4510</v>
      </c>
      <c r="G148" s="247" t="s">
        <v>399</v>
      </c>
      <c r="H148" s="248">
        <v>84.480000000000004</v>
      </c>
      <c r="I148" s="249"/>
      <c r="J148" s="250">
        <f>ROUND(I148*H148,2)</f>
        <v>0</v>
      </c>
      <c r="K148" s="246" t="s">
        <v>394</v>
      </c>
      <c r="L148" s="45"/>
      <c r="M148" s="251" t="s">
        <v>1</v>
      </c>
      <c r="N148" s="252" t="s">
        <v>41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229</v>
      </c>
      <c r="AT148" s="255" t="s">
        <v>216</v>
      </c>
      <c r="AU148" s="255" t="s">
        <v>84</v>
      </c>
      <c r="AY148" s="18" t="s">
        <v>213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84</v>
      </c>
      <c r="BK148" s="256">
        <f>ROUND(I148*H148,2)</f>
        <v>0</v>
      </c>
      <c r="BL148" s="18" t="s">
        <v>229</v>
      </c>
      <c r="BM148" s="255" t="s">
        <v>293</v>
      </c>
    </row>
    <row r="149" s="13" customFormat="1">
      <c r="A149" s="13"/>
      <c r="B149" s="265"/>
      <c r="C149" s="266"/>
      <c r="D149" s="257" t="s">
        <v>436</v>
      </c>
      <c r="E149" s="267" t="s">
        <v>1</v>
      </c>
      <c r="F149" s="268" t="s">
        <v>4511</v>
      </c>
      <c r="G149" s="266"/>
      <c r="H149" s="269">
        <v>30.079999999999998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5" t="s">
        <v>436</v>
      </c>
      <c r="AU149" s="275" t="s">
        <v>84</v>
      </c>
      <c r="AV149" s="13" t="s">
        <v>86</v>
      </c>
      <c r="AW149" s="13" t="s">
        <v>32</v>
      </c>
      <c r="AX149" s="13" t="s">
        <v>76</v>
      </c>
      <c r="AY149" s="275" t="s">
        <v>213</v>
      </c>
    </row>
    <row r="150" s="13" customFormat="1">
      <c r="A150" s="13"/>
      <c r="B150" s="265"/>
      <c r="C150" s="266"/>
      <c r="D150" s="257" t="s">
        <v>436</v>
      </c>
      <c r="E150" s="267" t="s">
        <v>1</v>
      </c>
      <c r="F150" s="268" t="s">
        <v>4512</v>
      </c>
      <c r="G150" s="266"/>
      <c r="H150" s="269">
        <v>54.399999999999999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5" t="s">
        <v>436</v>
      </c>
      <c r="AU150" s="275" t="s">
        <v>84</v>
      </c>
      <c r="AV150" s="13" t="s">
        <v>86</v>
      </c>
      <c r="AW150" s="13" t="s">
        <v>32</v>
      </c>
      <c r="AX150" s="13" t="s">
        <v>76</v>
      </c>
      <c r="AY150" s="275" t="s">
        <v>213</v>
      </c>
    </row>
    <row r="151" s="14" customFormat="1">
      <c r="A151" s="14"/>
      <c r="B151" s="276"/>
      <c r="C151" s="277"/>
      <c r="D151" s="257" t="s">
        <v>436</v>
      </c>
      <c r="E151" s="278" t="s">
        <v>1</v>
      </c>
      <c r="F151" s="279" t="s">
        <v>453</v>
      </c>
      <c r="G151" s="277"/>
      <c r="H151" s="280">
        <v>84.47999999999999</v>
      </c>
      <c r="I151" s="281"/>
      <c r="J151" s="277"/>
      <c r="K151" s="277"/>
      <c r="L151" s="282"/>
      <c r="M151" s="283"/>
      <c r="N151" s="284"/>
      <c r="O151" s="284"/>
      <c r="P151" s="284"/>
      <c r="Q151" s="284"/>
      <c r="R151" s="284"/>
      <c r="S151" s="284"/>
      <c r="T151" s="28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6" t="s">
        <v>436</v>
      </c>
      <c r="AU151" s="286" t="s">
        <v>84</v>
      </c>
      <c r="AV151" s="14" t="s">
        <v>229</v>
      </c>
      <c r="AW151" s="14" t="s">
        <v>32</v>
      </c>
      <c r="AX151" s="14" t="s">
        <v>84</v>
      </c>
      <c r="AY151" s="286" t="s">
        <v>213</v>
      </c>
    </row>
    <row r="152" s="2" customFormat="1" ht="16.5" customHeight="1">
      <c r="A152" s="39"/>
      <c r="B152" s="40"/>
      <c r="C152" s="287" t="s">
        <v>248</v>
      </c>
      <c r="D152" s="287" t="s">
        <v>488</v>
      </c>
      <c r="E152" s="288" t="s">
        <v>1371</v>
      </c>
      <c r="F152" s="289" t="s">
        <v>4513</v>
      </c>
      <c r="G152" s="290" t="s">
        <v>491</v>
      </c>
      <c r="H152" s="291">
        <v>168.96000000000001</v>
      </c>
      <c r="I152" s="292"/>
      <c r="J152" s="293">
        <f>ROUND(I152*H152,2)</f>
        <v>0</v>
      </c>
      <c r="K152" s="289" t="s">
        <v>394</v>
      </c>
      <c r="L152" s="294"/>
      <c r="M152" s="295" t="s">
        <v>1</v>
      </c>
      <c r="N152" s="296" t="s">
        <v>41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420</v>
      </c>
      <c r="AT152" s="255" t="s">
        <v>488</v>
      </c>
      <c r="AU152" s="255" t="s">
        <v>84</v>
      </c>
      <c r="AY152" s="18" t="s">
        <v>213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84</v>
      </c>
      <c r="BK152" s="256">
        <f>ROUND(I152*H152,2)</f>
        <v>0</v>
      </c>
      <c r="BL152" s="18" t="s">
        <v>229</v>
      </c>
      <c r="BM152" s="255" t="s">
        <v>307</v>
      </c>
    </row>
    <row r="153" s="13" customFormat="1">
      <c r="A153" s="13"/>
      <c r="B153" s="265"/>
      <c r="C153" s="266"/>
      <c r="D153" s="257" t="s">
        <v>436</v>
      </c>
      <c r="E153" s="267" t="s">
        <v>1</v>
      </c>
      <c r="F153" s="268" t="s">
        <v>4514</v>
      </c>
      <c r="G153" s="266"/>
      <c r="H153" s="269">
        <v>168.96000000000001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5" t="s">
        <v>436</v>
      </c>
      <c r="AU153" s="275" t="s">
        <v>84</v>
      </c>
      <c r="AV153" s="13" t="s">
        <v>86</v>
      </c>
      <c r="AW153" s="13" t="s">
        <v>32</v>
      </c>
      <c r="AX153" s="13" t="s">
        <v>76</v>
      </c>
      <c r="AY153" s="275" t="s">
        <v>213</v>
      </c>
    </row>
    <row r="154" s="14" customFormat="1">
      <c r="A154" s="14"/>
      <c r="B154" s="276"/>
      <c r="C154" s="277"/>
      <c r="D154" s="257" t="s">
        <v>436</v>
      </c>
      <c r="E154" s="278" t="s">
        <v>1</v>
      </c>
      <c r="F154" s="279" t="s">
        <v>453</v>
      </c>
      <c r="G154" s="277"/>
      <c r="H154" s="280">
        <v>168.96000000000001</v>
      </c>
      <c r="I154" s="281"/>
      <c r="J154" s="277"/>
      <c r="K154" s="277"/>
      <c r="L154" s="282"/>
      <c r="M154" s="283"/>
      <c r="N154" s="284"/>
      <c r="O154" s="284"/>
      <c r="P154" s="284"/>
      <c r="Q154" s="284"/>
      <c r="R154" s="284"/>
      <c r="S154" s="284"/>
      <c r="T154" s="28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6" t="s">
        <v>436</v>
      </c>
      <c r="AU154" s="286" t="s">
        <v>84</v>
      </c>
      <c r="AV154" s="14" t="s">
        <v>229</v>
      </c>
      <c r="AW154" s="14" t="s">
        <v>32</v>
      </c>
      <c r="AX154" s="14" t="s">
        <v>84</v>
      </c>
      <c r="AY154" s="286" t="s">
        <v>213</v>
      </c>
    </row>
    <row r="155" s="2" customFormat="1" ht="21.75" customHeight="1">
      <c r="A155" s="39"/>
      <c r="B155" s="40"/>
      <c r="C155" s="244" t="s">
        <v>253</v>
      </c>
      <c r="D155" s="244" t="s">
        <v>216</v>
      </c>
      <c r="E155" s="245" t="s">
        <v>1014</v>
      </c>
      <c r="F155" s="246" t="s">
        <v>4515</v>
      </c>
      <c r="G155" s="247" t="s">
        <v>393</v>
      </c>
      <c r="H155" s="248">
        <v>172.5</v>
      </c>
      <c r="I155" s="249"/>
      <c r="J155" s="250">
        <f>ROUND(I155*H155,2)</f>
        <v>0</v>
      </c>
      <c r="K155" s="246" t="s">
        <v>394</v>
      </c>
      <c r="L155" s="45"/>
      <c r="M155" s="251" t="s">
        <v>1</v>
      </c>
      <c r="N155" s="252" t="s">
        <v>41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229</v>
      </c>
      <c r="AT155" s="255" t="s">
        <v>216</v>
      </c>
      <c r="AU155" s="255" t="s">
        <v>84</v>
      </c>
      <c r="AY155" s="18" t="s">
        <v>213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84</v>
      </c>
      <c r="BK155" s="256">
        <f>ROUND(I155*H155,2)</f>
        <v>0</v>
      </c>
      <c r="BL155" s="18" t="s">
        <v>229</v>
      </c>
      <c r="BM155" s="255" t="s">
        <v>322</v>
      </c>
    </row>
    <row r="156" s="13" customFormat="1">
      <c r="A156" s="13"/>
      <c r="B156" s="265"/>
      <c r="C156" s="266"/>
      <c r="D156" s="257" t="s">
        <v>436</v>
      </c>
      <c r="E156" s="267" t="s">
        <v>1</v>
      </c>
      <c r="F156" s="268" t="s">
        <v>4516</v>
      </c>
      <c r="G156" s="266"/>
      <c r="H156" s="269">
        <v>172.5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5" t="s">
        <v>436</v>
      </c>
      <c r="AU156" s="275" t="s">
        <v>84</v>
      </c>
      <c r="AV156" s="13" t="s">
        <v>86</v>
      </c>
      <c r="AW156" s="13" t="s">
        <v>32</v>
      </c>
      <c r="AX156" s="13" t="s">
        <v>76</v>
      </c>
      <c r="AY156" s="275" t="s">
        <v>213</v>
      </c>
    </row>
    <row r="157" s="14" customFormat="1">
      <c r="A157" s="14"/>
      <c r="B157" s="276"/>
      <c r="C157" s="277"/>
      <c r="D157" s="257" t="s">
        <v>436</v>
      </c>
      <c r="E157" s="278" t="s">
        <v>1</v>
      </c>
      <c r="F157" s="279" t="s">
        <v>453</v>
      </c>
      <c r="G157" s="277"/>
      <c r="H157" s="280">
        <v>172.5</v>
      </c>
      <c r="I157" s="281"/>
      <c r="J157" s="277"/>
      <c r="K157" s="277"/>
      <c r="L157" s="282"/>
      <c r="M157" s="283"/>
      <c r="N157" s="284"/>
      <c r="O157" s="284"/>
      <c r="P157" s="284"/>
      <c r="Q157" s="284"/>
      <c r="R157" s="284"/>
      <c r="S157" s="284"/>
      <c r="T157" s="28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6" t="s">
        <v>436</v>
      </c>
      <c r="AU157" s="286" t="s">
        <v>84</v>
      </c>
      <c r="AV157" s="14" t="s">
        <v>229</v>
      </c>
      <c r="AW157" s="14" t="s">
        <v>32</v>
      </c>
      <c r="AX157" s="14" t="s">
        <v>84</v>
      </c>
      <c r="AY157" s="286" t="s">
        <v>213</v>
      </c>
    </row>
    <row r="158" s="12" customFormat="1" ht="25.92" customHeight="1">
      <c r="A158" s="12"/>
      <c r="B158" s="228"/>
      <c r="C158" s="229"/>
      <c r="D158" s="230" t="s">
        <v>75</v>
      </c>
      <c r="E158" s="231" t="s">
        <v>86</v>
      </c>
      <c r="F158" s="231" t="s">
        <v>558</v>
      </c>
      <c r="G158" s="229"/>
      <c r="H158" s="229"/>
      <c r="I158" s="232"/>
      <c r="J158" s="233">
        <f>BK158</f>
        <v>0</v>
      </c>
      <c r="K158" s="229"/>
      <c r="L158" s="234"/>
      <c r="M158" s="235"/>
      <c r="N158" s="236"/>
      <c r="O158" s="236"/>
      <c r="P158" s="237">
        <f>SUM(P159:P195)</f>
        <v>0</v>
      </c>
      <c r="Q158" s="236"/>
      <c r="R158" s="237">
        <f>SUM(R159:R195)</f>
        <v>0</v>
      </c>
      <c r="S158" s="236"/>
      <c r="T158" s="238">
        <f>SUM(T159:T195)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9" t="s">
        <v>84</v>
      </c>
      <c r="AT158" s="240" t="s">
        <v>75</v>
      </c>
      <c r="AU158" s="240" t="s">
        <v>76</v>
      </c>
      <c r="AY158" s="239" t="s">
        <v>213</v>
      </c>
      <c r="BK158" s="241">
        <f>SUM(BK159:BK195)</f>
        <v>0</v>
      </c>
    </row>
    <row r="159" s="2" customFormat="1" ht="33" customHeight="1">
      <c r="A159" s="39"/>
      <c r="B159" s="40"/>
      <c r="C159" s="244" t="s">
        <v>257</v>
      </c>
      <c r="D159" s="244" t="s">
        <v>216</v>
      </c>
      <c r="E159" s="245" t="s">
        <v>4517</v>
      </c>
      <c r="F159" s="246" t="s">
        <v>4518</v>
      </c>
      <c r="G159" s="247" t="s">
        <v>393</v>
      </c>
      <c r="H159" s="248">
        <v>26.550000000000001</v>
      </c>
      <c r="I159" s="249"/>
      <c r="J159" s="250">
        <f>ROUND(I159*H159,2)</f>
        <v>0</v>
      </c>
      <c r="K159" s="246" t="s">
        <v>394</v>
      </c>
      <c r="L159" s="45"/>
      <c r="M159" s="251" t="s">
        <v>1</v>
      </c>
      <c r="N159" s="252" t="s">
        <v>41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229</v>
      </c>
      <c r="AT159" s="255" t="s">
        <v>216</v>
      </c>
      <c r="AU159" s="255" t="s">
        <v>84</v>
      </c>
      <c r="AY159" s="18" t="s">
        <v>213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84</v>
      </c>
      <c r="BK159" s="256">
        <f>ROUND(I159*H159,2)</f>
        <v>0</v>
      </c>
      <c r="BL159" s="18" t="s">
        <v>229</v>
      </c>
      <c r="BM159" s="255" t="s">
        <v>333</v>
      </c>
    </row>
    <row r="160" s="13" customFormat="1">
      <c r="A160" s="13"/>
      <c r="B160" s="265"/>
      <c r="C160" s="266"/>
      <c r="D160" s="257" t="s">
        <v>436</v>
      </c>
      <c r="E160" s="267" t="s">
        <v>1</v>
      </c>
      <c r="F160" s="268" t="s">
        <v>4519</v>
      </c>
      <c r="G160" s="266"/>
      <c r="H160" s="269">
        <v>26.550000000000001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5" t="s">
        <v>436</v>
      </c>
      <c r="AU160" s="275" t="s">
        <v>84</v>
      </c>
      <c r="AV160" s="13" t="s">
        <v>86</v>
      </c>
      <c r="AW160" s="13" t="s">
        <v>32</v>
      </c>
      <c r="AX160" s="13" t="s">
        <v>76</v>
      </c>
      <c r="AY160" s="275" t="s">
        <v>213</v>
      </c>
    </row>
    <row r="161" s="14" customFormat="1">
      <c r="A161" s="14"/>
      <c r="B161" s="276"/>
      <c r="C161" s="277"/>
      <c r="D161" s="257" t="s">
        <v>436</v>
      </c>
      <c r="E161" s="278" t="s">
        <v>1</v>
      </c>
      <c r="F161" s="279" t="s">
        <v>453</v>
      </c>
      <c r="G161" s="277"/>
      <c r="H161" s="280">
        <v>26.550000000000001</v>
      </c>
      <c r="I161" s="281"/>
      <c r="J161" s="277"/>
      <c r="K161" s="277"/>
      <c r="L161" s="282"/>
      <c r="M161" s="283"/>
      <c r="N161" s="284"/>
      <c r="O161" s="284"/>
      <c r="P161" s="284"/>
      <c r="Q161" s="284"/>
      <c r="R161" s="284"/>
      <c r="S161" s="284"/>
      <c r="T161" s="28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6" t="s">
        <v>436</v>
      </c>
      <c r="AU161" s="286" t="s">
        <v>84</v>
      </c>
      <c r="AV161" s="14" t="s">
        <v>229</v>
      </c>
      <c r="AW161" s="14" t="s">
        <v>32</v>
      </c>
      <c r="AX161" s="14" t="s">
        <v>84</v>
      </c>
      <c r="AY161" s="286" t="s">
        <v>213</v>
      </c>
    </row>
    <row r="162" s="2" customFormat="1" ht="16.5" customHeight="1">
      <c r="A162" s="39"/>
      <c r="B162" s="40"/>
      <c r="C162" s="287" t="s">
        <v>264</v>
      </c>
      <c r="D162" s="287" t="s">
        <v>488</v>
      </c>
      <c r="E162" s="288" t="s">
        <v>4520</v>
      </c>
      <c r="F162" s="289" t="s">
        <v>4521</v>
      </c>
      <c r="G162" s="290" t="s">
        <v>393</v>
      </c>
      <c r="H162" s="291">
        <v>30.533000000000001</v>
      </c>
      <c r="I162" s="292"/>
      <c r="J162" s="293">
        <f>ROUND(I162*H162,2)</f>
        <v>0</v>
      </c>
      <c r="K162" s="289" t="s">
        <v>394</v>
      </c>
      <c r="L162" s="294"/>
      <c r="M162" s="295" t="s">
        <v>1</v>
      </c>
      <c r="N162" s="296" t="s">
        <v>41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420</v>
      </c>
      <c r="AT162" s="255" t="s">
        <v>488</v>
      </c>
      <c r="AU162" s="255" t="s">
        <v>84</v>
      </c>
      <c r="AY162" s="18" t="s">
        <v>213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84</v>
      </c>
      <c r="BK162" s="256">
        <f>ROUND(I162*H162,2)</f>
        <v>0</v>
      </c>
      <c r="BL162" s="18" t="s">
        <v>229</v>
      </c>
      <c r="BM162" s="255" t="s">
        <v>343</v>
      </c>
    </row>
    <row r="163" s="13" customFormat="1">
      <c r="A163" s="13"/>
      <c r="B163" s="265"/>
      <c r="C163" s="266"/>
      <c r="D163" s="257" t="s">
        <v>436</v>
      </c>
      <c r="E163" s="267" t="s">
        <v>1</v>
      </c>
      <c r="F163" s="268" t="s">
        <v>4522</v>
      </c>
      <c r="G163" s="266"/>
      <c r="H163" s="269">
        <v>30.533000000000001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5" t="s">
        <v>436</v>
      </c>
      <c r="AU163" s="275" t="s">
        <v>84</v>
      </c>
      <c r="AV163" s="13" t="s">
        <v>86</v>
      </c>
      <c r="AW163" s="13" t="s">
        <v>32</v>
      </c>
      <c r="AX163" s="13" t="s">
        <v>76</v>
      </c>
      <c r="AY163" s="275" t="s">
        <v>213</v>
      </c>
    </row>
    <row r="164" s="14" customFormat="1">
      <c r="A164" s="14"/>
      <c r="B164" s="276"/>
      <c r="C164" s="277"/>
      <c r="D164" s="257" t="s">
        <v>436</v>
      </c>
      <c r="E164" s="278" t="s">
        <v>1</v>
      </c>
      <c r="F164" s="279" t="s">
        <v>453</v>
      </c>
      <c r="G164" s="277"/>
      <c r="H164" s="280">
        <v>30.533000000000001</v>
      </c>
      <c r="I164" s="281"/>
      <c r="J164" s="277"/>
      <c r="K164" s="277"/>
      <c r="L164" s="282"/>
      <c r="M164" s="283"/>
      <c r="N164" s="284"/>
      <c r="O164" s="284"/>
      <c r="P164" s="284"/>
      <c r="Q164" s="284"/>
      <c r="R164" s="284"/>
      <c r="S164" s="284"/>
      <c r="T164" s="28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6" t="s">
        <v>436</v>
      </c>
      <c r="AU164" s="286" t="s">
        <v>84</v>
      </c>
      <c r="AV164" s="14" t="s">
        <v>229</v>
      </c>
      <c r="AW164" s="14" t="s">
        <v>32</v>
      </c>
      <c r="AX164" s="14" t="s">
        <v>84</v>
      </c>
      <c r="AY164" s="286" t="s">
        <v>213</v>
      </c>
    </row>
    <row r="165" s="2" customFormat="1" ht="33" customHeight="1">
      <c r="A165" s="39"/>
      <c r="B165" s="40"/>
      <c r="C165" s="244" t="s">
        <v>269</v>
      </c>
      <c r="D165" s="244" t="s">
        <v>216</v>
      </c>
      <c r="E165" s="245" t="s">
        <v>4517</v>
      </c>
      <c r="F165" s="246" t="s">
        <v>4518</v>
      </c>
      <c r="G165" s="247" t="s">
        <v>393</v>
      </c>
      <c r="H165" s="248">
        <v>26.550000000000001</v>
      </c>
      <c r="I165" s="249"/>
      <c r="J165" s="250">
        <f>ROUND(I165*H165,2)</f>
        <v>0</v>
      </c>
      <c r="K165" s="246" t="s">
        <v>394</v>
      </c>
      <c r="L165" s="45"/>
      <c r="M165" s="251" t="s">
        <v>1</v>
      </c>
      <c r="N165" s="252" t="s">
        <v>41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229</v>
      </c>
      <c r="AT165" s="255" t="s">
        <v>216</v>
      </c>
      <c r="AU165" s="255" t="s">
        <v>84</v>
      </c>
      <c r="AY165" s="18" t="s">
        <v>213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84</v>
      </c>
      <c r="BK165" s="256">
        <f>ROUND(I165*H165,2)</f>
        <v>0</v>
      </c>
      <c r="BL165" s="18" t="s">
        <v>229</v>
      </c>
      <c r="BM165" s="255" t="s">
        <v>512</v>
      </c>
    </row>
    <row r="166" s="2" customFormat="1" ht="16.5" customHeight="1">
      <c r="A166" s="39"/>
      <c r="B166" s="40"/>
      <c r="C166" s="287" t="s">
        <v>279</v>
      </c>
      <c r="D166" s="287" t="s">
        <v>488</v>
      </c>
      <c r="E166" s="288" t="s">
        <v>4523</v>
      </c>
      <c r="F166" s="289" t="s">
        <v>4524</v>
      </c>
      <c r="G166" s="290" t="s">
        <v>393</v>
      </c>
      <c r="H166" s="291">
        <v>30.533000000000001</v>
      </c>
      <c r="I166" s="292"/>
      <c r="J166" s="293">
        <f>ROUND(I166*H166,2)</f>
        <v>0</v>
      </c>
      <c r="K166" s="289" t="s">
        <v>394</v>
      </c>
      <c r="L166" s="294"/>
      <c r="M166" s="295" t="s">
        <v>1</v>
      </c>
      <c r="N166" s="296" t="s">
        <v>41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420</v>
      </c>
      <c r="AT166" s="255" t="s">
        <v>488</v>
      </c>
      <c r="AU166" s="255" t="s">
        <v>84</v>
      </c>
      <c r="AY166" s="18" t="s">
        <v>213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84</v>
      </c>
      <c r="BK166" s="256">
        <f>ROUND(I166*H166,2)</f>
        <v>0</v>
      </c>
      <c r="BL166" s="18" t="s">
        <v>229</v>
      </c>
      <c r="BM166" s="255" t="s">
        <v>355</v>
      </c>
    </row>
    <row r="167" s="13" customFormat="1">
      <c r="A167" s="13"/>
      <c r="B167" s="265"/>
      <c r="C167" s="266"/>
      <c r="D167" s="257" t="s">
        <v>436</v>
      </c>
      <c r="E167" s="267" t="s">
        <v>1</v>
      </c>
      <c r="F167" s="268" t="s">
        <v>4522</v>
      </c>
      <c r="G167" s="266"/>
      <c r="H167" s="269">
        <v>30.533000000000001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5" t="s">
        <v>436</v>
      </c>
      <c r="AU167" s="275" t="s">
        <v>84</v>
      </c>
      <c r="AV167" s="13" t="s">
        <v>86</v>
      </c>
      <c r="AW167" s="13" t="s">
        <v>32</v>
      </c>
      <c r="AX167" s="13" t="s">
        <v>76</v>
      </c>
      <c r="AY167" s="275" t="s">
        <v>213</v>
      </c>
    </row>
    <row r="168" s="14" customFormat="1">
      <c r="A168" s="14"/>
      <c r="B168" s="276"/>
      <c r="C168" s="277"/>
      <c r="D168" s="257" t="s">
        <v>436</v>
      </c>
      <c r="E168" s="278" t="s">
        <v>1</v>
      </c>
      <c r="F168" s="279" t="s">
        <v>453</v>
      </c>
      <c r="G168" s="277"/>
      <c r="H168" s="280">
        <v>30.533000000000001</v>
      </c>
      <c r="I168" s="281"/>
      <c r="J168" s="277"/>
      <c r="K168" s="277"/>
      <c r="L168" s="282"/>
      <c r="M168" s="283"/>
      <c r="N168" s="284"/>
      <c r="O168" s="284"/>
      <c r="P168" s="284"/>
      <c r="Q168" s="284"/>
      <c r="R168" s="284"/>
      <c r="S168" s="284"/>
      <c r="T168" s="28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6" t="s">
        <v>436</v>
      </c>
      <c r="AU168" s="286" t="s">
        <v>84</v>
      </c>
      <c r="AV168" s="14" t="s">
        <v>229</v>
      </c>
      <c r="AW168" s="14" t="s">
        <v>32</v>
      </c>
      <c r="AX168" s="14" t="s">
        <v>84</v>
      </c>
      <c r="AY168" s="286" t="s">
        <v>213</v>
      </c>
    </row>
    <row r="169" s="2" customFormat="1" ht="33" customHeight="1">
      <c r="A169" s="39"/>
      <c r="B169" s="40"/>
      <c r="C169" s="244" t="s">
        <v>8</v>
      </c>
      <c r="D169" s="244" t="s">
        <v>216</v>
      </c>
      <c r="E169" s="245" t="s">
        <v>4525</v>
      </c>
      <c r="F169" s="246" t="s">
        <v>4526</v>
      </c>
      <c r="G169" s="247" t="s">
        <v>399</v>
      </c>
      <c r="H169" s="248">
        <v>208.983</v>
      </c>
      <c r="I169" s="249"/>
      <c r="J169" s="250">
        <f>ROUND(I169*H169,2)</f>
        <v>0</v>
      </c>
      <c r="K169" s="246" t="s">
        <v>394</v>
      </c>
      <c r="L169" s="45"/>
      <c r="M169" s="251" t="s">
        <v>1</v>
      </c>
      <c r="N169" s="252" t="s">
        <v>41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229</v>
      </c>
      <c r="AT169" s="255" t="s">
        <v>216</v>
      </c>
      <c r="AU169" s="255" t="s">
        <v>84</v>
      </c>
      <c r="AY169" s="18" t="s">
        <v>213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84</v>
      </c>
      <c r="BK169" s="256">
        <f>ROUND(I169*H169,2)</f>
        <v>0</v>
      </c>
      <c r="BL169" s="18" t="s">
        <v>229</v>
      </c>
      <c r="BM169" s="255" t="s">
        <v>365</v>
      </c>
    </row>
    <row r="170" s="13" customFormat="1">
      <c r="A170" s="13"/>
      <c r="B170" s="265"/>
      <c r="C170" s="266"/>
      <c r="D170" s="257" t="s">
        <v>436</v>
      </c>
      <c r="E170" s="267" t="s">
        <v>1</v>
      </c>
      <c r="F170" s="268" t="s">
        <v>4527</v>
      </c>
      <c r="G170" s="266"/>
      <c r="H170" s="269">
        <v>101.733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5" t="s">
        <v>436</v>
      </c>
      <c r="AU170" s="275" t="s">
        <v>84</v>
      </c>
      <c r="AV170" s="13" t="s">
        <v>86</v>
      </c>
      <c r="AW170" s="13" t="s">
        <v>32</v>
      </c>
      <c r="AX170" s="13" t="s">
        <v>76</v>
      </c>
      <c r="AY170" s="275" t="s">
        <v>213</v>
      </c>
    </row>
    <row r="171" s="13" customFormat="1">
      <c r="A171" s="13"/>
      <c r="B171" s="265"/>
      <c r="C171" s="266"/>
      <c r="D171" s="257" t="s">
        <v>436</v>
      </c>
      <c r="E171" s="267" t="s">
        <v>1</v>
      </c>
      <c r="F171" s="268" t="s">
        <v>4528</v>
      </c>
      <c r="G171" s="266"/>
      <c r="H171" s="269">
        <v>107.25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5" t="s">
        <v>436</v>
      </c>
      <c r="AU171" s="275" t="s">
        <v>84</v>
      </c>
      <c r="AV171" s="13" t="s">
        <v>86</v>
      </c>
      <c r="AW171" s="13" t="s">
        <v>32</v>
      </c>
      <c r="AX171" s="13" t="s">
        <v>76</v>
      </c>
      <c r="AY171" s="275" t="s">
        <v>213</v>
      </c>
    </row>
    <row r="172" s="14" customFormat="1">
      <c r="A172" s="14"/>
      <c r="B172" s="276"/>
      <c r="C172" s="277"/>
      <c r="D172" s="257" t="s">
        <v>436</v>
      </c>
      <c r="E172" s="278" t="s">
        <v>1</v>
      </c>
      <c r="F172" s="279" t="s">
        <v>453</v>
      </c>
      <c r="G172" s="277"/>
      <c r="H172" s="280">
        <v>208.983</v>
      </c>
      <c r="I172" s="281"/>
      <c r="J172" s="277"/>
      <c r="K172" s="277"/>
      <c r="L172" s="282"/>
      <c r="M172" s="283"/>
      <c r="N172" s="284"/>
      <c r="O172" s="284"/>
      <c r="P172" s="284"/>
      <c r="Q172" s="284"/>
      <c r="R172" s="284"/>
      <c r="S172" s="284"/>
      <c r="T172" s="28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6" t="s">
        <v>436</v>
      </c>
      <c r="AU172" s="286" t="s">
        <v>84</v>
      </c>
      <c r="AV172" s="14" t="s">
        <v>229</v>
      </c>
      <c r="AW172" s="14" t="s">
        <v>32</v>
      </c>
      <c r="AX172" s="14" t="s">
        <v>84</v>
      </c>
      <c r="AY172" s="286" t="s">
        <v>213</v>
      </c>
    </row>
    <row r="173" s="2" customFormat="1" ht="33" customHeight="1">
      <c r="A173" s="39"/>
      <c r="B173" s="40"/>
      <c r="C173" s="244" t="s">
        <v>293</v>
      </c>
      <c r="D173" s="244" t="s">
        <v>216</v>
      </c>
      <c r="E173" s="245" t="s">
        <v>4529</v>
      </c>
      <c r="F173" s="246" t="s">
        <v>4530</v>
      </c>
      <c r="G173" s="247" t="s">
        <v>399</v>
      </c>
      <c r="H173" s="248">
        <v>8.8900000000000006</v>
      </c>
      <c r="I173" s="249"/>
      <c r="J173" s="250">
        <f>ROUND(I173*H173,2)</f>
        <v>0</v>
      </c>
      <c r="K173" s="246" t="s">
        <v>394</v>
      </c>
      <c r="L173" s="45"/>
      <c r="M173" s="251" t="s">
        <v>1</v>
      </c>
      <c r="N173" s="252" t="s">
        <v>41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229</v>
      </c>
      <c r="AT173" s="255" t="s">
        <v>216</v>
      </c>
      <c r="AU173" s="255" t="s">
        <v>84</v>
      </c>
      <c r="AY173" s="18" t="s">
        <v>213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84</v>
      </c>
      <c r="BK173" s="256">
        <f>ROUND(I173*H173,2)</f>
        <v>0</v>
      </c>
      <c r="BL173" s="18" t="s">
        <v>229</v>
      </c>
      <c r="BM173" s="255" t="s">
        <v>375</v>
      </c>
    </row>
    <row r="174" s="13" customFormat="1">
      <c r="A174" s="13"/>
      <c r="B174" s="265"/>
      <c r="C174" s="266"/>
      <c r="D174" s="257" t="s">
        <v>436</v>
      </c>
      <c r="E174" s="267" t="s">
        <v>1</v>
      </c>
      <c r="F174" s="268" t="s">
        <v>4531</v>
      </c>
      <c r="G174" s="266"/>
      <c r="H174" s="269">
        <v>8.8900000000000006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5" t="s">
        <v>436</v>
      </c>
      <c r="AU174" s="275" t="s">
        <v>84</v>
      </c>
      <c r="AV174" s="13" t="s">
        <v>86</v>
      </c>
      <c r="AW174" s="13" t="s">
        <v>32</v>
      </c>
      <c r="AX174" s="13" t="s">
        <v>76</v>
      </c>
      <c r="AY174" s="275" t="s">
        <v>213</v>
      </c>
    </row>
    <row r="175" s="14" customFormat="1">
      <c r="A175" s="14"/>
      <c r="B175" s="276"/>
      <c r="C175" s="277"/>
      <c r="D175" s="257" t="s">
        <v>436</v>
      </c>
      <c r="E175" s="278" t="s">
        <v>1</v>
      </c>
      <c r="F175" s="279" t="s">
        <v>453</v>
      </c>
      <c r="G175" s="277"/>
      <c r="H175" s="280">
        <v>8.8900000000000006</v>
      </c>
      <c r="I175" s="281"/>
      <c r="J175" s="277"/>
      <c r="K175" s="277"/>
      <c r="L175" s="282"/>
      <c r="M175" s="283"/>
      <c r="N175" s="284"/>
      <c r="O175" s="284"/>
      <c r="P175" s="284"/>
      <c r="Q175" s="284"/>
      <c r="R175" s="284"/>
      <c r="S175" s="284"/>
      <c r="T175" s="28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6" t="s">
        <v>436</v>
      </c>
      <c r="AU175" s="286" t="s">
        <v>84</v>
      </c>
      <c r="AV175" s="14" t="s">
        <v>229</v>
      </c>
      <c r="AW175" s="14" t="s">
        <v>32</v>
      </c>
      <c r="AX175" s="14" t="s">
        <v>84</v>
      </c>
      <c r="AY175" s="286" t="s">
        <v>213</v>
      </c>
    </row>
    <row r="176" s="2" customFormat="1" ht="21.75" customHeight="1">
      <c r="A176" s="39"/>
      <c r="B176" s="40"/>
      <c r="C176" s="244" t="s">
        <v>302</v>
      </c>
      <c r="D176" s="244" t="s">
        <v>216</v>
      </c>
      <c r="E176" s="245" t="s">
        <v>3205</v>
      </c>
      <c r="F176" s="246" t="s">
        <v>4532</v>
      </c>
      <c r="G176" s="247" t="s">
        <v>399</v>
      </c>
      <c r="H176" s="248">
        <v>18.559999999999999</v>
      </c>
      <c r="I176" s="249"/>
      <c r="J176" s="250">
        <f>ROUND(I176*H176,2)</f>
        <v>0</v>
      </c>
      <c r="K176" s="246" t="s">
        <v>394</v>
      </c>
      <c r="L176" s="45"/>
      <c r="M176" s="251" t="s">
        <v>1</v>
      </c>
      <c r="N176" s="252" t="s">
        <v>41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229</v>
      </c>
      <c r="AT176" s="255" t="s">
        <v>216</v>
      </c>
      <c r="AU176" s="255" t="s">
        <v>84</v>
      </c>
      <c r="AY176" s="18" t="s">
        <v>213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84</v>
      </c>
      <c r="BK176" s="256">
        <f>ROUND(I176*H176,2)</f>
        <v>0</v>
      </c>
      <c r="BL176" s="18" t="s">
        <v>229</v>
      </c>
      <c r="BM176" s="255" t="s">
        <v>297</v>
      </c>
    </row>
    <row r="177" s="13" customFormat="1">
      <c r="A177" s="13"/>
      <c r="B177" s="265"/>
      <c r="C177" s="266"/>
      <c r="D177" s="257" t="s">
        <v>436</v>
      </c>
      <c r="E177" s="267" t="s">
        <v>1</v>
      </c>
      <c r="F177" s="268" t="s">
        <v>4533</v>
      </c>
      <c r="G177" s="266"/>
      <c r="H177" s="269">
        <v>18.559999999999999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5" t="s">
        <v>436</v>
      </c>
      <c r="AU177" s="275" t="s">
        <v>84</v>
      </c>
      <c r="AV177" s="13" t="s">
        <v>86</v>
      </c>
      <c r="AW177" s="13" t="s">
        <v>32</v>
      </c>
      <c r="AX177" s="13" t="s">
        <v>76</v>
      </c>
      <c r="AY177" s="275" t="s">
        <v>213</v>
      </c>
    </row>
    <row r="178" s="14" customFormat="1">
      <c r="A178" s="14"/>
      <c r="B178" s="276"/>
      <c r="C178" s="277"/>
      <c r="D178" s="257" t="s">
        <v>436</v>
      </c>
      <c r="E178" s="278" t="s">
        <v>1</v>
      </c>
      <c r="F178" s="279" t="s">
        <v>453</v>
      </c>
      <c r="G178" s="277"/>
      <c r="H178" s="280">
        <v>18.559999999999999</v>
      </c>
      <c r="I178" s="281"/>
      <c r="J178" s="277"/>
      <c r="K178" s="277"/>
      <c r="L178" s="282"/>
      <c r="M178" s="283"/>
      <c r="N178" s="284"/>
      <c r="O178" s="284"/>
      <c r="P178" s="284"/>
      <c r="Q178" s="284"/>
      <c r="R178" s="284"/>
      <c r="S178" s="284"/>
      <c r="T178" s="28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6" t="s">
        <v>436</v>
      </c>
      <c r="AU178" s="286" t="s">
        <v>84</v>
      </c>
      <c r="AV178" s="14" t="s">
        <v>229</v>
      </c>
      <c r="AW178" s="14" t="s">
        <v>32</v>
      </c>
      <c r="AX178" s="14" t="s">
        <v>84</v>
      </c>
      <c r="AY178" s="286" t="s">
        <v>213</v>
      </c>
    </row>
    <row r="179" s="2" customFormat="1" ht="21.75" customHeight="1">
      <c r="A179" s="39"/>
      <c r="B179" s="40"/>
      <c r="C179" s="244" t="s">
        <v>307</v>
      </c>
      <c r="D179" s="244" t="s">
        <v>216</v>
      </c>
      <c r="E179" s="245" t="s">
        <v>2753</v>
      </c>
      <c r="F179" s="246" t="s">
        <v>4534</v>
      </c>
      <c r="G179" s="247" t="s">
        <v>399</v>
      </c>
      <c r="H179" s="248">
        <v>3.3599999999999999</v>
      </c>
      <c r="I179" s="249"/>
      <c r="J179" s="250">
        <f>ROUND(I179*H179,2)</f>
        <v>0</v>
      </c>
      <c r="K179" s="246" t="s">
        <v>394</v>
      </c>
      <c r="L179" s="45"/>
      <c r="M179" s="251" t="s">
        <v>1</v>
      </c>
      <c r="N179" s="252" t="s">
        <v>41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229</v>
      </c>
      <c r="AT179" s="255" t="s">
        <v>216</v>
      </c>
      <c r="AU179" s="255" t="s">
        <v>84</v>
      </c>
      <c r="AY179" s="18" t="s">
        <v>213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84</v>
      </c>
      <c r="BK179" s="256">
        <f>ROUND(I179*H179,2)</f>
        <v>0</v>
      </c>
      <c r="BL179" s="18" t="s">
        <v>229</v>
      </c>
      <c r="BM179" s="255" t="s">
        <v>317</v>
      </c>
    </row>
    <row r="180" s="13" customFormat="1">
      <c r="A180" s="13"/>
      <c r="B180" s="265"/>
      <c r="C180" s="266"/>
      <c r="D180" s="257" t="s">
        <v>436</v>
      </c>
      <c r="E180" s="267" t="s">
        <v>1</v>
      </c>
      <c r="F180" s="268" t="s">
        <v>4535</v>
      </c>
      <c r="G180" s="266"/>
      <c r="H180" s="269">
        <v>3.3599999999999999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5" t="s">
        <v>436</v>
      </c>
      <c r="AU180" s="275" t="s">
        <v>84</v>
      </c>
      <c r="AV180" s="13" t="s">
        <v>86</v>
      </c>
      <c r="AW180" s="13" t="s">
        <v>32</v>
      </c>
      <c r="AX180" s="13" t="s">
        <v>76</v>
      </c>
      <c r="AY180" s="275" t="s">
        <v>213</v>
      </c>
    </row>
    <row r="181" s="14" customFormat="1">
      <c r="A181" s="14"/>
      <c r="B181" s="276"/>
      <c r="C181" s="277"/>
      <c r="D181" s="257" t="s">
        <v>436</v>
      </c>
      <c r="E181" s="278" t="s">
        <v>1</v>
      </c>
      <c r="F181" s="279" t="s">
        <v>453</v>
      </c>
      <c r="G181" s="277"/>
      <c r="H181" s="280">
        <v>3.3599999999999999</v>
      </c>
      <c r="I181" s="281"/>
      <c r="J181" s="277"/>
      <c r="K181" s="277"/>
      <c r="L181" s="282"/>
      <c r="M181" s="283"/>
      <c r="N181" s="284"/>
      <c r="O181" s="284"/>
      <c r="P181" s="284"/>
      <c r="Q181" s="284"/>
      <c r="R181" s="284"/>
      <c r="S181" s="284"/>
      <c r="T181" s="28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6" t="s">
        <v>436</v>
      </c>
      <c r="AU181" s="286" t="s">
        <v>84</v>
      </c>
      <c r="AV181" s="14" t="s">
        <v>229</v>
      </c>
      <c r="AW181" s="14" t="s">
        <v>32</v>
      </c>
      <c r="AX181" s="14" t="s">
        <v>84</v>
      </c>
      <c r="AY181" s="286" t="s">
        <v>213</v>
      </c>
    </row>
    <row r="182" s="2" customFormat="1" ht="16.5" customHeight="1">
      <c r="A182" s="39"/>
      <c r="B182" s="40"/>
      <c r="C182" s="244" t="s">
        <v>312</v>
      </c>
      <c r="D182" s="244" t="s">
        <v>216</v>
      </c>
      <c r="E182" s="245" t="s">
        <v>4536</v>
      </c>
      <c r="F182" s="246" t="s">
        <v>4537</v>
      </c>
      <c r="G182" s="247" t="s">
        <v>393</v>
      </c>
      <c r="H182" s="248">
        <v>2.9700000000000002</v>
      </c>
      <c r="I182" s="249"/>
      <c r="J182" s="250">
        <f>ROUND(I182*H182,2)</f>
        <v>0</v>
      </c>
      <c r="K182" s="246" t="s">
        <v>394</v>
      </c>
      <c r="L182" s="45"/>
      <c r="M182" s="251" t="s">
        <v>1</v>
      </c>
      <c r="N182" s="252" t="s">
        <v>41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229</v>
      </c>
      <c r="AT182" s="255" t="s">
        <v>216</v>
      </c>
      <c r="AU182" s="255" t="s">
        <v>84</v>
      </c>
      <c r="AY182" s="18" t="s">
        <v>213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84</v>
      </c>
      <c r="BK182" s="256">
        <f>ROUND(I182*H182,2)</f>
        <v>0</v>
      </c>
      <c r="BL182" s="18" t="s">
        <v>229</v>
      </c>
      <c r="BM182" s="255" t="s">
        <v>565</v>
      </c>
    </row>
    <row r="183" s="13" customFormat="1">
      <c r="A183" s="13"/>
      <c r="B183" s="265"/>
      <c r="C183" s="266"/>
      <c r="D183" s="257" t="s">
        <v>436</v>
      </c>
      <c r="E183" s="267" t="s">
        <v>1</v>
      </c>
      <c r="F183" s="268" t="s">
        <v>4538</v>
      </c>
      <c r="G183" s="266"/>
      <c r="H183" s="269">
        <v>2.9700000000000002</v>
      </c>
      <c r="I183" s="270"/>
      <c r="J183" s="266"/>
      <c r="K183" s="266"/>
      <c r="L183" s="271"/>
      <c r="M183" s="272"/>
      <c r="N183" s="273"/>
      <c r="O183" s="273"/>
      <c r="P183" s="273"/>
      <c r="Q183" s="273"/>
      <c r="R183" s="273"/>
      <c r="S183" s="273"/>
      <c r="T183" s="27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5" t="s">
        <v>436</v>
      </c>
      <c r="AU183" s="275" t="s">
        <v>84</v>
      </c>
      <c r="AV183" s="13" t="s">
        <v>86</v>
      </c>
      <c r="AW183" s="13" t="s">
        <v>32</v>
      </c>
      <c r="AX183" s="13" t="s">
        <v>76</v>
      </c>
      <c r="AY183" s="275" t="s">
        <v>213</v>
      </c>
    </row>
    <row r="184" s="14" customFormat="1">
      <c r="A184" s="14"/>
      <c r="B184" s="276"/>
      <c r="C184" s="277"/>
      <c r="D184" s="257" t="s">
        <v>436</v>
      </c>
      <c r="E184" s="278" t="s">
        <v>1</v>
      </c>
      <c r="F184" s="279" t="s">
        <v>453</v>
      </c>
      <c r="G184" s="277"/>
      <c r="H184" s="280">
        <v>2.9700000000000002</v>
      </c>
      <c r="I184" s="281"/>
      <c r="J184" s="277"/>
      <c r="K184" s="277"/>
      <c r="L184" s="282"/>
      <c r="M184" s="283"/>
      <c r="N184" s="284"/>
      <c r="O184" s="284"/>
      <c r="P184" s="284"/>
      <c r="Q184" s="284"/>
      <c r="R184" s="284"/>
      <c r="S184" s="284"/>
      <c r="T184" s="28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6" t="s">
        <v>436</v>
      </c>
      <c r="AU184" s="286" t="s">
        <v>84</v>
      </c>
      <c r="AV184" s="14" t="s">
        <v>229</v>
      </c>
      <c r="AW184" s="14" t="s">
        <v>32</v>
      </c>
      <c r="AX184" s="14" t="s">
        <v>84</v>
      </c>
      <c r="AY184" s="286" t="s">
        <v>213</v>
      </c>
    </row>
    <row r="185" s="2" customFormat="1" ht="16.5" customHeight="1">
      <c r="A185" s="39"/>
      <c r="B185" s="40"/>
      <c r="C185" s="244" t="s">
        <v>322</v>
      </c>
      <c r="D185" s="244" t="s">
        <v>216</v>
      </c>
      <c r="E185" s="245" t="s">
        <v>4539</v>
      </c>
      <c r="F185" s="246" t="s">
        <v>4540</v>
      </c>
      <c r="G185" s="247" t="s">
        <v>393</v>
      </c>
      <c r="H185" s="248">
        <v>2.9700000000000002</v>
      </c>
      <c r="I185" s="249"/>
      <c r="J185" s="250">
        <f>ROUND(I185*H185,2)</f>
        <v>0</v>
      </c>
      <c r="K185" s="246" t="s">
        <v>394</v>
      </c>
      <c r="L185" s="45"/>
      <c r="M185" s="251" t="s">
        <v>1</v>
      </c>
      <c r="N185" s="252" t="s">
        <v>41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229</v>
      </c>
      <c r="AT185" s="255" t="s">
        <v>216</v>
      </c>
      <c r="AU185" s="255" t="s">
        <v>84</v>
      </c>
      <c r="AY185" s="18" t="s">
        <v>213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84</v>
      </c>
      <c r="BK185" s="256">
        <f>ROUND(I185*H185,2)</f>
        <v>0</v>
      </c>
      <c r="BL185" s="18" t="s">
        <v>229</v>
      </c>
      <c r="BM185" s="255" t="s">
        <v>574</v>
      </c>
    </row>
    <row r="186" s="2" customFormat="1" ht="21.75" customHeight="1">
      <c r="A186" s="39"/>
      <c r="B186" s="40"/>
      <c r="C186" s="244" t="s">
        <v>7</v>
      </c>
      <c r="D186" s="244" t="s">
        <v>216</v>
      </c>
      <c r="E186" s="245" t="s">
        <v>2767</v>
      </c>
      <c r="F186" s="246" t="s">
        <v>4541</v>
      </c>
      <c r="G186" s="247" t="s">
        <v>491</v>
      </c>
      <c r="H186" s="248">
        <v>0.27800000000000002</v>
      </c>
      <c r="I186" s="249"/>
      <c r="J186" s="250">
        <f>ROUND(I186*H186,2)</f>
        <v>0</v>
      </c>
      <c r="K186" s="246" t="s">
        <v>394</v>
      </c>
      <c r="L186" s="45"/>
      <c r="M186" s="251" t="s">
        <v>1</v>
      </c>
      <c r="N186" s="252" t="s">
        <v>41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229</v>
      </c>
      <c r="AT186" s="255" t="s">
        <v>216</v>
      </c>
      <c r="AU186" s="255" t="s">
        <v>84</v>
      </c>
      <c r="AY186" s="18" t="s">
        <v>213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84</v>
      </c>
      <c r="BK186" s="256">
        <f>ROUND(I186*H186,2)</f>
        <v>0</v>
      </c>
      <c r="BL186" s="18" t="s">
        <v>229</v>
      </c>
      <c r="BM186" s="255" t="s">
        <v>585</v>
      </c>
    </row>
    <row r="187" s="13" customFormat="1">
      <c r="A187" s="13"/>
      <c r="B187" s="265"/>
      <c r="C187" s="266"/>
      <c r="D187" s="257" t="s">
        <v>436</v>
      </c>
      <c r="E187" s="267" t="s">
        <v>1</v>
      </c>
      <c r="F187" s="268" t="s">
        <v>4542</v>
      </c>
      <c r="G187" s="266"/>
      <c r="H187" s="269">
        <v>0.27800000000000002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5" t="s">
        <v>436</v>
      </c>
      <c r="AU187" s="275" t="s">
        <v>84</v>
      </c>
      <c r="AV187" s="13" t="s">
        <v>86</v>
      </c>
      <c r="AW187" s="13" t="s">
        <v>32</v>
      </c>
      <c r="AX187" s="13" t="s">
        <v>76</v>
      </c>
      <c r="AY187" s="275" t="s">
        <v>213</v>
      </c>
    </row>
    <row r="188" s="14" customFormat="1">
      <c r="A188" s="14"/>
      <c r="B188" s="276"/>
      <c r="C188" s="277"/>
      <c r="D188" s="257" t="s">
        <v>436</v>
      </c>
      <c r="E188" s="278" t="s">
        <v>1</v>
      </c>
      <c r="F188" s="279" t="s">
        <v>453</v>
      </c>
      <c r="G188" s="277"/>
      <c r="H188" s="280">
        <v>0.27800000000000002</v>
      </c>
      <c r="I188" s="281"/>
      <c r="J188" s="277"/>
      <c r="K188" s="277"/>
      <c r="L188" s="282"/>
      <c r="M188" s="283"/>
      <c r="N188" s="284"/>
      <c r="O188" s="284"/>
      <c r="P188" s="284"/>
      <c r="Q188" s="284"/>
      <c r="R188" s="284"/>
      <c r="S188" s="284"/>
      <c r="T188" s="28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6" t="s">
        <v>436</v>
      </c>
      <c r="AU188" s="286" t="s">
        <v>84</v>
      </c>
      <c r="AV188" s="14" t="s">
        <v>229</v>
      </c>
      <c r="AW188" s="14" t="s">
        <v>32</v>
      </c>
      <c r="AX188" s="14" t="s">
        <v>84</v>
      </c>
      <c r="AY188" s="286" t="s">
        <v>213</v>
      </c>
    </row>
    <row r="189" s="2" customFormat="1" ht="21.75" customHeight="1">
      <c r="A189" s="39"/>
      <c r="B189" s="40"/>
      <c r="C189" s="244" t="s">
        <v>333</v>
      </c>
      <c r="D189" s="244" t="s">
        <v>216</v>
      </c>
      <c r="E189" s="245" t="s">
        <v>4543</v>
      </c>
      <c r="F189" s="246" t="s">
        <v>4544</v>
      </c>
      <c r="G189" s="247" t="s">
        <v>399</v>
      </c>
      <c r="H189" s="248">
        <v>26.879999999999999</v>
      </c>
      <c r="I189" s="249"/>
      <c r="J189" s="250">
        <f>ROUND(I189*H189,2)</f>
        <v>0</v>
      </c>
      <c r="K189" s="246" t="s">
        <v>394</v>
      </c>
      <c r="L189" s="45"/>
      <c r="M189" s="251" t="s">
        <v>1</v>
      </c>
      <c r="N189" s="252" t="s">
        <v>41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229</v>
      </c>
      <c r="AT189" s="255" t="s">
        <v>216</v>
      </c>
      <c r="AU189" s="255" t="s">
        <v>84</v>
      </c>
      <c r="AY189" s="18" t="s">
        <v>213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84</v>
      </c>
      <c r="BK189" s="256">
        <f>ROUND(I189*H189,2)</f>
        <v>0</v>
      </c>
      <c r="BL189" s="18" t="s">
        <v>229</v>
      </c>
      <c r="BM189" s="255" t="s">
        <v>601</v>
      </c>
    </row>
    <row r="190" s="13" customFormat="1">
      <c r="A190" s="13"/>
      <c r="B190" s="265"/>
      <c r="C190" s="266"/>
      <c r="D190" s="257" t="s">
        <v>436</v>
      </c>
      <c r="E190" s="267" t="s">
        <v>1</v>
      </c>
      <c r="F190" s="268" t="s">
        <v>4545</v>
      </c>
      <c r="G190" s="266"/>
      <c r="H190" s="269">
        <v>26.879999999999999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5" t="s">
        <v>436</v>
      </c>
      <c r="AU190" s="275" t="s">
        <v>84</v>
      </c>
      <c r="AV190" s="13" t="s">
        <v>86</v>
      </c>
      <c r="AW190" s="13" t="s">
        <v>32</v>
      </c>
      <c r="AX190" s="13" t="s">
        <v>76</v>
      </c>
      <c r="AY190" s="275" t="s">
        <v>213</v>
      </c>
    </row>
    <row r="191" s="14" customFormat="1">
      <c r="A191" s="14"/>
      <c r="B191" s="276"/>
      <c r="C191" s="277"/>
      <c r="D191" s="257" t="s">
        <v>436</v>
      </c>
      <c r="E191" s="278" t="s">
        <v>1</v>
      </c>
      <c r="F191" s="279" t="s">
        <v>453</v>
      </c>
      <c r="G191" s="277"/>
      <c r="H191" s="280">
        <v>26.879999999999999</v>
      </c>
      <c r="I191" s="281"/>
      <c r="J191" s="277"/>
      <c r="K191" s="277"/>
      <c r="L191" s="282"/>
      <c r="M191" s="283"/>
      <c r="N191" s="284"/>
      <c r="O191" s="284"/>
      <c r="P191" s="284"/>
      <c r="Q191" s="284"/>
      <c r="R191" s="284"/>
      <c r="S191" s="284"/>
      <c r="T191" s="28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6" t="s">
        <v>436</v>
      </c>
      <c r="AU191" s="286" t="s">
        <v>84</v>
      </c>
      <c r="AV191" s="14" t="s">
        <v>229</v>
      </c>
      <c r="AW191" s="14" t="s">
        <v>32</v>
      </c>
      <c r="AX191" s="14" t="s">
        <v>84</v>
      </c>
      <c r="AY191" s="286" t="s">
        <v>213</v>
      </c>
    </row>
    <row r="192" s="2" customFormat="1" ht="16.5" customHeight="1">
      <c r="A192" s="39"/>
      <c r="B192" s="40"/>
      <c r="C192" s="244" t="s">
        <v>338</v>
      </c>
      <c r="D192" s="244" t="s">
        <v>216</v>
      </c>
      <c r="E192" s="245" t="s">
        <v>4546</v>
      </c>
      <c r="F192" s="246" t="s">
        <v>4547</v>
      </c>
      <c r="G192" s="247" t="s">
        <v>393</v>
      </c>
      <c r="H192" s="248">
        <v>23.760000000000002</v>
      </c>
      <c r="I192" s="249"/>
      <c r="J192" s="250">
        <f>ROUND(I192*H192,2)</f>
        <v>0</v>
      </c>
      <c r="K192" s="246" t="s">
        <v>394</v>
      </c>
      <c r="L192" s="45"/>
      <c r="M192" s="251" t="s">
        <v>1</v>
      </c>
      <c r="N192" s="252" t="s">
        <v>41</v>
      </c>
      <c r="O192" s="9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229</v>
      </c>
      <c r="AT192" s="255" t="s">
        <v>216</v>
      </c>
      <c r="AU192" s="255" t="s">
        <v>84</v>
      </c>
      <c r="AY192" s="18" t="s">
        <v>213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84</v>
      </c>
      <c r="BK192" s="256">
        <f>ROUND(I192*H192,2)</f>
        <v>0</v>
      </c>
      <c r="BL192" s="18" t="s">
        <v>229</v>
      </c>
      <c r="BM192" s="255" t="s">
        <v>611</v>
      </c>
    </row>
    <row r="193" s="13" customFormat="1">
      <c r="A193" s="13"/>
      <c r="B193" s="265"/>
      <c r="C193" s="266"/>
      <c r="D193" s="257" t="s">
        <v>436</v>
      </c>
      <c r="E193" s="267" t="s">
        <v>1</v>
      </c>
      <c r="F193" s="268" t="s">
        <v>4548</v>
      </c>
      <c r="G193" s="266"/>
      <c r="H193" s="269">
        <v>23.760000000000002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5" t="s">
        <v>436</v>
      </c>
      <c r="AU193" s="275" t="s">
        <v>84</v>
      </c>
      <c r="AV193" s="13" t="s">
        <v>86</v>
      </c>
      <c r="AW193" s="13" t="s">
        <v>32</v>
      </c>
      <c r="AX193" s="13" t="s">
        <v>76</v>
      </c>
      <c r="AY193" s="275" t="s">
        <v>213</v>
      </c>
    </row>
    <row r="194" s="14" customFormat="1">
      <c r="A194" s="14"/>
      <c r="B194" s="276"/>
      <c r="C194" s="277"/>
      <c r="D194" s="257" t="s">
        <v>436</v>
      </c>
      <c r="E194" s="278" t="s">
        <v>1</v>
      </c>
      <c r="F194" s="279" t="s">
        <v>453</v>
      </c>
      <c r="G194" s="277"/>
      <c r="H194" s="280">
        <v>23.760000000000002</v>
      </c>
      <c r="I194" s="281"/>
      <c r="J194" s="277"/>
      <c r="K194" s="277"/>
      <c r="L194" s="282"/>
      <c r="M194" s="283"/>
      <c r="N194" s="284"/>
      <c r="O194" s="284"/>
      <c r="P194" s="284"/>
      <c r="Q194" s="284"/>
      <c r="R194" s="284"/>
      <c r="S194" s="284"/>
      <c r="T194" s="28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6" t="s">
        <v>436</v>
      </c>
      <c r="AU194" s="286" t="s">
        <v>84</v>
      </c>
      <c r="AV194" s="14" t="s">
        <v>229</v>
      </c>
      <c r="AW194" s="14" t="s">
        <v>32</v>
      </c>
      <c r="AX194" s="14" t="s">
        <v>84</v>
      </c>
      <c r="AY194" s="286" t="s">
        <v>213</v>
      </c>
    </row>
    <row r="195" s="2" customFormat="1" ht="16.5" customHeight="1">
      <c r="A195" s="39"/>
      <c r="B195" s="40"/>
      <c r="C195" s="244" t="s">
        <v>343</v>
      </c>
      <c r="D195" s="244" t="s">
        <v>216</v>
      </c>
      <c r="E195" s="245" t="s">
        <v>4549</v>
      </c>
      <c r="F195" s="246" t="s">
        <v>4550</v>
      </c>
      <c r="G195" s="247" t="s">
        <v>393</v>
      </c>
      <c r="H195" s="248">
        <v>23.760000000000002</v>
      </c>
      <c r="I195" s="249"/>
      <c r="J195" s="250">
        <f>ROUND(I195*H195,2)</f>
        <v>0</v>
      </c>
      <c r="K195" s="246" t="s">
        <v>394</v>
      </c>
      <c r="L195" s="45"/>
      <c r="M195" s="251" t="s">
        <v>1</v>
      </c>
      <c r="N195" s="252" t="s">
        <v>41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229</v>
      </c>
      <c r="AT195" s="255" t="s">
        <v>216</v>
      </c>
      <c r="AU195" s="255" t="s">
        <v>84</v>
      </c>
      <c r="AY195" s="18" t="s">
        <v>213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84</v>
      </c>
      <c r="BK195" s="256">
        <f>ROUND(I195*H195,2)</f>
        <v>0</v>
      </c>
      <c r="BL195" s="18" t="s">
        <v>229</v>
      </c>
      <c r="BM195" s="255" t="s">
        <v>620</v>
      </c>
    </row>
    <row r="196" s="12" customFormat="1" ht="25.92" customHeight="1">
      <c r="A196" s="12"/>
      <c r="B196" s="228"/>
      <c r="C196" s="229"/>
      <c r="D196" s="230" t="s">
        <v>75</v>
      </c>
      <c r="E196" s="231" t="s">
        <v>224</v>
      </c>
      <c r="F196" s="231" t="s">
        <v>1176</v>
      </c>
      <c r="G196" s="229"/>
      <c r="H196" s="229"/>
      <c r="I196" s="232"/>
      <c r="J196" s="233">
        <f>BK196</f>
        <v>0</v>
      </c>
      <c r="K196" s="229"/>
      <c r="L196" s="234"/>
      <c r="M196" s="235"/>
      <c r="N196" s="236"/>
      <c r="O196" s="236"/>
      <c r="P196" s="237">
        <f>SUM(P197:P215)</f>
        <v>0</v>
      </c>
      <c r="Q196" s="236"/>
      <c r="R196" s="237">
        <f>SUM(R197:R215)</f>
        <v>0</v>
      </c>
      <c r="S196" s="236"/>
      <c r="T196" s="238">
        <f>SUM(T197:T215)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9" t="s">
        <v>84</v>
      </c>
      <c r="AT196" s="240" t="s">
        <v>75</v>
      </c>
      <c r="AU196" s="240" t="s">
        <v>76</v>
      </c>
      <c r="AY196" s="239" t="s">
        <v>213</v>
      </c>
      <c r="BK196" s="241">
        <f>SUM(BK197:BK215)</f>
        <v>0</v>
      </c>
    </row>
    <row r="197" s="2" customFormat="1" ht="33" customHeight="1">
      <c r="A197" s="39"/>
      <c r="B197" s="40"/>
      <c r="C197" s="244" t="s">
        <v>348</v>
      </c>
      <c r="D197" s="244" t="s">
        <v>216</v>
      </c>
      <c r="E197" s="245" t="s">
        <v>4551</v>
      </c>
      <c r="F197" s="246" t="s">
        <v>4552</v>
      </c>
      <c r="G197" s="247" t="s">
        <v>393</v>
      </c>
      <c r="H197" s="248">
        <v>26.550000000000001</v>
      </c>
      <c r="I197" s="249"/>
      <c r="J197" s="250">
        <f>ROUND(I197*H197,2)</f>
        <v>0</v>
      </c>
      <c r="K197" s="246" t="s">
        <v>394</v>
      </c>
      <c r="L197" s="45"/>
      <c r="M197" s="251" t="s">
        <v>1</v>
      </c>
      <c r="N197" s="252" t="s">
        <v>41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229</v>
      </c>
      <c r="AT197" s="255" t="s">
        <v>216</v>
      </c>
      <c r="AU197" s="255" t="s">
        <v>84</v>
      </c>
      <c r="AY197" s="18" t="s">
        <v>213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84</v>
      </c>
      <c r="BK197" s="256">
        <f>ROUND(I197*H197,2)</f>
        <v>0</v>
      </c>
      <c r="BL197" s="18" t="s">
        <v>229</v>
      </c>
      <c r="BM197" s="255" t="s">
        <v>630</v>
      </c>
    </row>
    <row r="198" s="13" customFormat="1">
      <c r="A198" s="13"/>
      <c r="B198" s="265"/>
      <c r="C198" s="266"/>
      <c r="D198" s="257" t="s">
        <v>436</v>
      </c>
      <c r="E198" s="267" t="s">
        <v>1</v>
      </c>
      <c r="F198" s="268" t="s">
        <v>4519</v>
      </c>
      <c r="G198" s="266"/>
      <c r="H198" s="269">
        <v>26.550000000000001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5" t="s">
        <v>436</v>
      </c>
      <c r="AU198" s="275" t="s">
        <v>84</v>
      </c>
      <c r="AV198" s="13" t="s">
        <v>86</v>
      </c>
      <c r="AW198" s="13" t="s">
        <v>32</v>
      </c>
      <c r="AX198" s="13" t="s">
        <v>76</v>
      </c>
      <c r="AY198" s="275" t="s">
        <v>213</v>
      </c>
    </row>
    <row r="199" s="14" customFormat="1">
      <c r="A199" s="14"/>
      <c r="B199" s="276"/>
      <c r="C199" s="277"/>
      <c r="D199" s="257" t="s">
        <v>436</v>
      </c>
      <c r="E199" s="278" t="s">
        <v>1</v>
      </c>
      <c r="F199" s="279" t="s">
        <v>453</v>
      </c>
      <c r="G199" s="277"/>
      <c r="H199" s="280">
        <v>26.550000000000001</v>
      </c>
      <c r="I199" s="281"/>
      <c r="J199" s="277"/>
      <c r="K199" s="277"/>
      <c r="L199" s="282"/>
      <c r="M199" s="283"/>
      <c r="N199" s="284"/>
      <c r="O199" s="284"/>
      <c r="P199" s="284"/>
      <c r="Q199" s="284"/>
      <c r="R199" s="284"/>
      <c r="S199" s="284"/>
      <c r="T199" s="28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6" t="s">
        <v>436</v>
      </c>
      <c r="AU199" s="286" t="s">
        <v>84</v>
      </c>
      <c r="AV199" s="14" t="s">
        <v>229</v>
      </c>
      <c r="AW199" s="14" t="s">
        <v>32</v>
      </c>
      <c r="AX199" s="14" t="s">
        <v>84</v>
      </c>
      <c r="AY199" s="286" t="s">
        <v>213</v>
      </c>
    </row>
    <row r="200" s="2" customFormat="1" ht="55.5" customHeight="1">
      <c r="A200" s="39"/>
      <c r="B200" s="40"/>
      <c r="C200" s="244" t="s">
        <v>512</v>
      </c>
      <c r="D200" s="244" t="s">
        <v>216</v>
      </c>
      <c r="E200" s="245" t="s">
        <v>4553</v>
      </c>
      <c r="F200" s="246" t="s">
        <v>4554</v>
      </c>
      <c r="G200" s="247" t="s">
        <v>399</v>
      </c>
      <c r="H200" s="248">
        <v>30.52</v>
      </c>
      <c r="I200" s="249"/>
      <c r="J200" s="250">
        <f>ROUND(I200*H200,2)</f>
        <v>0</v>
      </c>
      <c r="K200" s="246" t="s">
        <v>1</v>
      </c>
      <c r="L200" s="45"/>
      <c r="M200" s="251" t="s">
        <v>1</v>
      </c>
      <c r="N200" s="252" t="s">
        <v>41</v>
      </c>
      <c r="O200" s="9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229</v>
      </c>
      <c r="AT200" s="255" t="s">
        <v>216</v>
      </c>
      <c r="AU200" s="255" t="s">
        <v>84</v>
      </c>
      <c r="AY200" s="18" t="s">
        <v>213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84</v>
      </c>
      <c r="BK200" s="256">
        <f>ROUND(I200*H200,2)</f>
        <v>0</v>
      </c>
      <c r="BL200" s="18" t="s">
        <v>229</v>
      </c>
      <c r="BM200" s="255" t="s">
        <v>640</v>
      </c>
    </row>
    <row r="201" s="13" customFormat="1">
      <c r="A201" s="13"/>
      <c r="B201" s="265"/>
      <c r="C201" s="266"/>
      <c r="D201" s="257" t="s">
        <v>436</v>
      </c>
      <c r="E201" s="267" t="s">
        <v>1</v>
      </c>
      <c r="F201" s="268" t="s">
        <v>4555</v>
      </c>
      <c r="G201" s="266"/>
      <c r="H201" s="269">
        <v>16.800000000000001</v>
      </c>
      <c r="I201" s="270"/>
      <c r="J201" s="266"/>
      <c r="K201" s="266"/>
      <c r="L201" s="271"/>
      <c r="M201" s="272"/>
      <c r="N201" s="273"/>
      <c r="O201" s="273"/>
      <c r="P201" s="273"/>
      <c r="Q201" s="273"/>
      <c r="R201" s="273"/>
      <c r="S201" s="273"/>
      <c r="T201" s="27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75" t="s">
        <v>436</v>
      </c>
      <c r="AU201" s="275" t="s">
        <v>84</v>
      </c>
      <c r="AV201" s="13" t="s">
        <v>86</v>
      </c>
      <c r="AW201" s="13" t="s">
        <v>32</v>
      </c>
      <c r="AX201" s="13" t="s">
        <v>76</v>
      </c>
      <c r="AY201" s="275" t="s">
        <v>213</v>
      </c>
    </row>
    <row r="202" s="13" customFormat="1">
      <c r="A202" s="13"/>
      <c r="B202" s="265"/>
      <c r="C202" s="266"/>
      <c r="D202" s="257" t="s">
        <v>436</v>
      </c>
      <c r="E202" s="267" t="s">
        <v>1</v>
      </c>
      <c r="F202" s="268" t="s">
        <v>4556</v>
      </c>
      <c r="G202" s="266"/>
      <c r="H202" s="269">
        <v>13.720000000000001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5" t="s">
        <v>436</v>
      </c>
      <c r="AU202" s="275" t="s">
        <v>84</v>
      </c>
      <c r="AV202" s="13" t="s">
        <v>86</v>
      </c>
      <c r="AW202" s="13" t="s">
        <v>32</v>
      </c>
      <c r="AX202" s="13" t="s">
        <v>76</v>
      </c>
      <c r="AY202" s="275" t="s">
        <v>213</v>
      </c>
    </row>
    <row r="203" s="14" customFormat="1">
      <c r="A203" s="14"/>
      <c r="B203" s="276"/>
      <c r="C203" s="277"/>
      <c r="D203" s="257" t="s">
        <v>436</v>
      </c>
      <c r="E203" s="278" t="s">
        <v>1</v>
      </c>
      <c r="F203" s="279" t="s">
        <v>453</v>
      </c>
      <c r="G203" s="277"/>
      <c r="H203" s="280">
        <v>30.520000000000003</v>
      </c>
      <c r="I203" s="281"/>
      <c r="J203" s="277"/>
      <c r="K203" s="277"/>
      <c r="L203" s="282"/>
      <c r="M203" s="283"/>
      <c r="N203" s="284"/>
      <c r="O203" s="284"/>
      <c r="P203" s="284"/>
      <c r="Q203" s="284"/>
      <c r="R203" s="284"/>
      <c r="S203" s="284"/>
      <c r="T203" s="28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6" t="s">
        <v>436</v>
      </c>
      <c r="AU203" s="286" t="s">
        <v>84</v>
      </c>
      <c r="AV203" s="14" t="s">
        <v>229</v>
      </c>
      <c r="AW203" s="14" t="s">
        <v>32</v>
      </c>
      <c r="AX203" s="14" t="s">
        <v>84</v>
      </c>
      <c r="AY203" s="286" t="s">
        <v>213</v>
      </c>
    </row>
    <row r="204" s="2" customFormat="1" ht="21.75" customHeight="1">
      <c r="A204" s="39"/>
      <c r="B204" s="40"/>
      <c r="C204" s="244" t="s">
        <v>516</v>
      </c>
      <c r="D204" s="244" t="s">
        <v>216</v>
      </c>
      <c r="E204" s="245" t="s">
        <v>1530</v>
      </c>
      <c r="F204" s="246" t="s">
        <v>4557</v>
      </c>
      <c r="G204" s="247" t="s">
        <v>393</v>
      </c>
      <c r="H204" s="248">
        <v>140</v>
      </c>
      <c r="I204" s="249"/>
      <c r="J204" s="250">
        <f>ROUND(I204*H204,2)</f>
        <v>0</v>
      </c>
      <c r="K204" s="246" t="s">
        <v>394</v>
      </c>
      <c r="L204" s="45"/>
      <c r="M204" s="251" t="s">
        <v>1</v>
      </c>
      <c r="N204" s="252" t="s">
        <v>41</v>
      </c>
      <c r="O204" s="92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229</v>
      </c>
      <c r="AT204" s="255" t="s">
        <v>216</v>
      </c>
      <c r="AU204" s="255" t="s">
        <v>84</v>
      </c>
      <c r="AY204" s="18" t="s">
        <v>213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84</v>
      </c>
      <c r="BK204" s="256">
        <f>ROUND(I204*H204,2)</f>
        <v>0</v>
      </c>
      <c r="BL204" s="18" t="s">
        <v>229</v>
      </c>
      <c r="BM204" s="255" t="s">
        <v>658</v>
      </c>
    </row>
    <row r="205" s="13" customFormat="1">
      <c r="A205" s="13"/>
      <c r="B205" s="265"/>
      <c r="C205" s="266"/>
      <c r="D205" s="257" t="s">
        <v>436</v>
      </c>
      <c r="E205" s="267" t="s">
        <v>1</v>
      </c>
      <c r="F205" s="268" t="s">
        <v>4558</v>
      </c>
      <c r="G205" s="266"/>
      <c r="H205" s="269">
        <v>56</v>
      </c>
      <c r="I205" s="270"/>
      <c r="J205" s="266"/>
      <c r="K205" s="266"/>
      <c r="L205" s="271"/>
      <c r="M205" s="272"/>
      <c r="N205" s="273"/>
      <c r="O205" s="273"/>
      <c r="P205" s="273"/>
      <c r="Q205" s="273"/>
      <c r="R205" s="273"/>
      <c r="S205" s="273"/>
      <c r="T205" s="27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5" t="s">
        <v>436</v>
      </c>
      <c r="AU205" s="275" t="s">
        <v>84</v>
      </c>
      <c r="AV205" s="13" t="s">
        <v>86</v>
      </c>
      <c r="AW205" s="13" t="s">
        <v>32</v>
      </c>
      <c r="AX205" s="13" t="s">
        <v>76</v>
      </c>
      <c r="AY205" s="275" t="s">
        <v>213</v>
      </c>
    </row>
    <row r="206" s="13" customFormat="1">
      <c r="A206" s="13"/>
      <c r="B206" s="265"/>
      <c r="C206" s="266"/>
      <c r="D206" s="257" t="s">
        <v>436</v>
      </c>
      <c r="E206" s="267" t="s">
        <v>1</v>
      </c>
      <c r="F206" s="268" t="s">
        <v>4559</v>
      </c>
      <c r="G206" s="266"/>
      <c r="H206" s="269">
        <v>84</v>
      </c>
      <c r="I206" s="270"/>
      <c r="J206" s="266"/>
      <c r="K206" s="266"/>
      <c r="L206" s="271"/>
      <c r="M206" s="272"/>
      <c r="N206" s="273"/>
      <c r="O206" s="273"/>
      <c r="P206" s="273"/>
      <c r="Q206" s="273"/>
      <c r="R206" s="273"/>
      <c r="S206" s="273"/>
      <c r="T206" s="27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5" t="s">
        <v>436</v>
      </c>
      <c r="AU206" s="275" t="s">
        <v>84</v>
      </c>
      <c r="AV206" s="13" t="s">
        <v>86</v>
      </c>
      <c r="AW206" s="13" t="s">
        <v>32</v>
      </c>
      <c r="AX206" s="13" t="s">
        <v>76</v>
      </c>
      <c r="AY206" s="275" t="s">
        <v>213</v>
      </c>
    </row>
    <row r="207" s="14" customFormat="1">
      <c r="A207" s="14"/>
      <c r="B207" s="276"/>
      <c r="C207" s="277"/>
      <c r="D207" s="257" t="s">
        <v>436</v>
      </c>
      <c r="E207" s="278" t="s">
        <v>1</v>
      </c>
      <c r="F207" s="279" t="s">
        <v>453</v>
      </c>
      <c r="G207" s="277"/>
      <c r="H207" s="280">
        <v>140</v>
      </c>
      <c r="I207" s="281"/>
      <c r="J207" s="277"/>
      <c r="K207" s="277"/>
      <c r="L207" s="282"/>
      <c r="M207" s="283"/>
      <c r="N207" s="284"/>
      <c r="O207" s="284"/>
      <c r="P207" s="284"/>
      <c r="Q207" s="284"/>
      <c r="R207" s="284"/>
      <c r="S207" s="284"/>
      <c r="T207" s="28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6" t="s">
        <v>436</v>
      </c>
      <c r="AU207" s="286" t="s">
        <v>84</v>
      </c>
      <c r="AV207" s="14" t="s">
        <v>229</v>
      </c>
      <c r="AW207" s="14" t="s">
        <v>32</v>
      </c>
      <c r="AX207" s="14" t="s">
        <v>84</v>
      </c>
      <c r="AY207" s="286" t="s">
        <v>213</v>
      </c>
    </row>
    <row r="208" s="2" customFormat="1" ht="21.75" customHeight="1">
      <c r="A208" s="39"/>
      <c r="B208" s="40"/>
      <c r="C208" s="244" t="s">
        <v>355</v>
      </c>
      <c r="D208" s="244" t="s">
        <v>216</v>
      </c>
      <c r="E208" s="245" t="s">
        <v>1536</v>
      </c>
      <c r="F208" s="246" t="s">
        <v>4560</v>
      </c>
      <c r="G208" s="247" t="s">
        <v>393</v>
      </c>
      <c r="H208" s="248">
        <v>140</v>
      </c>
      <c r="I208" s="249"/>
      <c r="J208" s="250">
        <f>ROUND(I208*H208,2)</f>
        <v>0</v>
      </c>
      <c r="K208" s="246" t="s">
        <v>394</v>
      </c>
      <c r="L208" s="45"/>
      <c r="M208" s="251" t="s">
        <v>1</v>
      </c>
      <c r="N208" s="252" t="s">
        <v>41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229</v>
      </c>
      <c r="AT208" s="255" t="s">
        <v>216</v>
      </c>
      <c r="AU208" s="255" t="s">
        <v>84</v>
      </c>
      <c r="AY208" s="18" t="s">
        <v>213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84</v>
      </c>
      <c r="BK208" s="256">
        <f>ROUND(I208*H208,2)</f>
        <v>0</v>
      </c>
      <c r="BL208" s="18" t="s">
        <v>229</v>
      </c>
      <c r="BM208" s="255" t="s">
        <v>673</v>
      </c>
    </row>
    <row r="209" s="2" customFormat="1" ht="33" customHeight="1">
      <c r="A209" s="39"/>
      <c r="B209" s="40"/>
      <c r="C209" s="244" t="s">
        <v>360</v>
      </c>
      <c r="D209" s="244" t="s">
        <v>216</v>
      </c>
      <c r="E209" s="245" t="s">
        <v>1543</v>
      </c>
      <c r="F209" s="246" t="s">
        <v>4561</v>
      </c>
      <c r="G209" s="247" t="s">
        <v>491</v>
      </c>
      <c r="H209" s="248">
        <v>0.159</v>
      </c>
      <c r="I209" s="249"/>
      <c r="J209" s="250">
        <f>ROUND(I209*H209,2)</f>
        <v>0</v>
      </c>
      <c r="K209" s="246" t="s">
        <v>394</v>
      </c>
      <c r="L209" s="45"/>
      <c r="M209" s="251" t="s">
        <v>1</v>
      </c>
      <c r="N209" s="252" t="s">
        <v>41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229</v>
      </c>
      <c r="AT209" s="255" t="s">
        <v>216</v>
      </c>
      <c r="AU209" s="255" t="s">
        <v>84</v>
      </c>
      <c r="AY209" s="18" t="s">
        <v>213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84</v>
      </c>
      <c r="BK209" s="256">
        <f>ROUND(I209*H209,2)</f>
        <v>0</v>
      </c>
      <c r="BL209" s="18" t="s">
        <v>229</v>
      </c>
      <c r="BM209" s="255" t="s">
        <v>683</v>
      </c>
    </row>
    <row r="210" s="13" customFormat="1">
      <c r="A210" s="13"/>
      <c r="B210" s="265"/>
      <c r="C210" s="266"/>
      <c r="D210" s="257" t="s">
        <v>436</v>
      </c>
      <c r="E210" s="267" t="s">
        <v>1</v>
      </c>
      <c r="F210" s="268" t="s">
        <v>4562</v>
      </c>
      <c r="G210" s="266"/>
      <c r="H210" s="269">
        <v>0.159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75" t="s">
        <v>436</v>
      </c>
      <c r="AU210" s="275" t="s">
        <v>84</v>
      </c>
      <c r="AV210" s="13" t="s">
        <v>86</v>
      </c>
      <c r="AW210" s="13" t="s">
        <v>32</v>
      </c>
      <c r="AX210" s="13" t="s">
        <v>76</v>
      </c>
      <c r="AY210" s="275" t="s">
        <v>213</v>
      </c>
    </row>
    <row r="211" s="14" customFormat="1">
      <c r="A211" s="14"/>
      <c r="B211" s="276"/>
      <c r="C211" s="277"/>
      <c r="D211" s="257" t="s">
        <v>436</v>
      </c>
      <c r="E211" s="278" t="s">
        <v>1</v>
      </c>
      <c r="F211" s="279" t="s">
        <v>453</v>
      </c>
      <c r="G211" s="277"/>
      <c r="H211" s="280">
        <v>0.159</v>
      </c>
      <c r="I211" s="281"/>
      <c r="J211" s="277"/>
      <c r="K211" s="277"/>
      <c r="L211" s="282"/>
      <c r="M211" s="283"/>
      <c r="N211" s="284"/>
      <c r="O211" s="284"/>
      <c r="P211" s="284"/>
      <c r="Q211" s="284"/>
      <c r="R211" s="284"/>
      <c r="S211" s="284"/>
      <c r="T211" s="285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6" t="s">
        <v>436</v>
      </c>
      <c r="AU211" s="286" t="s">
        <v>84</v>
      </c>
      <c r="AV211" s="14" t="s">
        <v>229</v>
      </c>
      <c r="AW211" s="14" t="s">
        <v>32</v>
      </c>
      <c r="AX211" s="14" t="s">
        <v>84</v>
      </c>
      <c r="AY211" s="286" t="s">
        <v>213</v>
      </c>
    </row>
    <row r="212" s="2" customFormat="1" ht="21.75" customHeight="1">
      <c r="A212" s="39"/>
      <c r="B212" s="40"/>
      <c r="C212" s="244" t="s">
        <v>365</v>
      </c>
      <c r="D212" s="244" t="s">
        <v>216</v>
      </c>
      <c r="E212" s="245" t="s">
        <v>4563</v>
      </c>
      <c r="F212" s="246" t="s">
        <v>4564</v>
      </c>
      <c r="G212" s="247" t="s">
        <v>491</v>
      </c>
      <c r="H212" s="248">
        <v>16.541</v>
      </c>
      <c r="I212" s="249"/>
      <c r="J212" s="250">
        <f>ROUND(I212*H212,2)</f>
        <v>0</v>
      </c>
      <c r="K212" s="246" t="s">
        <v>1</v>
      </c>
      <c r="L212" s="45"/>
      <c r="M212" s="251" t="s">
        <v>1</v>
      </c>
      <c r="N212" s="252" t="s">
        <v>41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229</v>
      </c>
      <c r="AT212" s="255" t="s">
        <v>216</v>
      </c>
      <c r="AU212" s="255" t="s">
        <v>84</v>
      </c>
      <c r="AY212" s="18" t="s">
        <v>213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84</v>
      </c>
      <c r="BK212" s="256">
        <f>ROUND(I212*H212,2)</f>
        <v>0</v>
      </c>
      <c r="BL212" s="18" t="s">
        <v>229</v>
      </c>
      <c r="BM212" s="255" t="s">
        <v>703</v>
      </c>
    </row>
    <row r="213" s="13" customFormat="1">
      <c r="A213" s="13"/>
      <c r="B213" s="265"/>
      <c r="C213" s="266"/>
      <c r="D213" s="257" t="s">
        <v>436</v>
      </c>
      <c r="E213" s="267" t="s">
        <v>1</v>
      </c>
      <c r="F213" s="268" t="s">
        <v>4565</v>
      </c>
      <c r="G213" s="266"/>
      <c r="H213" s="269">
        <v>16.541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5" t="s">
        <v>436</v>
      </c>
      <c r="AU213" s="275" t="s">
        <v>84</v>
      </c>
      <c r="AV213" s="13" t="s">
        <v>86</v>
      </c>
      <c r="AW213" s="13" t="s">
        <v>32</v>
      </c>
      <c r="AX213" s="13" t="s">
        <v>76</v>
      </c>
      <c r="AY213" s="275" t="s">
        <v>213</v>
      </c>
    </row>
    <row r="214" s="14" customFormat="1">
      <c r="A214" s="14"/>
      <c r="B214" s="276"/>
      <c r="C214" s="277"/>
      <c r="D214" s="257" t="s">
        <v>436</v>
      </c>
      <c r="E214" s="278" t="s">
        <v>1</v>
      </c>
      <c r="F214" s="279" t="s">
        <v>453</v>
      </c>
      <c r="G214" s="277"/>
      <c r="H214" s="280">
        <v>16.541</v>
      </c>
      <c r="I214" s="281"/>
      <c r="J214" s="277"/>
      <c r="K214" s="277"/>
      <c r="L214" s="282"/>
      <c r="M214" s="283"/>
      <c r="N214" s="284"/>
      <c r="O214" s="284"/>
      <c r="P214" s="284"/>
      <c r="Q214" s="284"/>
      <c r="R214" s="284"/>
      <c r="S214" s="284"/>
      <c r="T214" s="28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6" t="s">
        <v>436</v>
      </c>
      <c r="AU214" s="286" t="s">
        <v>84</v>
      </c>
      <c r="AV214" s="14" t="s">
        <v>229</v>
      </c>
      <c r="AW214" s="14" t="s">
        <v>32</v>
      </c>
      <c r="AX214" s="14" t="s">
        <v>84</v>
      </c>
      <c r="AY214" s="286" t="s">
        <v>213</v>
      </c>
    </row>
    <row r="215" s="2" customFormat="1" ht="21.75" customHeight="1">
      <c r="A215" s="39"/>
      <c r="B215" s="40"/>
      <c r="C215" s="244" t="s">
        <v>370</v>
      </c>
      <c r="D215" s="244" t="s">
        <v>216</v>
      </c>
      <c r="E215" s="245" t="s">
        <v>4566</v>
      </c>
      <c r="F215" s="246" t="s">
        <v>4567</v>
      </c>
      <c r="G215" s="247" t="s">
        <v>393</v>
      </c>
      <c r="H215" s="248">
        <v>140</v>
      </c>
      <c r="I215" s="249"/>
      <c r="J215" s="250">
        <f>ROUND(I215*H215,2)</f>
        <v>0</v>
      </c>
      <c r="K215" s="246" t="s">
        <v>394</v>
      </c>
      <c r="L215" s="45"/>
      <c r="M215" s="251" t="s">
        <v>1</v>
      </c>
      <c r="N215" s="252" t="s">
        <v>41</v>
      </c>
      <c r="O215" s="9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229</v>
      </c>
      <c r="AT215" s="255" t="s">
        <v>216</v>
      </c>
      <c r="AU215" s="255" t="s">
        <v>84</v>
      </c>
      <c r="AY215" s="18" t="s">
        <v>213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84</v>
      </c>
      <c r="BK215" s="256">
        <f>ROUND(I215*H215,2)</f>
        <v>0</v>
      </c>
      <c r="BL215" s="18" t="s">
        <v>229</v>
      </c>
      <c r="BM215" s="255" t="s">
        <v>695</v>
      </c>
    </row>
    <row r="216" s="12" customFormat="1" ht="25.92" customHeight="1">
      <c r="A216" s="12"/>
      <c r="B216" s="228"/>
      <c r="C216" s="229"/>
      <c r="D216" s="230" t="s">
        <v>75</v>
      </c>
      <c r="E216" s="231" t="s">
        <v>229</v>
      </c>
      <c r="F216" s="231" t="s">
        <v>1607</v>
      </c>
      <c r="G216" s="229"/>
      <c r="H216" s="229"/>
      <c r="I216" s="232"/>
      <c r="J216" s="233">
        <f>BK216</f>
        <v>0</v>
      </c>
      <c r="K216" s="229"/>
      <c r="L216" s="234"/>
      <c r="M216" s="235"/>
      <c r="N216" s="236"/>
      <c r="O216" s="236"/>
      <c r="P216" s="237">
        <f>SUM(P217:P235)</f>
        <v>0</v>
      </c>
      <c r="Q216" s="236"/>
      <c r="R216" s="237">
        <f>SUM(R217:R235)</f>
        <v>0</v>
      </c>
      <c r="S216" s="236"/>
      <c r="T216" s="238">
        <f>SUM(T217:T235)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9" t="s">
        <v>84</v>
      </c>
      <c r="AT216" s="240" t="s">
        <v>75</v>
      </c>
      <c r="AU216" s="240" t="s">
        <v>76</v>
      </c>
      <c r="AY216" s="239" t="s">
        <v>213</v>
      </c>
      <c r="BK216" s="241">
        <f>SUM(BK217:BK235)</f>
        <v>0</v>
      </c>
    </row>
    <row r="217" s="2" customFormat="1" ht="55.5" customHeight="1">
      <c r="A217" s="39"/>
      <c r="B217" s="40"/>
      <c r="C217" s="244" t="s">
        <v>375</v>
      </c>
      <c r="D217" s="244" t="s">
        <v>216</v>
      </c>
      <c r="E217" s="245" t="s">
        <v>4568</v>
      </c>
      <c r="F217" s="246" t="s">
        <v>4569</v>
      </c>
      <c r="G217" s="247" t="s">
        <v>399</v>
      </c>
      <c r="H217" s="248">
        <v>45.265999999999998</v>
      </c>
      <c r="I217" s="249"/>
      <c r="J217" s="250">
        <f>ROUND(I217*H217,2)</f>
        <v>0</v>
      </c>
      <c r="K217" s="246" t="s">
        <v>1</v>
      </c>
      <c r="L217" s="45"/>
      <c r="M217" s="251" t="s">
        <v>1</v>
      </c>
      <c r="N217" s="252" t="s">
        <v>41</v>
      </c>
      <c r="O217" s="92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229</v>
      </c>
      <c r="AT217" s="255" t="s">
        <v>216</v>
      </c>
      <c r="AU217" s="255" t="s">
        <v>84</v>
      </c>
      <c r="AY217" s="18" t="s">
        <v>213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84</v>
      </c>
      <c r="BK217" s="256">
        <f>ROUND(I217*H217,2)</f>
        <v>0</v>
      </c>
      <c r="BL217" s="18" t="s">
        <v>229</v>
      </c>
      <c r="BM217" s="255" t="s">
        <v>953</v>
      </c>
    </row>
    <row r="218" s="13" customFormat="1">
      <c r="A218" s="13"/>
      <c r="B218" s="265"/>
      <c r="C218" s="266"/>
      <c r="D218" s="257" t="s">
        <v>436</v>
      </c>
      <c r="E218" s="267" t="s">
        <v>1</v>
      </c>
      <c r="F218" s="268" t="s">
        <v>4570</v>
      </c>
      <c r="G218" s="266"/>
      <c r="H218" s="269">
        <v>0.98599999999999999</v>
      </c>
      <c r="I218" s="270"/>
      <c r="J218" s="266"/>
      <c r="K218" s="266"/>
      <c r="L218" s="271"/>
      <c r="M218" s="272"/>
      <c r="N218" s="273"/>
      <c r="O218" s="273"/>
      <c r="P218" s="273"/>
      <c r="Q218" s="273"/>
      <c r="R218" s="273"/>
      <c r="S218" s="273"/>
      <c r="T218" s="27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5" t="s">
        <v>436</v>
      </c>
      <c r="AU218" s="275" t="s">
        <v>84</v>
      </c>
      <c r="AV218" s="13" t="s">
        <v>86</v>
      </c>
      <c r="AW218" s="13" t="s">
        <v>32</v>
      </c>
      <c r="AX218" s="13" t="s">
        <v>76</v>
      </c>
      <c r="AY218" s="275" t="s">
        <v>213</v>
      </c>
    </row>
    <row r="219" s="13" customFormat="1">
      <c r="A219" s="13"/>
      <c r="B219" s="265"/>
      <c r="C219" s="266"/>
      <c r="D219" s="257" t="s">
        <v>436</v>
      </c>
      <c r="E219" s="267" t="s">
        <v>1</v>
      </c>
      <c r="F219" s="268" t="s">
        <v>4571</v>
      </c>
      <c r="G219" s="266"/>
      <c r="H219" s="269">
        <v>44.280000000000001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5" t="s">
        <v>436</v>
      </c>
      <c r="AU219" s="275" t="s">
        <v>84</v>
      </c>
      <c r="AV219" s="13" t="s">
        <v>86</v>
      </c>
      <c r="AW219" s="13" t="s">
        <v>32</v>
      </c>
      <c r="AX219" s="13" t="s">
        <v>76</v>
      </c>
      <c r="AY219" s="275" t="s">
        <v>213</v>
      </c>
    </row>
    <row r="220" s="14" customFormat="1">
      <c r="A220" s="14"/>
      <c r="B220" s="276"/>
      <c r="C220" s="277"/>
      <c r="D220" s="257" t="s">
        <v>436</v>
      </c>
      <c r="E220" s="278" t="s">
        <v>1</v>
      </c>
      <c r="F220" s="279" t="s">
        <v>453</v>
      </c>
      <c r="G220" s="277"/>
      <c r="H220" s="280">
        <v>45.265999999999998</v>
      </c>
      <c r="I220" s="281"/>
      <c r="J220" s="277"/>
      <c r="K220" s="277"/>
      <c r="L220" s="282"/>
      <c r="M220" s="283"/>
      <c r="N220" s="284"/>
      <c r="O220" s="284"/>
      <c r="P220" s="284"/>
      <c r="Q220" s="284"/>
      <c r="R220" s="284"/>
      <c r="S220" s="284"/>
      <c r="T220" s="28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6" t="s">
        <v>436</v>
      </c>
      <c r="AU220" s="286" t="s">
        <v>84</v>
      </c>
      <c r="AV220" s="14" t="s">
        <v>229</v>
      </c>
      <c r="AW220" s="14" t="s">
        <v>32</v>
      </c>
      <c r="AX220" s="14" t="s">
        <v>84</v>
      </c>
      <c r="AY220" s="286" t="s">
        <v>213</v>
      </c>
    </row>
    <row r="221" s="2" customFormat="1" ht="33" customHeight="1">
      <c r="A221" s="39"/>
      <c r="B221" s="40"/>
      <c r="C221" s="244" t="s">
        <v>288</v>
      </c>
      <c r="D221" s="244" t="s">
        <v>216</v>
      </c>
      <c r="E221" s="245" t="s">
        <v>4572</v>
      </c>
      <c r="F221" s="246" t="s">
        <v>4573</v>
      </c>
      <c r="G221" s="247" t="s">
        <v>393</v>
      </c>
      <c r="H221" s="248">
        <v>117.81999999999999</v>
      </c>
      <c r="I221" s="249"/>
      <c r="J221" s="250">
        <f>ROUND(I221*H221,2)</f>
        <v>0</v>
      </c>
      <c r="K221" s="246" t="s">
        <v>394</v>
      </c>
      <c r="L221" s="45"/>
      <c r="M221" s="251" t="s">
        <v>1</v>
      </c>
      <c r="N221" s="252" t="s">
        <v>41</v>
      </c>
      <c r="O221" s="92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229</v>
      </c>
      <c r="AT221" s="255" t="s">
        <v>216</v>
      </c>
      <c r="AU221" s="255" t="s">
        <v>84</v>
      </c>
      <c r="AY221" s="18" t="s">
        <v>213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84</v>
      </c>
      <c r="BK221" s="256">
        <f>ROUND(I221*H221,2)</f>
        <v>0</v>
      </c>
      <c r="BL221" s="18" t="s">
        <v>229</v>
      </c>
      <c r="BM221" s="255" t="s">
        <v>1574</v>
      </c>
    </row>
    <row r="222" s="13" customFormat="1">
      <c r="A222" s="13"/>
      <c r="B222" s="265"/>
      <c r="C222" s="266"/>
      <c r="D222" s="257" t="s">
        <v>436</v>
      </c>
      <c r="E222" s="267" t="s">
        <v>1</v>
      </c>
      <c r="F222" s="268" t="s">
        <v>4574</v>
      </c>
      <c r="G222" s="266"/>
      <c r="H222" s="269">
        <v>11.119999999999999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5" t="s">
        <v>436</v>
      </c>
      <c r="AU222" s="275" t="s">
        <v>84</v>
      </c>
      <c r="AV222" s="13" t="s">
        <v>86</v>
      </c>
      <c r="AW222" s="13" t="s">
        <v>32</v>
      </c>
      <c r="AX222" s="13" t="s">
        <v>76</v>
      </c>
      <c r="AY222" s="275" t="s">
        <v>213</v>
      </c>
    </row>
    <row r="223" s="13" customFormat="1">
      <c r="A223" s="13"/>
      <c r="B223" s="265"/>
      <c r="C223" s="266"/>
      <c r="D223" s="257" t="s">
        <v>436</v>
      </c>
      <c r="E223" s="267" t="s">
        <v>1</v>
      </c>
      <c r="F223" s="268" t="s">
        <v>4575</v>
      </c>
      <c r="G223" s="266"/>
      <c r="H223" s="269">
        <v>106.7</v>
      </c>
      <c r="I223" s="270"/>
      <c r="J223" s="266"/>
      <c r="K223" s="266"/>
      <c r="L223" s="271"/>
      <c r="M223" s="272"/>
      <c r="N223" s="273"/>
      <c r="O223" s="273"/>
      <c r="P223" s="273"/>
      <c r="Q223" s="273"/>
      <c r="R223" s="273"/>
      <c r="S223" s="273"/>
      <c r="T223" s="27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5" t="s">
        <v>436</v>
      </c>
      <c r="AU223" s="275" t="s">
        <v>84</v>
      </c>
      <c r="AV223" s="13" t="s">
        <v>86</v>
      </c>
      <c r="AW223" s="13" t="s">
        <v>32</v>
      </c>
      <c r="AX223" s="13" t="s">
        <v>76</v>
      </c>
      <c r="AY223" s="275" t="s">
        <v>213</v>
      </c>
    </row>
    <row r="224" s="14" customFormat="1">
      <c r="A224" s="14"/>
      <c r="B224" s="276"/>
      <c r="C224" s="277"/>
      <c r="D224" s="257" t="s">
        <v>436</v>
      </c>
      <c r="E224" s="278" t="s">
        <v>1</v>
      </c>
      <c r="F224" s="279" t="s">
        <v>453</v>
      </c>
      <c r="G224" s="277"/>
      <c r="H224" s="280">
        <v>117.82000000000001</v>
      </c>
      <c r="I224" s="281"/>
      <c r="J224" s="277"/>
      <c r="K224" s="277"/>
      <c r="L224" s="282"/>
      <c r="M224" s="283"/>
      <c r="N224" s="284"/>
      <c r="O224" s="284"/>
      <c r="P224" s="284"/>
      <c r="Q224" s="284"/>
      <c r="R224" s="284"/>
      <c r="S224" s="284"/>
      <c r="T224" s="28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6" t="s">
        <v>436</v>
      </c>
      <c r="AU224" s="286" t="s">
        <v>84</v>
      </c>
      <c r="AV224" s="14" t="s">
        <v>229</v>
      </c>
      <c r="AW224" s="14" t="s">
        <v>32</v>
      </c>
      <c r="AX224" s="14" t="s">
        <v>84</v>
      </c>
      <c r="AY224" s="286" t="s">
        <v>213</v>
      </c>
    </row>
    <row r="225" s="2" customFormat="1" ht="33" customHeight="1">
      <c r="A225" s="39"/>
      <c r="B225" s="40"/>
      <c r="C225" s="244" t="s">
        <v>297</v>
      </c>
      <c r="D225" s="244" t="s">
        <v>216</v>
      </c>
      <c r="E225" s="245" t="s">
        <v>4576</v>
      </c>
      <c r="F225" s="246" t="s">
        <v>4577</v>
      </c>
      <c r="G225" s="247" t="s">
        <v>393</v>
      </c>
      <c r="H225" s="248">
        <v>117.81999999999999</v>
      </c>
      <c r="I225" s="249"/>
      <c r="J225" s="250">
        <f>ROUND(I225*H225,2)</f>
        <v>0</v>
      </c>
      <c r="K225" s="246" t="s">
        <v>394</v>
      </c>
      <c r="L225" s="45"/>
      <c r="M225" s="251" t="s">
        <v>1</v>
      </c>
      <c r="N225" s="252" t="s">
        <v>41</v>
      </c>
      <c r="O225" s="92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229</v>
      </c>
      <c r="AT225" s="255" t="s">
        <v>216</v>
      </c>
      <c r="AU225" s="255" t="s">
        <v>84</v>
      </c>
      <c r="AY225" s="18" t="s">
        <v>213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84</v>
      </c>
      <c r="BK225" s="256">
        <f>ROUND(I225*H225,2)</f>
        <v>0</v>
      </c>
      <c r="BL225" s="18" t="s">
        <v>229</v>
      </c>
      <c r="BM225" s="255" t="s">
        <v>1586</v>
      </c>
    </row>
    <row r="226" s="2" customFormat="1" ht="33" customHeight="1">
      <c r="A226" s="39"/>
      <c r="B226" s="40"/>
      <c r="C226" s="244" t="s">
        <v>274</v>
      </c>
      <c r="D226" s="244" t="s">
        <v>216</v>
      </c>
      <c r="E226" s="245" t="s">
        <v>4578</v>
      </c>
      <c r="F226" s="246" t="s">
        <v>4579</v>
      </c>
      <c r="G226" s="247" t="s">
        <v>393</v>
      </c>
      <c r="H226" s="248">
        <v>113.2</v>
      </c>
      <c r="I226" s="249"/>
      <c r="J226" s="250">
        <f>ROUND(I226*H226,2)</f>
        <v>0</v>
      </c>
      <c r="K226" s="246" t="s">
        <v>394</v>
      </c>
      <c r="L226" s="45"/>
      <c r="M226" s="251" t="s">
        <v>1</v>
      </c>
      <c r="N226" s="252" t="s">
        <v>41</v>
      </c>
      <c r="O226" s="92"/>
      <c r="P226" s="253">
        <f>O226*H226</f>
        <v>0</v>
      </c>
      <c r="Q226" s="253">
        <v>0</v>
      </c>
      <c r="R226" s="253">
        <f>Q226*H226</f>
        <v>0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229</v>
      </c>
      <c r="AT226" s="255" t="s">
        <v>216</v>
      </c>
      <c r="AU226" s="255" t="s">
        <v>84</v>
      </c>
      <c r="AY226" s="18" t="s">
        <v>213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84</v>
      </c>
      <c r="BK226" s="256">
        <f>ROUND(I226*H226,2)</f>
        <v>0</v>
      </c>
      <c r="BL226" s="18" t="s">
        <v>229</v>
      </c>
      <c r="BM226" s="255" t="s">
        <v>1597</v>
      </c>
    </row>
    <row r="227" s="13" customFormat="1">
      <c r="A227" s="13"/>
      <c r="B227" s="265"/>
      <c r="C227" s="266"/>
      <c r="D227" s="257" t="s">
        <v>436</v>
      </c>
      <c r="E227" s="267" t="s">
        <v>1</v>
      </c>
      <c r="F227" s="268" t="s">
        <v>4580</v>
      </c>
      <c r="G227" s="266"/>
      <c r="H227" s="269">
        <v>9.8599999999999994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5" t="s">
        <v>436</v>
      </c>
      <c r="AU227" s="275" t="s">
        <v>84</v>
      </c>
      <c r="AV227" s="13" t="s">
        <v>86</v>
      </c>
      <c r="AW227" s="13" t="s">
        <v>32</v>
      </c>
      <c r="AX227" s="13" t="s">
        <v>76</v>
      </c>
      <c r="AY227" s="275" t="s">
        <v>213</v>
      </c>
    </row>
    <row r="228" s="13" customFormat="1">
      <c r="A228" s="13"/>
      <c r="B228" s="265"/>
      <c r="C228" s="266"/>
      <c r="D228" s="257" t="s">
        <v>436</v>
      </c>
      <c r="E228" s="267" t="s">
        <v>1</v>
      </c>
      <c r="F228" s="268" t="s">
        <v>4581</v>
      </c>
      <c r="G228" s="266"/>
      <c r="H228" s="269">
        <v>103.34</v>
      </c>
      <c r="I228" s="270"/>
      <c r="J228" s="266"/>
      <c r="K228" s="266"/>
      <c r="L228" s="271"/>
      <c r="M228" s="272"/>
      <c r="N228" s="273"/>
      <c r="O228" s="273"/>
      <c r="P228" s="273"/>
      <c r="Q228" s="273"/>
      <c r="R228" s="273"/>
      <c r="S228" s="273"/>
      <c r="T228" s="27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5" t="s">
        <v>436</v>
      </c>
      <c r="AU228" s="275" t="s">
        <v>84</v>
      </c>
      <c r="AV228" s="13" t="s">
        <v>86</v>
      </c>
      <c r="AW228" s="13" t="s">
        <v>32</v>
      </c>
      <c r="AX228" s="13" t="s">
        <v>76</v>
      </c>
      <c r="AY228" s="275" t="s">
        <v>213</v>
      </c>
    </row>
    <row r="229" s="14" customFormat="1">
      <c r="A229" s="14"/>
      <c r="B229" s="276"/>
      <c r="C229" s="277"/>
      <c r="D229" s="257" t="s">
        <v>436</v>
      </c>
      <c r="E229" s="278" t="s">
        <v>1</v>
      </c>
      <c r="F229" s="279" t="s">
        <v>453</v>
      </c>
      <c r="G229" s="277"/>
      <c r="H229" s="280">
        <v>113.2</v>
      </c>
      <c r="I229" s="281"/>
      <c r="J229" s="277"/>
      <c r="K229" s="277"/>
      <c r="L229" s="282"/>
      <c r="M229" s="283"/>
      <c r="N229" s="284"/>
      <c r="O229" s="284"/>
      <c r="P229" s="284"/>
      <c r="Q229" s="284"/>
      <c r="R229" s="284"/>
      <c r="S229" s="284"/>
      <c r="T229" s="28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6" t="s">
        <v>436</v>
      </c>
      <c r="AU229" s="286" t="s">
        <v>84</v>
      </c>
      <c r="AV229" s="14" t="s">
        <v>229</v>
      </c>
      <c r="AW229" s="14" t="s">
        <v>32</v>
      </c>
      <c r="AX229" s="14" t="s">
        <v>84</v>
      </c>
      <c r="AY229" s="286" t="s">
        <v>213</v>
      </c>
    </row>
    <row r="230" s="2" customFormat="1" ht="33" customHeight="1">
      <c r="A230" s="39"/>
      <c r="B230" s="40"/>
      <c r="C230" s="244" t="s">
        <v>317</v>
      </c>
      <c r="D230" s="244" t="s">
        <v>216</v>
      </c>
      <c r="E230" s="245" t="s">
        <v>4582</v>
      </c>
      <c r="F230" s="246" t="s">
        <v>4583</v>
      </c>
      <c r="G230" s="247" t="s">
        <v>393</v>
      </c>
      <c r="H230" s="248">
        <v>113.2</v>
      </c>
      <c r="I230" s="249"/>
      <c r="J230" s="250">
        <f>ROUND(I230*H230,2)</f>
        <v>0</v>
      </c>
      <c r="K230" s="246" t="s">
        <v>394</v>
      </c>
      <c r="L230" s="45"/>
      <c r="M230" s="251" t="s">
        <v>1</v>
      </c>
      <c r="N230" s="252" t="s">
        <v>41</v>
      </c>
      <c r="O230" s="92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229</v>
      </c>
      <c r="AT230" s="255" t="s">
        <v>216</v>
      </c>
      <c r="AU230" s="255" t="s">
        <v>84</v>
      </c>
      <c r="AY230" s="18" t="s">
        <v>213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84</v>
      </c>
      <c r="BK230" s="256">
        <f>ROUND(I230*H230,2)</f>
        <v>0</v>
      </c>
      <c r="BL230" s="18" t="s">
        <v>229</v>
      </c>
      <c r="BM230" s="255" t="s">
        <v>1608</v>
      </c>
    </row>
    <row r="231" s="2" customFormat="1" ht="21.75" customHeight="1">
      <c r="A231" s="39"/>
      <c r="B231" s="40"/>
      <c r="C231" s="244" t="s">
        <v>559</v>
      </c>
      <c r="D231" s="244" t="s">
        <v>216</v>
      </c>
      <c r="E231" s="245" t="s">
        <v>4584</v>
      </c>
      <c r="F231" s="246" t="s">
        <v>4585</v>
      </c>
      <c r="G231" s="247" t="s">
        <v>393</v>
      </c>
      <c r="H231" s="248">
        <v>117.81999999999999</v>
      </c>
      <c r="I231" s="249"/>
      <c r="J231" s="250">
        <f>ROUND(I231*H231,2)</f>
        <v>0</v>
      </c>
      <c r="K231" s="246" t="s">
        <v>394</v>
      </c>
      <c r="L231" s="45"/>
      <c r="M231" s="251" t="s">
        <v>1</v>
      </c>
      <c r="N231" s="252" t="s">
        <v>41</v>
      </c>
      <c r="O231" s="92"/>
      <c r="P231" s="253">
        <f>O231*H231</f>
        <v>0</v>
      </c>
      <c r="Q231" s="253">
        <v>0</v>
      </c>
      <c r="R231" s="253">
        <f>Q231*H231</f>
        <v>0</v>
      </c>
      <c r="S231" s="253">
        <v>0</v>
      </c>
      <c r="T231" s="25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5" t="s">
        <v>229</v>
      </c>
      <c r="AT231" s="255" t="s">
        <v>216</v>
      </c>
      <c r="AU231" s="255" t="s">
        <v>84</v>
      </c>
      <c r="AY231" s="18" t="s">
        <v>213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8" t="s">
        <v>84</v>
      </c>
      <c r="BK231" s="256">
        <f>ROUND(I231*H231,2)</f>
        <v>0</v>
      </c>
      <c r="BL231" s="18" t="s">
        <v>229</v>
      </c>
      <c r="BM231" s="255" t="s">
        <v>1624</v>
      </c>
    </row>
    <row r="232" s="2" customFormat="1" ht="55.5" customHeight="1">
      <c r="A232" s="39"/>
      <c r="B232" s="40"/>
      <c r="C232" s="244" t="s">
        <v>565</v>
      </c>
      <c r="D232" s="244" t="s">
        <v>216</v>
      </c>
      <c r="E232" s="245" t="s">
        <v>4586</v>
      </c>
      <c r="F232" s="246" t="s">
        <v>4587</v>
      </c>
      <c r="G232" s="247" t="s">
        <v>491</v>
      </c>
      <c r="H232" s="248">
        <v>0.058999999999999997</v>
      </c>
      <c r="I232" s="249"/>
      <c r="J232" s="250">
        <f>ROUND(I232*H232,2)</f>
        <v>0</v>
      </c>
      <c r="K232" s="246" t="s">
        <v>394</v>
      </c>
      <c r="L232" s="45"/>
      <c r="M232" s="251" t="s">
        <v>1</v>
      </c>
      <c r="N232" s="252" t="s">
        <v>41</v>
      </c>
      <c r="O232" s="92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229</v>
      </c>
      <c r="AT232" s="255" t="s">
        <v>216</v>
      </c>
      <c r="AU232" s="255" t="s">
        <v>84</v>
      </c>
      <c r="AY232" s="18" t="s">
        <v>213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84</v>
      </c>
      <c r="BK232" s="256">
        <f>ROUND(I232*H232,2)</f>
        <v>0</v>
      </c>
      <c r="BL232" s="18" t="s">
        <v>229</v>
      </c>
      <c r="BM232" s="255" t="s">
        <v>1633</v>
      </c>
    </row>
    <row r="233" s="13" customFormat="1">
      <c r="A233" s="13"/>
      <c r="B233" s="265"/>
      <c r="C233" s="266"/>
      <c r="D233" s="257" t="s">
        <v>436</v>
      </c>
      <c r="E233" s="267" t="s">
        <v>1</v>
      </c>
      <c r="F233" s="268" t="s">
        <v>4588</v>
      </c>
      <c r="G233" s="266"/>
      <c r="H233" s="269">
        <v>0.058999999999999997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5" t="s">
        <v>436</v>
      </c>
      <c r="AU233" s="275" t="s">
        <v>84</v>
      </c>
      <c r="AV233" s="13" t="s">
        <v>86</v>
      </c>
      <c r="AW233" s="13" t="s">
        <v>32</v>
      </c>
      <c r="AX233" s="13" t="s">
        <v>76</v>
      </c>
      <c r="AY233" s="275" t="s">
        <v>213</v>
      </c>
    </row>
    <row r="234" s="14" customFormat="1">
      <c r="A234" s="14"/>
      <c r="B234" s="276"/>
      <c r="C234" s="277"/>
      <c r="D234" s="257" t="s">
        <v>436</v>
      </c>
      <c r="E234" s="278" t="s">
        <v>1</v>
      </c>
      <c r="F234" s="279" t="s">
        <v>453</v>
      </c>
      <c r="G234" s="277"/>
      <c r="H234" s="280">
        <v>0.058999999999999997</v>
      </c>
      <c r="I234" s="281"/>
      <c r="J234" s="277"/>
      <c r="K234" s="277"/>
      <c r="L234" s="282"/>
      <c r="M234" s="283"/>
      <c r="N234" s="284"/>
      <c r="O234" s="284"/>
      <c r="P234" s="284"/>
      <c r="Q234" s="284"/>
      <c r="R234" s="284"/>
      <c r="S234" s="284"/>
      <c r="T234" s="28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6" t="s">
        <v>436</v>
      </c>
      <c r="AU234" s="286" t="s">
        <v>84</v>
      </c>
      <c r="AV234" s="14" t="s">
        <v>229</v>
      </c>
      <c r="AW234" s="14" t="s">
        <v>32</v>
      </c>
      <c r="AX234" s="14" t="s">
        <v>84</v>
      </c>
      <c r="AY234" s="286" t="s">
        <v>213</v>
      </c>
    </row>
    <row r="235" s="2" customFormat="1" ht="21.75" customHeight="1">
      <c r="A235" s="39"/>
      <c r="B235" s="40"/>
      <c r="C235" s="244" t="s">
        <v>570</v>
      </c>
      <c r="D235" s="244" t="s">
        <v>216</v>
      </c>
      <c r="E235" s="245" t="s">
        <v>4589</v>
      </c>
      <c r="F235" s="246" t="s">
        <v>4590</v>
      </c>
      <c r="G235" s="247" t="s">
        <v>310</v>
      </c>
      <c r="H235" s="248">
        <v>3</v>
      </c>
      <c r="I235" s="249"/>
      <c r="J235" s="250">
        <f>ROUND(I235*H235,2)</f>
        <v>0</v>
      </c>
      <c r="K235" s="246" t="s">
        <v>1</v>
      </c>
      <c r="L235" s="45"/>
      <c r="M235" s="251" t="s">
        <v>1</v>
      </c>
      <c r="N235" s="252" t="s">
        <v>41</v>
      </c>
      <c r="O235" s="92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5" t="s">
        <v>229</v>
      </c>
      <c r="AT235" s="255" t="s">
        <v>216</v>
      </c>
      <c r="AU235" s="255" t="s">
        <v>84</v>
      </c>
      <c r="AY235" s="18" t="s">
        <v>213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8" t="s">
        <v>84</v>
      </c>
      <c r="BK235" s="256">
        <f>ROUND(I235*H235,2)</f>
        <v>0</v>
      </c>
      <c r="BL235" s="18" t="s">
        <v>229</v>
      </c>
      <c r="BM235" s="255" t="s">
        <v>1644</v>
      </c>
    </row>
    <row r="236" s="12" customFormat="1" ht="25.92" customHeight="1">
      <c r="A236" s="12"/>
      <c r="B236" s="228"/>
      <c r="C236" s="229"/>
      <c r="D236" s="230" t="s">
        <v>75</v>
      </c>
      <c r="E236" s="231" t="s">
        <v>238</v>
      </c>
      <c r="F236" s="231" t="s">
        <v>1776</v>
      </c>
      <c r="G236" s="229"/>
      <c r="H236" s="229"/>
      <c r="I236" s="232"/>
      <c r="J236" s="233">
        <f>BK236</f>
        <v>0</v>
      </c>
      <c r="K236" s="229"/>
      <c r="L236" s="234"/>
      <c r="M236" s="235"/>
      <c r="N236" s="236"/>
      <c r="O236" s="236"/>
      <c r="P236" s="237">
        <f>SUM(P237:P254)</f>
        <v>0</v>
      </c>
      <c r="Q236" s="236"/>
      <c r="R236" s="237">
        <f>SUM(R237:R254)</f>
        <v>0</v>
      </c>
      <c r="S236" s="236"/>
      <c r="T236" s="238">
        <f>SUM(T237:T254)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39" t="s">
        <v>84</v>
      </c>
      <c r="AT236" s="240" t="s">
        <v>75</v>
      </c>
      <c r="AU236" s="240" t="s">
        <v>76</v>
      </c>
      <c r="AY236" s="239" t="s">
        <v>213</v>
      </c>
      <c r="BK236" s="241">
        <f>SUM(BK237:BK254)</f>
        <v>0</v>
      </c>
    </row>
    <row r="237" s="2" customFormat="1" ht="33" customHeight="1">
      <c r="A237" s="39"/>
      <c r="B237" s="40"/>
      <c r="C237" s="244" t="s">
        <v>574</v>
      </c>
      <c r="D237" s="244" t="s">
        <v>216</v>
      </c>
      <c r="E237" s="245" t="s">
        <v>4591</v>
      </c>
      <c r="F237" s="246" t="s">
        <v>4592</v>
      </c>
      <c r="G237" s="247" t="s">
        <v>399</v>
      </c>
      <c r="H237" s="248">
        <v>12.449</v>
      </c>
      <c r="I237" s="249"/>
      <c r="J237" s="250">
        <f>ROUND(I237*H237,2)</f>
        <v>0</v>
      </c>
      <c r="K237" s="246" t="s">
        <v>1</v>
      </c>
      <c r="L237" s="45"/>
      <c r="M237" s="251" t="s">
        <v>1</v>
      </c>
      <c r="N237" s="252" t="s">
        <v>41</v>
      </c>
      <c r="O237" s="92"/>
      <c r="P237" s="253">
        <f>O237*H237</f>
        <v>0</v>
      </c>
      <c r="Q237" s="253">
        <v>0</v>
      </c>
      <c r="R237" s="253">
        <f>Q237*H237</f>
        <v>0</v>
      </c>
      <c r="S237" s="253">
        <v>0</v>
      </c>
      <c r="T237" s="25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5" t="s">
        <v>229</v>
      </c>
      <c r="AT237" s="255" t="s">
        <v>216</v>
      </c>
      <c r="AU237" s="255" t="s">
        <v>84</v>
      </c>
      <c r="AY237" s="18" t="s">
        <v>213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8" t="s">
        <v>84</v>
      </c>
      <c r="BK237" s="256">
        <f>ROUND(I237*H237,2)</f>
        <v>0</v>
      </c>
      <c r="BL237" s="18" t="s">
        <v>229</v>
      </c>
      <c r="BM237" s="255" t="s">
        <v>1656</v>
      </c>
    </row>
    <row r="238" s="13" customFormat="1">
      <c r="A238" s="13"/>
      <c r="B238" s="265"/>
      <c r="C238" s="266"/>
      <c r="D238" s="257" t="s">
        <v>436</v>
      </c>
      <c r="E238" s="267" t="s">
        <v>1</v>
      </c>
      <c r="F238" s="268" t="s">
        <v>4593</v>
      </c>
      <c r="G238" s="266"/>
      <c r="H238" s="269">
        <v>12.449</v>
      </c>
      <c r="I238" s="270"/>
      <c r="J238" s="266"/>
      <c r="K238" s="266"/>
      <c r="L238" s="271"/>
      <c r="M238" s="272"/>
      <c r="N238" s="273"/>
      <c r="O238" s="273"/>
      <c r="P238" s="273"/>
      <c r="Q238" s="273"/>
      <c r="R238" s="273"/>
      <c r="S238" s="273"/>
      <c r="T238" s="27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5" t="s">
        <v>436</v>
      </c>
      <c r="AU238" s="275" t="s">
        <v>84</v>
      </c>
      <c r="AV238" s="13" t="s">
        <v>86</v>
      </c>
      <c r="AW238" s="13" t="s">
        <v>32</v>
      </c>
      <c r="AX238" s="13" t="s">
        <v>76</v>
      </c>
      <c r="AY238" s="275" t="s">
        <v>213</v>
      </c>
    </row>
    <row r="239" s="14" customFormat="1">
      <c r="A239" s="14"/>
      <c r="B239" s="276"/>
      <c r="C239" s="277"/>
      <c r="D239" s="257" t="s">
        <v>436</v>
      </c>
      <c r="E239" s="278" t="s">
        <v>1</v>
      </c>
      <c r="F239" s="279" t="s">
        <v>453</v>
      </c>
      <c r="G239" s="277"/>
      <c r="H239" s="280">
        <v>12.449</v>
      </c>
      <c r="I239" s="281"/>
      <c r="J239" s="277"/>
      <c r="K239" s="277"/>
      <c r="L239" s="282"/>
      <c r="M239" s="283"/>
      <c r="N239" s="284"/>
      <c r="O239" s="284"/>
      <c r="P239" s="284"/>
      <c r="Q239" s="284"/>
      <c r="R239" s="284"/>
      <c r="S239" s="284"/>
      <c r="T239" s="28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6" t="s">
        <v>436</v>
      </c>
      <c r="AU239" s="286" t="s">
        <v>84</v>
      </c>
      <c r="AV239" s="14" t="s">
        <v>229</v>
      </c>
      <c r="AW239" s="14" t="s">
        <v>32</v>
      </c>
      <c r="AX239" s="14" t="s">
        <v>84</v>
      </c>
      <c r="AY239" s="286" t="s">
        <v>213</v>
      </c>
    </row>
    <row r="240" s="2" customFormat="1" ht="33" customHeight="1">
      <c r="A240" s="39"/>
      <c r="B240" s="40"/>
      <c r="C240" s="244" t="s">
        <v>580</v>
      </c>
      <c r="D240" s="244" t="s">
        <v>216</v>
      </c>
      <c r="E240" s="245" t="s">
        <v>4594</v>
      </c>
      <c r="F240" s="246" t="s">
        <v>4595</v>
      </c>
      <c r="G240" s="247" t="s">
        <v>399</v>
      </c>
      <c r="H240" s="248">
        <v>12.449</v>
      </c>
      <c r="I240" s="249"/>
      <c r="J240" s="250">
        <f>ROUND(I240*H240,2)</f>
        <v>0</v>
      </c>
      <c r="K240" s="246" t="s">
        <v>394</v>
      </c>
      <c r="L240" s="45"/>
      <c r="M240" s="251" t="s">
        <v>1</v>
      </c>
      <c r="N240" s="252" t="s">
        <v>41</v>
      </c>
      <c r="O240" s="92"/>
      <c r="P240" s="253">
        <f>O240*H240</f>
        <v>0</v>
      </c>
      <c r="Q240" s="253">
        <v>0</v>
      </c>
      <c r="R240" s="253">
        <f>Q240*H240</f>
        <v>0</v>
      </c>
      <c r="S240" s="253">
        <v>0</v>
      </c>
      <c r="T240" s="25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5" t="s">
        <v>229</v>
      </c>
      <c r="AT240" s="255" t="s">
        <v>216</v>
      </c>
      <c r="AU240" s="255" t="s">
        <v>84</v>
      </c>
      <c r="AY240" s="18" t="s">
        <v>213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8" t="s">
        <v>84</v>
      </c>
      <c r="BK240" s="256">
        <f>ROUND(I240*H240,2)</f>
        <v>0</v>
      </c>
      <c r="BL240" s="18" t="s">
        <v>229</v>
      </c>
      <c r="BM240" s="255" t="s">
        <v>1670</v>
      </c>
    </row>
    <row r="241" s="2" customFormat="1" ht="33" customHeight="1">
      <c r="A241" s="39"/>
      <c r="B241" s="40"/>
      <c r="C241" s="244" t="s">
        <v>585</v>
      </c>
      <c r="D241" s="244" t="s">
        <v>216</v>
      </c>
      <c r="E241" s="245" t="s">
        <v>4596</v>
      </c>
      <c r="F241" s="246" t="s">
        <v>4597</v>
      </c>
      <c r="G241" s="247" t="s">
        <v>399</v>
      </c>
      <c r="H241" s="248">
        <v>12.449</v>
      </c>
      <c r="I241" s="249"/>
      <c r="J241" s="250">
        <f>ROUND(I241*H241,2)</f>
        <v>0</v>
      </c>
      <c r="K241" s="246" t="s">
        <v>394</v>
      </c>
      <c r="L241" s="45"/>
      <c r="M241" s="251" t="s">
        <v>1</v>
      </c>
      <c r="N241" s="252" t="s">
        <v>41</v>
      </c>
      <c r="O241" s="92"/>
      <c r="P241" s="253">
        <f>O241*H241</f>
        <v>0</v>
      </c>
      <c r="Q241" s="253">
        <v>0</v>
      </c>
      <c r="R241" s="253">
        <f>Q241*H241</f>
        <v>0</v>
      </c>
      <c r="S241" s="253">
        <v>0</v>
      </c>
      <c r="T241" s="25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5" t="s">
        <v>229</v>
      </c>
      <c r="AT241" s="255" t="s">
        <v>216</v>
      </c>
      <c r="AU241" s="255" t="s">
        <v>84</v>
      </c>
      <c r="AY241" s="18" t="s">
        <v>213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8" t="s">
        <v>84</v>
      </c>
      <c r="BK241" s="256">
        <f>ROUND(I241*H241,2)</f>
        <v>0</v>
      </c>
      <c r="BL241" s="18" t="s">
        <v>229</v>
      </c>
      <c r="BM241" s="255" t="s">
        <v>1680</v>
      </c>
    </row>
    <row r="242" s="2" customFormat="1" ht="16.5" customHeight="1">
      <c r="A242" s="39"/>
      <c r="B242" s="40"/>
      <c r="C242" s="244" t="s">
        <v>591</v>
      </c>
      <c r="D242" s="244" t="s">
        <v>216</v>
      </c>
      <c r="E242" s="245" t="s">
        <v>4598</v>
      </c>
      <c r="F242" s="246" t="s">
        <v>4599</v>
      </c>
      <c r="G242" s="247" t="s">
        <v>393</v>
      </c>
      <c r="H242" s="248">
        <v>108.25</v>
      </c>
      <c r="I242" s="249"/>
      <c r="J242" s="250">
        <f>ROUND(I242*H242,2)</f>
        <v>0</v>
      </c>
      <c r="K242" s="246" t="s">
        <v>1</v>
      </c>
      <c r="L242" s="45"/>
      <c r="M242" s="251" t="s">
        <v>1</v>
      </c>
      <c r="N242" s="252" t="s">
        <v>41</v>
      </c>
      <c r="O242" s="92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5" t="s">
        <v>229</v>
      </c>
      <c r="AT242" s="255" t="s">
        <v>216</v>
      </c>
      <c r="AU242" s="255" t="s">
        <v>84</v>
      </c>
      <c r="AY242" s="18" t="s">
        <v>213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8" t="s">
        <v>84</v>
      </c>
      <c r="BK242" s="256">
        <f>ROUND(I242*H242,2)</f>
        <v>0</v>
      </c>
      <c r="BL242" s="18" t="s">
        <v>229</v>
      </c>
      <c r="BM242" s="255" t="s">
        <v>1690</v>
      </c>
    </row>
    <row r="243" s="2" customFormat="1" ht="16.5" customHeight="1">
      <c r="A243" s="39"/>
      <c r="B243" s="40"/>
      <c r="C243" s="244" t="s">
        <v>601</v>
      </c>
      <c r="D243" s="244" t="s">
        <v>216</v>
      </c>
      <c r="E243" s="245" t="s">
        <v>4600</v>
      </c>
      <c r="F243" s="246" t="s">
        <v>4601</v>
      </c>
      <c r="G243" s="247" t="s">
        <v>491</v>
      </c>
      <c r="H243" s="248">
        <v>0.55300000000000005</v>
      </c>
      <c r="I243" s="249"/>
      <c r="J243" s="250">
        <f>ROUND(I243*H243,2)</f>
        <v>0</v>
      </c>
      <c r="K243" s="246" t="s">
        <v>394</v>
      </c>
      <c r="L243" s="45"/>
      <c r="M243" s="251" t="s">
        <v>1</v>
      </c>
      <c r="N243" s="252" t="s">
        <v>41</v>
      </c>
      <c r="O243" s="92"/>
      <c r="P243" s="253">
        <f>O243*H243</f>
        <v>0</v>
      </c>
      <c r="Q243" s="253">
        <v>0</v>
      </c>
      <c r="R243" s="253">
        <f>Q243*H243</f>
        <v>0</v>
      </c>
      <c r="S243" s="253">
        <v>0</v>
      </c>
      <c r="T243" s="25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5" t="s">
        <v>229</v>
      </c>
      <c r="AT243" s="255" t="s">
        <v>216</v>
      </c>
      <c r="AU243" s="255" t="s">
        <v>84</v>
      </c>
      <c r="AY243" s="18" t="s">
        <v>213</v>
      </c>
      <c r="BE243" s="256">
        <f>IF(N243="základní",J243,0)</f>
        <v>0</v>
      </c>
      <c r="BF243" s="256">
        <f>IF(N243="snížená",J243,0)</f>
        <v>0</v>
      </c>
      <c r="BG243" s="256">
        <f>IF(N243="zákl. přenesená",J243,0)</f>
        <v>0</v>
      </c>
      <c r="BH243" s="256">
        <f>IF(N243="sníž. přenesená",J243,0)</f>
        <v>0</v>
      </c>
      <c r="BI243" s="256">
        <f>IF(N243="nulová",J243,0)</f>
        <v>0</v>
      </c>
      <c r="BJ243" s="18" t="s">
        <v>84</v>
      </c>
      <c r="BK243" s="256">
        <f>ROUND(I243*H243,2)</f>
        <v>0</v>
      </c>
      <c r="BL243" s="18" t="s">
        <v>229</v>
      </c>
      <c r="BM243" s="255" t="s">
        <v>1698</v>
      </c>
    </row>
    <row r="244" s="13" customFormat="1">
      <c r="A244" s="13"/>
      <c r="B244" s="265"/>
      <c r="C244" s="266"/>
      <c r="D244" s="257" t="s">
        <v>436</v>
      </c>
      <c r="E244" s="267" t="s">
        <v>1</v>
      </c>
      <c r="F244" s="268" t="s">
        <v>4602</v>
      </c>
      <c r="G244" s="266"/>
      <c r="H244" s="269">
        <v>0.55300000000000005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5" t="s">
        <v>436</v>
      </c>
      <c r="AU244" s="275" t="s">
        <v>84</v>
      </c>
      <c r="AV244" s="13" t="s">
        <v>86</v>
      </c>
      <c r="AW244" s="13" t="s">
        <v>32</v>
      </c>
      <c r="AX244" s="13" t="s">
        <v>76</v>
      </c>
      <c r="AY244" s="275" t="s">
        <v>213</v>
      </c>
    </row>
    <row r="245" s="14" customFormat="1">
      <c r="A245" s="14"/>
      <c r="B245" s="276"/>
      <c r="C245" s="277"/>
      <c r="D245" s="257" t="s">
        <v>436</v>
      </c>
      <c r="E245" s="278" t="s">
        <v>1</v>
      </c>
      <c r="F245" s="279" t="s">
        <v>453</v>
      </c>
      <c r="G245" s="277"/>
      <c r="H245" s="280">
        <v>0.55300000000000005</v>
      </c>
      <c r="I245" s="281"/>
      <c r="J245" s="277"/>
      <c r="K245" s="277"/>
      <c r="L245" s="282"/>
      <c r="M245" s="283"/>
      <c r="N245" s="284"/>
      <c r="O245" s="284"/>
      <c r="P245" s="284"/>
      <c r="Q245" s="284"/>
      <c r="R245" s="284"/>
      <c r="S245" s="284"/>
      <c r="T245" s="28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6" t="s">
        <v>436</v>
      </c>
      <c r="AU245" s="286" t="s">
        <v>84</v>
      </c>
      <c r="AV245" s="14" t="s">
        <v>229</v>
      </c>
      <c r="AW245" s="14" t="s">
        <v>32</v>
      </c>
      <c r="AX245" s="14" t="s">
        <v>84</v>
      </c>
      <c r="AY245" s="286" t="s">
        <v>213</v>
      </c>
    </row>
    <row r="246" s="2" customFormat="1" ht="21.75" customHeight="1">
      <c r="A246" s="39"/>
      <c r="B246" s="40"/>
      <c r="C246" s="244" t="s">
        <v>606</v>
      </c>
      <c r="D246" s="244" t="s">
        <v>216</v>
      </c>
      <c r="E246" s="245" t="s">
        <v>4603</v>
      </c>
      <c r="F246" s="246" t="s">
        <v>4604</v>
      </c>
      <c r="G246" s="247" t="s">
        <v>393</v>
      </c>
      <c r="H246" s="248">
        <v>7.5</v>
      </c>
      <c r="I246" s="249"/>
      <c r="J246" s="250">
        <f>ROUND(I246*H246,2)</f>
        <v>0</v>
      </c>
      <c r="K246" s="246" t="s">
        <v>394</v>
      </c>
      <c r="L246" s="45"/>
      <c r="M246" s="251" t="s">
        <v>1</v>
      </c>
      <c r="N246" s="252" t="s">
        <v>41</v>
      </c>
      <c r="O246" s="92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229</v>
      </c>
      <c r="AT246" s="255" t="s">
        <v>216</v>
      </c>
      <c r="AU246" s="255" t="s">
        <v>84</v>
      </c>
      <c r="AY246" s="18" t="s">
        <v>213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84</v>
      </c>
      <c r="BK246" s="256">
        <f>ROUND(I246*H246,2)</f>
        <v>0</v>
      </c>
      <c r="BL246" s="18" t="s">
        <v>229</v>
      </c>
      <c r="BM246" s="255" t="s">
        <v>1710</v>
      </c>
    </row>
    <row r="247" s="13" customFormat="1">
      <c r="A247" s="13"/>
      <c r="B247" s="265"/>
      <c r="C247" s="266"/>
      <c r="D247" s="257" t="s">
        <v>436</v>
      </c>
      <c r="E247" s="267" t="s">
        <v>1</v>
      </c>
      <c r="F247" s="268" t="s">
        <v>4605</v>
      </c>
      <c r="G247" s="266"/>
      <c r="H247" s="269">
        <v>7.5</v>
      </c>
      <c r="I247" s="270"/>
      <c r="J247" s="266"/>
      <c r="K247" s="266"/>
      <c r="L247" s="271"/>
      <c r="M247" s="272"/>
      <c r="N247" s="273"/>
      <c r="O247" s="273"/>
      <c r="P247" s="273"/>
      <c r="Q247" s="273"/>
      <c r="R247" s="273"/>
      <c r="S247" s="273"/>
      <c r="T247" s="27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75" t="s">
        <v>436</v>
      </c>
      <c r="AU247" s="275" t="s">
        <v>84</v>
      </c>
      <c r="AV247" s="13" t="s">
        <v>86</v>
      </c>
      <c r="AW247" s="13" t="s">
        <v>32</v>
      </c>
      <c r="AX247" s="13" t="s">
        <v>76</v>
      </c>
      <c r="AY247" s="275" t="s">
        <v>213</v>
      </c>
    </row>
    <row r="248" s="14" customFormat="1">
      <c r="A248" s="14"/>
      <c r="B248" s="276"/>
      <c r="C248" s="277"/>
      <c r="D248" s="257" t="s">
        <v>436</v>
      </c>
      <c r="E248" s="278" t="s">
        <v>1</v>
      </c>
      <c r="F248" s="279" t="s">
        <v>453</v>
      </c>
      <c r="G248" s="277"/>
      <c r="H248" s="280">
        <v>7.5</v>
      </c>
      <c r="I248" s="281"/>
      <c r="J248" s="277"/>
      <c r="K248" s="277"/>
      <c r="L248" s="282"/>
      <c r="M248" s="283"/>
      <c r="N248" s="284"/>
      <c r="O248" s="284"/>
      <c r="P248" s="284"/>
      <c r="Q248" s="284"/>
      <c r="R248" s="284"/>
      <c r="S248" s="284"/>
      <c r="T248" s="28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6" t="s">
        <v>436</v>
      </c>
      <c r="AU248" s="286" t="s">
        <v>84</v>
      </c>
      <c r="AV248" s="14" t="s">
        <v>229</v>
      </c>
      <c r="AW248" s="14" t="s">
        <v>32</v>
      </c>
      <c r="AX248" s="14" t="s">
        <v>84</v>
      </c>
      <c r="AY248" s="286" t="s">
        <v>213</v>
      </c>
    </row>
    <row r="249" s="2" customFormat="1" ht="21.75" customHeight="1">
      <c r="A249" s="39"/>
      <c r="B249" s="40"/>
      <c r="C249" s="244" t="s">
        <v>611</v>
      </c>
      <c r="D249" s="244" t="s">
        <v>216</v>
      </c>
      <c r="E249" s="245" t="s">
        <v>4606</v>
      </c>
      <c r="F249" s="246" t="s">
        <v>4607</v>
      </c>
      <c r="G249" s="247" t="s">
        <v>393</v>
      </c>
      <c r="H249" s="248">
        <v>7.5</v>
      </c>
      <c r="I249" s="249"/>
      <c r="J249" s="250">
        <f>ROUND(I249*H249,2)</f>
        <v>0</v>
      </c>
      <c r="K249" s="246" t="s">
        <v>394</v>
      </c>
      <c r="L249" s="45"/>
      <c r="M249" s="251" t="s">
        <v>1</v>
      </c>
      <c r="N249" s="252" t="s">
        <v>41</v>
      </c>
      <c r="O249" s="92"/>
      <c r="P249" s="253">
        <f>O249*H249</f>
        <v>0</v>
      </c>
      <c r="Q249" s="253">
        <v>0</v>
      </c>
      <c r="R249" s="253">
        <f>Q249*H249</f>
        <v>0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229</v>
      </c>
      <c r="AT249" s="255" t="s">
        <v>216</v>
      </c>
      <c r="AU249" s="255" t="s">
        <v>84</v>
      </c>
      <c r="AY249" s="18" t="s">
        <v>213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84</v>
      </c>
      <c r="BK249" s="256">
        <f>ROUND(I249*H249,2)</f>
        <v>0</v>
      </c>
      <c r="BL249" s="18" t="s">
        <v>229</v>
      </c>
      <c r="BM249" s="255" t="s">
        <v>2258</v>
      </c>
    </row>
    <row r="250" s="2" customFormat="1" ht="33" customHeight="1">
      <c r="A250" s="39"/>
      <c r="B250" s="40"/>
      <c r="C250" s="244" t="s">
        <v>615</v>
      </c>
      <c r="D250" s="244" t="s">
        <v>216</v>
      </c>
      <c r="E250" s="245" t="s">
        <v>4608</v>
      </c>
      <c r="F250" s="246" t="s">
        <v>4609</v>
      </c>
      <c r="G250" s="247" t="s">
        <v>393</v>
      </c>
      <c r="H250" s="248">
        <v>108.25</v>
      </c>
      <c r="I250" s="249"/>
      <c r="J250" s="250">
        <f>ROUND(I250*H250,2)</f>
        <v>0</v>
      </c>
      <c r="K250" s="246" t="s">
        <v>1</v>
      </c>
      <c r="L250" s="45"/>
      <c r="M250" s="251" t="s">
        <v>1</v>
      </c>
      <c r="N250" s="252" t="s">
        <v>41</v>
      </c>
      <c r="O250" s="92"/>
      <c r="P250" s="253">
        <f>O250*H250</f>
        <v>0</v>
      </c>
      <c r="Q250" s="253">
        <v>0</v>
      </c>
      <c r="R250" s="253">
        <f>Q250*H250</f>
        <v>0</v>
      </c>
      <c r="S250" s="253">
        <v>0</v>
      </c>
      <c r="T250" s="25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5" t="s">
        <v>229</v>
      </c>
      <c r="AT250" s="255" t="s">
        <v>216</v>
      </c>
      <c r="AU250" s="255" t="s">
        <v>84</v>
      </c>
      <c r="AY250" s="18" t="s">
        <v>213</v>
      </c>
      <c r="BE250" s="256">
        <f>IF(N250="základní",J250,0)</f>
        <v>0</v>
      </c>
      <c r="BF250" s="256">
        <f>IF(N250="snížená",J250,0)</f>
        <v>0</v>
      </c>
      <c r="BG250" s="256">
        <f>IF(N250="zákl. přenesená",J250,0)</f>
        <v>0</v>
      </c>
      <c r="BH250" s="256">
        <f>IF(N250="sníž. přenesená",J250,0)</f>
        <v>0</v>
      </c>
      <c r="BI250" s="256">
        <f>IF(N250="nulová",J250,0)</f>
        <v>0</v>
      </c>
      <c r="BJ250" s="18" t="s">
        <v>84</v>
      </c>
      <c r="BK250" s="256">
        <f>ROUND(I250*H250,2)</f>
        <v>0</v>
      </c>
      <c r="BL250" s="18" t="s">
        <v>229</v>
      </c>
      <c r="BM250" s="255" t="s">
        <v>1729</v>
      </c>
    </row>
    <row r="251" s="2" customFormat="1" ht="21.75" customHeight="1">
      <c r="A251" s="39"/>
      <c r="B251" s="40"/>
      <c r="C251" s="244" t="s">
        <v>620</v>
      </c>
      <c r="D251" s="244" t="s">
        <v>216</v>
      </c>
      <c r="E251" s="245" t="s">
        <v>4610</v>
      </c>
      <c r="F251" s="246" t="s">
        <v>4611</v>
      </c>
      <c r="G251" s="247" t="s">
        <v>471</v>
      </c>
      <c r="H251" s="248">
        <v>25.600000000000001</v>
      </c>
      <c r="I251" s="249"/>
      <c r="J251" s="250">
        <f>ROUND(I251*H251,2)</f>
        <v>0</v>
      </c>
      <c r="K251" s="246" t="s">
        <v>394</v>
      </c>
      <c r="L251" s="45"/>
      <c r="M251" s="251" t="s">
        <v>1</v>
      </c>
      <c r="N251" s="252" t="s">
        <v>41</v>
      </c>
      <c r="O251" s="92"/>
      <c r="P251" s="253">
        <f>O251*H251</f>
        <v>0</v>
      </c>
      <c r="Q251" s="253">
        <v>0</v>
      </c>
      <c r="R251" s="253">
        <f>Q251*H251</f>
        <v>0</v>
      </c>
      <c r="S251" s="253">
        <v>0</v>
      </c>
      <c r="T251" s="25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5" t="s">
        <v>229</v>
      </c>
      <c r="AT251" s="255" t="s">
        <v>216</v>
      </c>
      <c r="AU251" s="255" t="s">
        <v>84</v>
      </c>
      <c r="AY251" s="18" t="s">
        <v>213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8" t="s">
        <v>84</v>
      </c>
      <c r="BK251" s="256">
        <f>ROUND(I251*H251,2)</f>
        <v>0</v>
      </c>
      <c r="BL251" s="18" t="s">
        <v>229</v>
      </c>
      <c r="BM251" s="255" t="s">
        <v>3737</v>
      </c>
    </row>
    <row r="252" s="2" customFormat="1" ht="33" customHeight="1">
      <c r="A252" s="39"/>
      <c r="B252" s="40"/>
      <c r="C252" s="244" t="s">
        <v>625</v>
      </c>
      <c r="D252" s="244" t="s">
        <v>216</v>
      </c>
      <c r="E252" s="245" t="s">
        <v>4612</v>
      </c>
      <c r="F252" s="246" t="s">
        <v>4613</v>
      </c>
      <c r="G252" s="247" t="s">
        <v>471</v>
      </c>
      <c r="H252" s="248">
        <v>25.600000000000001</v>
      </c>
      <c r="I252" s="249"/>
      <c r="J252" s="250">
        <f>ROUND(I252*H252,2)</f>
        <v>0</v>
      </c>
      <c r="K252" s="246" t="s">
        <v>394</v>
      </c>
      <c r="L252" s="45"/>
      <c r="M252" s="251" t="s">
        <v>1</v>
      </c>
      <c r="N252" s="252" t="s">
        <v>41</v>
      </c>
      <c r="O252" s="92"/>
      <c r="P252" s="253">
        <f>O252*H252</f>
        <v>0</v>
      </c>
      <c r="Q252" s="253">
        <v>0</v>
      </c>
      <c r="R252" s="253">
        <f>Q252*H252</f>
        <v>0</v>
      </c>
      <c r="S252" s="253">
        <v>0</v>
      </c>
      <c r="T252" s="25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5" t="s">
        <v>229</v>
      </c>
      <c r="AT252" s="255" t="s">
        <v>216</v>
      </c>
      <c r="AU252" s="255" t="s">
        <v>84</v>
      </c>
      <c r="AY252" s="18" t="s">
        <v>213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8" t="s">
        <v>84</v>
      </c>
      <c r="BK252" s="256">
        <f>ROUND(I252*H252,2)</f>
        <v>0</v>
      </c>
      <c r="BL252" s="18" t="s">
        <v>229</v>
      </c>
      <c r="BM252" s="255" t="s">
        <v>1748</v>
      </c>
    </row>
    <row r="253" s="13" customFormat="1">
      <c r="A253" s="13"/>
      <c r="B253" s="265"/>
      <c r="C253" s="266"/>
      <c r="D253" s="257" t="s">
        <v>436</v>
      </c>
      <c r="E253" s="267" t="s">
        <v>1</v>
      </c>
      <c r="F253" s="268" t="s">
        <v>4614</v>
      </c>
      <c r="G253" s="266"/>
      <c r="H253" s="269">
        <v>25.600000000000001</v>
      </c>
      <c r="I253" s="270"/>
      <c r="J253" s="266"/>
      <c r="K253" s="266"/>
      <c r="L253" s="271"/>
      <c r="M253" s="272"/>
      <c r="N253" s="273"/>
      <c r="O253" s="273"/>
      <c r="P253" s="273"/>
      <c r="Q253" s="273"/>
      <c r="R253" s="273"/>
      <c r="S253" s="273"/>
      <c r="T253" s="27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5" t="s">
        <v>436</v>
      </c>
      <c r="AU253" s="275" t="s">
        <v>84</v>
      </c>
      <c r="AV253" s="13" t="s">
        <v>86</v>
      </c>
      <c r="AW253" s="13" t="s">
        <v>32</v>
      </c>
      <c r="AX253" s="13" t="s">
        <v>76</v>
      </c>
      <c r="AY253" s="275" t="s">
        <v>213</v>
      </c>
    </row>
    <row r="254" s="14" customFormat="1">
      <c r="A254" s="14"/>
      <c r="B254" s="276"/>
      <c r="C254" s="277"/>
      <c r="D254" s="257" t="s">
        <v>436</v>
      </c>
      <c r="E254" s="278" t="s">
        <v>1</v>
      </c>
      <c r="F254" s="279" t="s">
        <v>453</v>
      </c>
      <c r="G254" s="277"/>
      <c r="H254" s="280">
        <v>25.600000000000001</v>
      </c>
      <c r="I254" s="281"/>
      <c r="J254" s="277"/>
      <c r="K254" s="277"/>
      <c r="L254" s="282"/>
      <c r="M254" s="283"/>
      <c r="N254" s="284"/>
      <c r="O254" s="284"/>
      <c r="P254" s="284"/>
      <c r="Q254" s="284"/>
      <c r="R254" s="284"/>
      <c r="S254" s="284"/>
      <c r="T254" s="28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6" t="s">
        <v>436</v>
      </c>
      <c r="AU254" s="286" t="s">
        <v>84</v>
      </c>
      <c r="AV254" s="14" t="s">
        <v>229</v>
      </c>
      <c r="AW254" s="14" t="s">
        <v>32</v>
      </c>
      <c r="AX254" s="14" t="s">
        <v>84</v>
      </c>
      <c r="AY254" s="286" t="s">
        <v>213</v>
      </c>
    </row>
    <row r="255" s="12" customFormat="1" ht="25.92" customHeight="1">
      <c r="A255" s="12"/>
      <c r="B255" s="228"/>
      <c r="C255" s="229"/>
      <c r="D255" s="230" t="s">
        <v>75</v>
      </c>
      <c r="E255" s="231" t="s">
        <v>248</v>
      </c>
      <c r="F255" s="231" t="s">
        <v>579</v>
      </c>
      <c r="G255" s="229"/>
      <c r="H255" s="229"/>
      <c r="I255" s="232"/>
      <c r="J255" s="233">
        <f>BK255</f>
        <v>0</v>
      </c>
      <c r="K255" s="229"/>
      <c r="L255" s="234"/>
      <c r="M255" s="235"/>
      <c r="N255" s="236"/>
      <c r="O255" s="236"/>
      <c r="P255" s="237">
        <f>SUM(P256:P268)</f>
        <v>0</v>
      </c>
      <c r="Q255" s="236"/>
      <c r="R255" s="237">
        <f>SUM(R256:R268)</f>
        <v>0</v>
      </c>
      <c r="S255" s="236"/>
      <c r="T255" s="238">
        <f>SUM(T256:T268)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9" t="s">
        <v>84</v>
      </c>
      <c r="AT255" s="240" t="s">
        <v>75</v>
      </c>
      <c r="AU255" s="240" t="s">
        <v>76</v>
      </c>
      <c r="AY255" s="239" t="s">
        <v>213</v>
      </c>
      <c r="BK255" s="241">
        <f>SUM(BK256:BK268)</f>
        <v>0</v>
      </c>
    </row>
    <row r="256" s="2" customFormat="1" ht="21.75" customHeight="1">
      <c r="A256" s="39"/>
      <c r="B256" s="40"/>
      <c r="C256" s="244" t="s">
        <v>630</v>
      </c>
      <c r="D256" s="244" t="s">
        <v>216</v>
      </c>
      <c r="E256" s="245" t="s">
        <v>4615</v>
      </c>
      <c r="F256" s="246" t="s">
        <v>4616</v>
      </c>
      <c r="G256" s="247" t="s">
        <v>393</v>
      </c>
      <c r="H256" s="248">
        <v>108.25</v>
      </c>
      <c r="I256" s="249"/>
      <c r="J256" s="250">
        <f>ROUND(I256*H256,2)</f>
        <v>0</v>
      </c>
      <c r="K256" s="246" t="s">
        <v>394</v>
      </c>
      <c r="L256" s="45"/>
      <c r="M256" s="251" t="s">
        <v>1</v>
      </c>
      <c r="N256" s="252" t="s">
        <v>41</v>
      </c>
      <c r="O256" s="92"/>
      <c r="P256" s="253">
        <f>O256*H256</f>
        <v>0</v>
      </c>
      <c r="Q256" s="253">
        <v>0</v>
      </c>
      <c r="R256" s="253">
        <f>Q256*H256</f>
        <v>0</v>
      </c>
      <c r="S256" s="253">
        <v>0</v>
      </c>
      <c r="T256" s="25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5" t="s">
        <v>229</v>
      </c>
      <c r="AT256" s="255" t="s">
        <v>216</v>
      </c>
      <c r="AU256" s="255" t="s">
        <v>84</v>
      </c>
      <c r="AY256" s="18" t="s">
        <v>213</v>
      </c>
      <c r="BE256" s="256">
        <f>IF(N256="základní",J256,0)</f>
        <v>0</v>
      </c>
      <c r="BF256" s="256">
        <f>IF(N256="snížená",J256,0)</f>
        <v>0</v>
      </c>
      <c r="BG256" s="256">
        <f>IF(N256="zákl. přenesená",J256,0)</f>
        <v>0</v>
      </c>
      <c r="BH256" s="256">
        <f>IF(N256="sníž. přenesená",J256,0)</f>
        <v>0</v>
      </c>
      <c r="BI256" s="256">
        <f>IF(N256="nulová",J256,0)</f>
        <v>0</v>
      </c>
      <c r="BJ256" s="18" t="s">
        <v>84</v>
      </c>
      <c r="BK256" s="256">
        <f>ROUND(I256*H256,2)</f>
        <v>0</v>
      </c>
      <c r="BL256" s="18" t="s">
        <v>229</v>
      </c>
      <c r="BM256" s="255" t="s">
        <v>1756</v>
      </c>
    </row>
    <row r="257" s="13" customFormat="1">
      <c r="A257" s="13"/>
      <c r="B257" s="265"/>
      <c r="C257" s="266"/>
      <c r="D257" s="257" t="s">
        <v>436</v>
      </c>
      <c r="E257" s="267" t="s">
        <v>1</v>
      </c>
      <c r="F257" s="268" t="s">
        <v>4617</v>
      </c>
      <c r="G257" s="266"/>
      <c r="H257" s="269">
        <v>108.25</v>
      </c>
      <c r="I257" s="270"/>
      <c r="J257" s="266"/>
      <c r="K257" s="266"/>
      <c r="L257" s="271"/>
      <c r="M257" s="272"/>
      <c r="N257" s="273"/>
      <c r="O257" s="273"/>
      <c r="P257" s="273"/>
      <c r="Q257" s="273"/>
      <c r="R257" s="273"/>
      <c r="S257" s="273"/>
      <c r="T257" s="27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75" t="s">
        <v>436</v>
      </c>
      <c r="AU257" s="275" t="s">
        <v>84</v>
      </c>
      <c r="AV257" s="13" t="s">
        <v>86</v>
      </c>
      <c r="AW257" s="13" t="s">
        <v>32</v>
      </c>
      <c r="AX257" s="13" t="s">
        <v>76</v>
      </c>
      <c r="AY257" s="275" t="s">
        <v>213</v>
      </c>
    </row>
    <row r="258" s="14" customFormat="1">
      <c r="A258" s="14"/>
      <c r="B258" s="276"/>
      <c r="C258" s="277"/>
      <c r="D258" s="257" t="s">
        <v>436</v>
      </c>
      <c r="E258" s="278" t="s">
        <v>1</v>
      </c>
      <c r="F258" s="279" t="s">
        <v>453</v>
      </c>
      <c r="G258" s="277"/>
      <c r="H258" s="280">
        <v>108.25</v>
      </c>
      <c r="I258" s="281"/>
      <c r="J258" s="277"/>
      <c r="K258" s="277"/>
      <c r="L258" s="282"/>
      <c r="M258" s="283"/>
      <c r="N258" s="284"/>
      <c r="O258" s="284"/>
      <c r="P258" s="284"/>
      <c r="Q258" s="284"/>
      <c r="R258" s="284"/>
      <c r="S258" s="284"/>
      <c r="T258" s="28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6" t="s">
        <v>436</v>
      </c>
      <c r="AU258" s="286" t="s">
        <v>84</v>
      </c>
      <c r="AV258" s="14" t="s">
        <v>229</v>
      </c>
      <c r="AW258" s="14" t="s">
        <v>32</v>
      </c>
      <c r="AX258" s="14" t="s">
        <v>84</v>
      </c>
      <c r="AY258" s="286" t="s">
        <v>213</v>
      </c>
    </row>
    <row r="259" s="2" customFormat="1" ht="44.25" customHeight="1">
      <c r="A259" s="39"/>
      <c r="B259" s="40"/>
      <c r="C259" s="244" t="s">
        <v>635</v>
      </c>
      <c r="D259" s="244" t="s">
        <v>216</v>
      </c>
      <c r="E259" s="245" t="s">
        <v>4618</v>
      </c>
      <c r="F259" s="246" t="s">
        <v>4619</v>
      </c>
      <c r="G259" s="247" t="s">
        <v>393</v>
      </c>
      <c r="H259" s="248">
        <v>120</v>
      </c>
      <c r="I259" s="249"/>
      <c r="J259" s="250">
        <f>ROUND(I259*H259,2)</f>
        <v>0</v>
      </c>
      <c r="K259" s="246" t="s">
        <v>394</v>
      </c>
      <c r="L259" s="45"/>
      <c r="M259" s="251" t="s">
        <v>1</v>
      </c>
      <c r="N259" s="252" t="s">
        <v>41</v>
      </c>
      <c r="O259" s="92"/>
      <c r="P259" s="253">
        <f>O259*H259</f>
        <v>0</v>
      </c>
      <c r="Q259" s="253">
        <v>0</v>
      </c>
      <c r="R259" s="253">
        <f>Q259*H259</f>
        <v>0</v>
      </c>
      <c r="S259" s="253">
        <v>0</v>
      </c>
      <c r="T259" s="25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5" t="s">
        <v>229</v>
      </c>
      <c r="AT259" s="255" t="s">
        <v>216</v>
      </c>
      <c r="AU259" s="255" t="s">
        <v>84</v>
      </c>
      <c r="AY259" s="18" t="s">
        <v>213</v>
      </c>
      <c r="BE259" s="256">
        <f>IF(N259="základní",J259,0)</f>
        <v>0</v>
      </c>
      <c r="BF259" s="256">
        <f>IF(N259="snížená",J259,0)</f>
        <v>0</v>
      </c>
      <c r="BG259" s="256">
        <f>IF(N259="zákl. přenesená",J259,0)</f>
        <v>0</v>
      </c>
      <c r="BH259" s="256">
        <f>IF(N259="sníž. přenesená",J259,0)</f>
        <v>0</v>
      </c>
      <c r="BI259" s="256">
        <f>IF(N259="nulová",J259,0)</f>
        <v>0</v>
      </c>
      <c r="BJ259" s="18" t="s">
        <v>84</v>
      </c>
      <c r="BK259" s="256">
        <f>ROUND(I259*H259,2)</f>
        <v>0</v>
      </c>
      <c r="BL259" s="18" t="s">
        <v>229</v>
      </c>
      <c r="BM259" s="255" t="s">
        <v>1765</v>
      </c>
    </row>
    <row r="260" s="13" customFormat="1">
      <c r="A260" s="13"/>
      <c r="B260" s="265"/>
      <c r="C260" s="266"/>
      <c r="D260" s="257" t="s">
        <v>436</v>
      </c>
      <c r="E260" s="267" t="s">
        <v>1</v>
      </c>
      <c r="F260" s="268" t="s">
        <v>4620</v>
      </c>
      <c r="G260" s="266"/>
      <c r="H260" s="269">
        <v>120</v>
      </c>
      <c r="I260" s="270"/>
      <c r="J260" s="266"/>
      <c r="K260" s="266"/>
      <c r="L260" s="271"/>
      <c r="M260" s="272"/>
      <c r="N260" s="273"/>
      <c r="O260" s="273"/>
      <c r="P260" s="273"/>
      <c r="Q260" s="273"/>
      <c r="R260" s="273"/>
      <c r="S260" s="273"/>
      <c r="T260" s="27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5" t="s">
        <v>436</v>
      </c>
      <c r="AU260" s="275" t="s">
        <v>84</v>
      </c>
      <c r="AV260" s="13" t="s">
        <v>86</v>
      </c>
      <c r="AW260" s="13" t="s">
        <v>32</v>
      </c>
      <c r="AX260" s="13" t="s">
        <v>76</v>
      </c>
      <c r="AY260" s="275" t="s">
        <v>213</v>
      </c>
    </row>
    <row r="261" s="14" customFormat="1">
      <c r="A261" s="14"/>
      <c r="B261" s="276"/>
      <c r="C261" s="277"/>
      <c r="D261" s="257" t="s">
        <v>436</v>
      </c>
      <c r="E261" s="278" t="s">
        <v>1</v>
      </c>
      <c r="F261" s="279" t="s">
        <v>453</v>
      </c>
      <c r="G261" s="277"/>
      <c r="H261" s="280">
        <v>120</v>
      </c>
      <c r="I261" s="281"/>
      <c r="J261" s="277"/>
      <c r="K261" s="277"/>
      <c r="L261" s="282"/>
      <c r="M261" s="283"/>
      <c r="N261" s="284"/>
      <c r="O261" s="284"/>
      <c r="P261" s="284"/>
      <c r="Q261" s="284"/>
      <c r="R261" s="284"/>
      <c r="S261" s="284"/>
      <c r="T261" s="28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6" t="s">
        <v>436</v>
      </c>
      <c r="AU261" s="286" t="s">
        <v>84</v>
      </c>
      <c r="AV261" s="14" t="s">
        <v>229</v>
      </c>
      <c r="AW261" s="14" t="s">
        <v>32</v>
      </c>
      <c r="AX261" s="14" t="s">
        <v>84</v>
      </c>
      <c r="AY261" s="286" t="s">
        <v>213</v>
      </c>
    </row>
    <row r="262" s="2" customFormat="1" ht="44.25" customHeight="1">
      <c r="A262" s="39"/>
      <c r="B262" s="40"/>
      <c r="C262" s="244" t="s">
        <v>640</v>
      </c>
      <c r="D262" s="244" t="s">
        <v>216</v>
      </c>
      <c r="E262" s="245" t="s">
        <v>4621</v>
      </c>
      <c r="F262" s="246" t="s">
        <v>4622</v>
      </c>
      <c r="G262" s="247" t="s">
        <v>393</v>
      </c>
      <c r="H262" s="248">
        <v>3600</v>
      </c>
      <c r="I262" s="249"/>
      <c r="J262" s="250">
        <f>ROUND(I262*H262,2)</f>
        <v>0</v>
      </c>
      <c r="K262" s="246" t="s">
        <v>394</v>
      </c>
      <c r="L262" s="45"/>
      <c r="M262" s="251" t="s">
        <v>1</v>
      </c>
      <c r="N262" s="252" t="s">
        <v>41</v>
      </c>
      <c r="O262" s="92"/>
      <c r="P262" s="253">
        <f>O262*H262</f>
        <v>0</v>
      </c>
      <c r="Q262" s="253">
        <v>0</v>
      </c>
      <c r="R262" s="253">
        <f>Q262*H262</f>
        <v>0</v>
      </c>
      <c r="S262" s="253">
        <v>0</v>
      </c>
      <c r="T262" s="25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5" t="s">
        <v>229</v>
      </c>
      <c r="AT262" s="255" t="s">
        <v>216</v>
      </c>
      <c r="AU262" s="255" t="s">
        <v>84</v>
      </c>
      <c r="AY262" s="18" t="s">
        <v>213</v>
      </c>
      <c r="BE262" s="256">
        <f>IF(N262="základní",J262,0)</f>
        <v>0</v>
      </c>
      <c r="BF262" s="256">
        <f>IF(N262="snížená",J262,0)</f>
        <v>0</v>
      </c>
      <c r="BG262" s="256">
        <f>IF(N262="zákl. přenesená",J262,0)</f>
        <v>0</v>
      </c>
      <c r="BH262" s="256">
        <f>IF(N262="sníž. přenesená",J262,0)</f>
        <v>0</v>
      </c>
      <c r="BI262" s="256">
        <f>IF(N262="nulová",J262,0)</f>
        <v>0</v>
      </c>
      <c r="BJ262" s="18" t="s">
        <v>84</v>
      </c>
      <c r="BK262" s="256">
        <f>ROUND(I262*H262,2)</f>
        <v>0</v>
      </c>
      <c r="BL262" s="18" t="s">
        <v>229</v>
      </c>
      <c r="BM262" s="255" t="s">
        <v>1777</v>
      </c>
    </row>
    <row r="263" s="13" customFormat="1">
      <c r="A263" s="13"/>
      <c r="B263" s="265"/>
      <c r="C263" s="266"/>
      <c r="D263" s="257" t="s">
        <v>436</v>
      </c>
      <c r="E263" s="267" t="s">
        <v>1</v>
      </c>
      <c r="F263" s="268" t="s">
        <v>4623</v>
      </c>
      <c r="G263" s="266"/>
      <c r="H263" s="269">
        <v>3600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5" t="s">
        <v>436</v>
      </c>
      <c r="AU263" s="275" t="s">
        <v>84</v>
      </c>
      <c r="AV263" s="13" t="s">
        <v>86</v>
      </c>
      <c r="AW263" s="13" t="s">
        <v>32</v>
      </c>
      <c r="AX263" s="13" t="s">
        <v>76</v>
      </c>
      <c r="AY263" s="275" t="s">
        <v>213</v>
      </c>
    </row>
    <row r="264" s="14" customFormat="1">
      <c r="A264" s="14"/>
      <c r="B264" s="276"/>
      <c r="C264" s="277"/>
      <c r="D264" s="257" t="s">
        <v>436</v>
      </c>
      <c r="E264" s="278" t="s">
        <v>1</v>
      </c>
      <c r="F264" s="279" t="s">
        <v>453</v>
      </c>
      <c r="G264" s="277"/>
      <c r="H264" s="280">
        <v>3600</v>
      </c>
      <c r="I264" s="281"/>
      <c r="J264" s="277"/>
      <c r="K264" s="277"/>
      <c r="L264" s="282"/>
      <c r="M264" s="283"/>
      <c r="N264" s="284"/>
      <c r="O264" s="284"/>
      <c r="P264" s="284"/>
      <c r="Q264" s="284"/>
      <c r="R264" s="284"/>
      <c r="S264" s="284"/>
      <c r="T264" s="28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6" t="s">
        <v>436</v>
      </c>
      <c r="AU264" s="286" t="s">
        <v>84</v>
      </c>
      <c r="AV264" s="14" t="s">
        <v>229</v>
      </c>
      <c r="AW264" s="14" t="s">
        <v>32</v>
      </c>
      <c r="AX264" s="14" t="s">
        <v>84</v>
      </c>
      <c r="AY264" s="286" t="s">
        <v>213</v>
      </c>
    </row>
    <row r="265" s="2" customFormat="1" ht="44.25" customHeight="1">
      <c r="A265" s="39"/>
      <c r="B265" s="40"/>
      <c r="C265" s="244" t="s">
        <v>648</v>
      </c>
      <c r="D265" s="244" t="s">
        <v>216</v>
      </c>
      <c r="E265" s="245" t="s">
        <v>4624</v>
      </c>
      <c r="F265" s="246" t="s">
        <v>4625</v>
      </c>
      <c r="G265" s="247" t="s">
        <v>393</v>
      </c>
      <c r="H265" s="248">
        <v>120</v>
      </c>
      <c r="I265" s="249"/>
      <c r="J265" s="250">
        <f>ROUND(I265*H265,2)</f>
        <v>0</v>
      </c>
      <c r="K265" s="246" t="s">
        <v>394</v>
      </c>
      <c r="L265" s="45"/>
      <c r="M265" s="251" t="s">
        <v>1</v>
      </c>
      <c r="N265" s="252" t="s">
        <v>41</v>
      </c>
      <c r="O265" s="92"/>
      <c r="P265" s="253">
        <f>O265*H265</f>
        <v>0</v>
      </c>
      <c r="Q265" s="253">
        <v>0</v>
      </c>
      <c r="R265" s="253">
        <f>Q265*H265</f>
        <v>0</v>
      </c>
      <c r="S265" s="253">
        <v>0</v>
      </c>
      <c r="T265" s="25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5" t="s">
        <v>229</v>
      </c>
      <c r="AT265" s="255" t="s">
        <v>216</v>
      </c>
      <c r="AU265" s="255" t="s">
        <v>84</v>
      </c>
      <c r="AY265" s="18" t="s">
        <v>213</v>
      </c>
      <c r="BE265" s="256">
        <f>IF(N265="základní",J265,0)</f>
        <v>0</v>
      </c>
      <c r="BF265" s="256">
        <f>IF(N265="snížená",J265,0)</f>
        <v>0</v>
      </c>
      <c r="BG265" s="256">
        <f>IF(N265="zákl. přenesená",J265,0)</f>
        <v>0</v>
      </c>
      <c r="BH265" s="256">
        <f>IF(N265="sníž. přenesená",J265,0)</f>
        <v>0</v>
      </c>
      <c r="BI265" s="256">
        <f>IF(N265="nulová",J265,0)</f>
        <v>0</v>
      </c>
      <c r="BJ265" s="18" t="s">
        <v>84</v>
      </c>
      <c r="BK265" s="256">
        <f>ROUND(I265*H265,2)</f>
        <v>0</v>
      </c>
      <c r="BL265" s="18" t="s">
        <v>229</v>
      </c>
      <c r="BM265" s="255" t="s">
        <v>1787</v>
      </c>
    </row>
    <row r="266" s="2" customFormat="1" ht="33" customHeight="1">
      <c r="A266" s="39"/>
      <c r="B266" s="40"/>
      <c r="C266" s="244" t="s">
        <v>658</v>
      </c>
      <c r="D266" s="244" t="s">
        <v>216</v>
      </c>
      <c r="E266" s="245" t="s">
        <v>4626</v>
      </c>
      <c r="F266" s="246" t="s">
        <v>4627</v>
      </c>
      <c r="G266" s="247" t="s">
        <v>393</v>
      </c>
      <c r="H266" s="248">
        <v>139.52000000000001</v>
      </c>
      <c r="I266" s="249"/>
      <c r="J266" s="250">
        <f>ROUND(I266*H266,2)</f>
        <v>0</v>
      </c>
      <c r="K266" s="246" t="s">
        <v>394</v>
      </c>
      <c r="L266" s="45"/>
      <c r="M266" s="251" t="s">
        <v>1</v>
      </c>
      <c r="N266" s="252" t="s">
        <v>41</v>
      </c>
      <c r="O266" s="92"/>
      <c r="P266" s="253">
        <f>O266*H266</f>
        <v>0</v>
      </c>
      <c r="Q266" s="253">
        <v>0</v>
      </c>
      <c r="R266" s="253">
        <f>Q266*H266</f>
        <v>0</v>
      </c>
      <c r="S266" s="253">
        <v>0</v>
      </c>
      <c r="T266" s="254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5" t="s">
        <v>229</v>
      </c>
      <c r="AT266" s="255" t="s">
        <v>216</v>
      </c>
      <c r="AU266" s="255" t="s">
        <v>84</v>
      </c>
      <c r="AY266" s="18" t="s">
        <v>213</v>
      </c>
      <c r="BE266" s="256">
        <f>IF(N266="základní",J266,0)</f>
        <v>0</v>
      </c>
      <c r="BF266" s="256">
        <f>IF(N266="snížená",J266,0)</f>
        <v>0</v>
      </c>
      <c r="BG266" s="256">
        <f>IF(N266="zákl. přenesená",J266,0)</f>
        <v>0</v>
      </c>
      <c r="BH266" s="256">
        <f>IF(N266="sníž. přenesená",J266,0)</f>
        <v>0</v>
      </c>
      <c r="BI266" s="256">
        <f>IF(N266="nulová",J266,0)</f>
        <v>0</v>
      </c>
      <c r="BJ266" s="18" t="s">
        <v>84</v>
      </c>
      <c r="BK266" s="256">
        <f>ROUND(I266*H266,2)</f>
        <v>0</v>
      </c>
      <c r="BL266" s="18" t="s">
        <v>229</v>
      </c>
      <c r="BM266" s="255" t="s">
        <v>1797</v>
      </c>
    </row>
    <row r="267" s="13" customFormat="1">
      <c r="A267" s="13"/>
      <c r="B267" s="265"/>
      <c r="C267" s="266"/>
      <c r="D267" s="257" t="s">
        <v>436</v>
      </c>
      <c r="E267" s="267" t="s">
        <v>1</v>
      </c>
      <c r="F267" s="268" t="s">
        <v>4628</v>
      </c>
      <c r="G267" s="266"/>
      <c r="H267" s="269">
        <v>139.52000000000001</v>
      </c>
      <c r="I267" s="270"/>
      <c r="J267" s="266"/>
      <c r="K267" s="266"/>
      <c r="L267" s="271"/>
      <c r="M267" s="272"/>
      <c r="N267" s="273"/>
      <c r="O267" s="273"/>
      <c r="P267" s="273"/>
      <c r="Q267" s="273"/>
      <c r="R267" s="273"/>
      <c r="S267" s="273"/>
      <c r="T267" s="27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75" t="s">
        <v>436</v>
      </c>
      <c r="AU267" s="275" t="s">
        <v>84</v>
      </c>
      <c r="AV267" s="13" t="s">
        <v>86</v>
      </c>
      <c r="AW267" s="13" t="s">
        <v>32</v>
      </c>
      <c r="AX267" s="13" t="s">
        <v>76</v>
      </c>
      <c r="AY267" s="275" t="s">
        <v>213</v>
      </c>
    </row>
    <row r="268" s="14" customFormat="1">
      <c r="A268" s="14"/>
      <c r="B268" s="276"/>
      <c r="C268" s="277"/>
      <c r="D268" s="257" t="s">
        <v>436</v>
      </c>
      <c r="E268" s="278" t="s">
        <v>1</v>
      </c>
      <c r="F268" s="279" t="s">
        <v>453</v>
      </c>
      <c r="G268" s="277"/>
      <c r="H268" s="280">
        <v>139.52000000000001</v>
      </c>
      <c r="I268" s="281"/>
      <c r="J268" s="277"/>
      <c r="K268" s="277"/>
      <c r="L268" s="282"/>
      <c r="M268" s="283"/>
      <c r="N268" s="284"/>
      <c r="O268" s="284"/>
      <c r="P268" s="284"/>
      <c r="Q268" s="284"/>
      <c r="R268" s="284"/>
      <c r="S268" s="284"/>
      <c r="T268" s="285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6" t="s">
        <v>436</v>
      </c>
      <c r="AU268" s="286" t="s">
        <v>84</v>
      </c>
      <c r="AV268" s="14" t="s">
        <v>229</v>
      </c>
      <c r="AW268" s="14" t="s">
        <v>32</v>
      </c>
      <c r="AX268" s="14" t="s">
        <v>84</v>
      </c>
      <c r="AY268" s="286" t="s">
        <v>213</v>
      </c>
    </row>
    <row r="269" s="12" customFormat="1" ht="25.92" customHeight="1">
      <c r="A269" s="12"/>
      <c r="B269" s="228"/>
      <c r="C269" s="229"/>
      <c r="D269" s="230" t="s">
        <v>75</v>
      </c>
      <c r="E269" s="231" t="s">
        <v>1133</v>
      </c>
      <c r="F269" s="231" t="s">
        <v>1134</v>
      </c>
      <c r="G269" s="229"/>
      <c r="H269" s="229"/>
      <c r="I269" s="232"/>
      <c r="J269" s="233">
        <f>BK269</f>
        <v>0</v>
      </c>
      <c r="K269" s="229"/>
      <c r="L269" s="234"/>
      <c r="M269" s="235"/>
      <c r="N269" s="236"/>
      <c r="O269" s="236"/>
      <c r="P269" s="237">
        <f>P270</f>
        <v>0</v>
      </c>
      <c r="Q269" s="236"/>
      <c r="R269" s="237">
        <f>R270</f>
        <v>0</v>
      </c>
      <c r="S269" s="236"/>
      <c r="T269" s="238">
        <f>T270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39" t="s">
        <v>84</v>
      </c>
      <c r="AT269" s="240" t="s">
        <v>75</v>
      </c>
      <c r="AU269" s="240" t="s">
        <v>76</v>
      </c>
      <c r="AY269" s="239" t="s">
        <v>213</v>
      </c>
      <c r="BK269" s="241">
        <f>BK270</f>
        <v>0</v>
      </c>
    </row>
    <row r="270" s="2" customFormat="1" ht="66.75" customHeight="1">
      <c r="A270" s="39"/>
      <c r="B270" s="40"/>
      <c r="C270" s="244" t="s">
        <v>664</v>
      </c>
      <c r="D270" s="244" t="s">
        <v>216</v>
      </c>
      <c r="E270" s="245" t="s">
        <v>4629</v>
      </c>
      <c r="F270" s="246" t="s">
        <v>4630</v>
      </c>
      <c r="G270" s="247" t="s">
        <v>491</v>
      </c>
      <c r="H270" s="248">
        <v>1009.62</v>
      </c>
      <c r="I270" s="249"/>
      <c r="J270" s="250">
        <f>ROUND(I270*H270,2)</f>
        <v>0</v>
      </c>
      <c r="K270" s="246" t="s">
        <v>394</v>
      </c>
      <c r="L270" s="45"/>
      <c r="M270" s="251" t="s">
        <v>1</v>
      </c>
      <c r="N270" s="252" t="s">
        <v>41</v>
      </c>
      <c r="O270" s="92"/>
      <c r="P270" s="253">
        <f>O270*H270</f>
        <v>0</v>
      </c>
      <c r="Q270" s="253">
        <v>0</v>
      </c>
      <c r="R270" s="253">
        <f>Q270*H270</f>
        <v>0</v>
      </c>
      <c r="S270" s="253">
        <v>0</v>
      </c>
      <c r="T270" s="254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5" t="s">
        <v>229</v>
      </c>
      <c r="AT270" s="255" t="s">
        <v>216</v>
      </c>
      <c r="AU270" s="255" t="s">
        <v>84</v>
      </c>
      <c r="AY270" s="18" t="s">
        <v>213</v>
      </c>
      <c r="BE270" s="256">
        <f>IF(N270="základní",J270,0)</f>
        <v>0</v>
      </c>
      <c r="BF270" s="256">
        <f>IF(N270="snížená",J270,0)</f>
        <v>0</v>
      </c>
      <c r="BG270" s="256">
        <f>IF(N270="zákl. přenesená",J270,0)</f>
        <v>0</v>
      </c>
      <c r="BH270" s="256">
        <f>IF(N270="sníž. přenesená",J270,0)</f>
        <v>0</v>
      </c>
      <c r="BI270" s="256">
        <f>IF(N270="nulová",J270,0)</f>
        <v>0</v>
      </c>
      <c r="BJ270" s="18" t="s">
        <v>84</v>
      </c>
      <c r="BK270" s="256">
        <f>ROUND(I270*H270,2)</f>
        <v>0</v>
      </c>
      <c r="BL270" s="18" t="s">
        <v>229</v>
      </c>
      <c r="BM270" s="255" t="s">
        <v>1806</v>
      </c>
    </row>
    <row r="271" s="12" customFormat="1" ht="25.92" customHeight="1">
      <c r="A271" s="12"/>
      <c r="B271" s="228"/>
      <c r="C271" s="229"/>
      <c r="D271" s="230" t="s">
        <v>75</v>
      </c>
      <c r="E271" s="231" t="s">
        <v>2025</v>
      </c>
      <c r="F271" s="231" t="s">
        <v>2026</v>
      </c>
      <c r="G271" s="229"/>
      <c r="H271" s="229"/>
      <c r="I271" s="232"/>
      <c r="J271" s="233">
        <f>BK271</f>
        <v>0</v>
      </c>
      <c r="K271" s="229"/>
      <c r="L271" s="234"/>
      <c r="M271" s="235"/>
      <c r="N271" s="236"/>
      <c r="O271" s="236"/>
      <c r="P271" s="237">
        <f>SUM(P272:P306)</f>
        <v>0</v>
      </c>
      <c r="Q271" s="236"/>
      <c r="R271" s="237">
        <f>SUM(R272:R306)</f>
        <v>0</v>
      </c>
      <c r="S271" s="236"/>
      <c r="T271" s="238">
        <f>SUM(T272:T306)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39" t="s">
        <v>84</v>
      </c>
      <c r="AT271" s="240" t="s">
        <v>75</v>
      </c>
      <c r="AU271" s="240" t="s">
        <v>76</v>
      </c>
      <c r="AY271" s="239" t="s">
        <v>213</v>
      </c>
      <c r="BK271" s="241">
        <f>SUM(BK272:BK306)</f>
        <v>0</v>
      </c>
    </row>
    <row r="272" s="2" customFormat="1" ht="33" customHeight="1">
      <c r="A272" s="39"/>
      <c r="B272" s="40"/>
      <c r="C272" s="244" t="s">
        <v>673</v>
      </c>
      <c r="D272" s="244" t="s">
        <v>216</v>
      </c>
      <c r="E272" s="245" t="s">
        <v>4631</v>
      </c>
      <c r="F272" s="246" t="s">
        <v>4632</v>
      </c>
      <c r="G272" s="247" t="s">
        <v>393</v>
      </c>
      <c r="H272" s="248">
        <v>19.719999999999999</v>
      </c>
      <c r="I272" s="249"/>
      <c r="J272" s="250">
        <f>ROUND(I272*H272,2)</f>
        <v>0</v>
      </c>
      <c r="K272" s="246" t="s">
        <v>394</v>
      </c>
      <c r="L272" s="45"/>
      <c r="M272" s="251" t="s">
        <v>1</v>
      </c>
      <c r="N272" s="252" t="s">
        <v>41</v>
      </c>
      <c r="O272" s="92"/>
      <c r="P272" s="253">
        <f>O272*H272</f>
        <v>0</v>
      </c>
      <c r="Q272" s="253">
        <v>0</v>
      </c>
      <c r="R272" s="253">
        <f>Q272*H272</f>
        <v>0</v>
      </c>
      <c r="S272" s="253">
        <v>0</v>
      </c>
      <c r="T272" s="254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55" t="s">
        <v>229</v>
      </c>
      <c r="AT272" s="255" t="s">
        <v>216</v>
      </c>
      <c r="AU272" s="255" t="s">
        <v>84</v>
      </c>
      <c r="AY272" s="18" t="s">
        <v>213</v>
      </c>
      <c r="BE272" s="256">
        <f>IF(N272="základní",J272,0)</f>
        <v>0</v>
      </c>
      <c r="BF272" s="256">
        <f>IF(N272="snížená",J272,0)</f>
        <v>0</v>
      </c>
      <c r="BG272" s="256">
        <f>IF(N272="zákl. přenesená",J272,0)</f>
        <v>0</v>
      </c>
      <c r="BH272" s="256">
        <f>IF(N272="sníž. přenesená",J272,0)</f>
        <v>0</v>
      </c>
      <c r="BI272" s="256">
        <f>IF(N272="nulová",J272,0)</f>
        <v>0</v>
      </c>
      <c r="BJ272" s="18" t="s">
        <v>84</v>
      </c>
      <c r="BK272" s="256">
        <f>ROUND(I272*H272,2)</f>
        <v>0</v>
      </c>
      <c r="BL272" s="18" t="s">
        <v>229</v>
      </c>
      <c r="BM272" s="255" t="s">
        <v>1820</v>
      </c>
    </row>
    <row r="273" s="13" customFormat="1">
      <c r="A273" s="13"/>
      <c r="B273" s="265"/>
      <c r="C273" s="266"/>
      <c r="D273" s="257" t="s">
        <v>436</v>
      </c>
      <c r="E273" s="267" t="s">
        <v>1</v>
      </c>
      <c r="F273" s="268" t="s">
        <v>4633</v>
      </c>
      <c r="G273" s="266"/>
      <c r="H273" s="269">
        <v>19.719999999999999</v>
      </c>
      <c r="I273" s="270"/>
      <c r="J273" s="266"/>
      <c r="K273" s="266"/>
      <c r="L273" s="271"/>
      <c r="M273" s="272"/>
      <c r="N273" s="273"/>
      <c r="O273" s="273"/>
      <c r="P273" s="273"/>
      <c r="Q273" s="273"/>
      <c r="R273" s="273"/>
      <c r="S273" s="273"/>
      <c r="T273" s="27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5" t="s">
        <v>436</v>
      </c>
      <c r="AU273" s="275" t="s">
        <v>84</v>
      </c>
      <c r="AV273" s="13" t="s">
        <v>86</v>
      </c>
      <c r="AW273" s="13" t="s">
        <v>32</v>
      </c>
      <c r="AX273" s="13" t="s">
        <v>76</v>
      </c>
      <c r="AY273" s="275" t="s">
        <v>213</v>
      </c>
    </row>
    <row r="274" s="14" customFormat="1">
      <c r="A274" s="14"/>
      <c r="B274" s="276"/>
      <c r="C274" s="277"/>
      <c r="D274" s="257" t="s">
        <v>436</v>
      </c>
      <c r="E274" s="278" t="s">
        <v>1</v>
      </c>
      <c r="F274" s="279" t="s">
        <v>453</v>
      </c>
      <c r="G274" s="277"/>
      <c r="H274" s="280">
        <v>19.719999999999999</v>
      </c>
      <c r="I274" s="281"/>
      <c r="J274" s="277"/>
      <c r="K274" s="277"/>
      <c r="L274" s="282"/>
      <c r="M274" s="283"/>
      <c r="N274" s="284"/>
      <c r="O274" s="284"/>
      <c r="P274" s="284"/>
      <c r="Q274" s="284"/>
      <c r="R274" s="284"/>
      <c r="S274" s="284"/>
      <c r="T274" s="28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6" t="s">
        <v>436</v>
      </c>
      <c r="AU274" s="286" t="s">
        <v>84</v>
      </c>
      <c r="AV274" s="14" t="s">
        <v>229</v>
      </c>
      <c r="AW274" s="14" t="s">
        <v>32</v>
      </c>
      <c r="AX274" s="14" t="s">
        <v>84</v>
      </c>
      <c r="AY274" s="286" t="s">
        <v>213</v>
      </c>
    </row>
    <row r="275" s="2" customFormat="1" ht="16.5" customHeight="1">
      <c r="A275" s="39"/>
      <c r="B275" s="40"/>
      <c r="C275" s="287" t="s">
        <v>678</v>
      </c>
      <c r="D275" s="287" t="s">
        <v>488</v>
      </c>
      <c r="E275" s="288" t="s">
        <v>2035</v>
      </c>
      <c r="F275" s="289" t="s">
        <v>2036</v>
      </c>
      <c r="G275" s="290" t="s">
        <v>491</v>
      </c>
      <c r="H275" s="291">
        <v>0.0060000000000000001</v>
      </c>
      <c r="I275" s="292"/>
      <c r="J275" s="293">
        <f>ROUND(I275*H275,2)</f>
        <v>0</v>
      </c>
      <c r="K275" s="289" t="s">
        <v>394</v>
      </c>
      <c r="L275" s="294"/>
      <c r="M275" s="295" t="s">
        <v>1</v>
      </c>
      <c r="N275" s="296" t="s">
        <v>41</v>
      </c>
      <c r="O275" s="92"/>
      <c r="P275" s="253">
        <f>O275*H275</f>
        <v>0</v>
      </c>
      <c r="Q275" s="253">
        <v>0</v>
      </c>
      <c r="R275" s="253">
        <f>Q275*H275</f>
        <v>0</v>
      </c>
      <c r="S275" s="253">
        <v>0</v>
      </c>
      <c r="T275" s="25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5" t="s">
        <v>420</v>
      </c>
      <c r="AT275" s="255" t="s">
        <v>488</v>
      </c>
      <c r="AU275" s="255" t="s">
        <v>84</v>
      </c>
      <c r="AY275" s="18" t="s">
        <v>213</v>
      </c>
      <c r="BE275" s="256">
        <f>IF(N275="základní",J275,0)</f>
        <v>0</v>
      </c>
      <c r="BF275" s="256">
        <f>IF(N275="snížená",J275,0)</f>
        <v>0</v>
      </c>
      <c r="BG275" s="256">
        <f>IF(N275="zákl. přenesená",J275,0)</f>
        <v>0</v>
      </c>
      <c r="BH275" s="256">
        <f>IF(N275="sníž. přenesená",J275,0)</f>
        <v>0</v>
      </c>
      <c r="BI275" s="256">
        <f>IF(N275="nulová",J275,0)</f>
        <v>0</v>
      </c>
      <c r="BJ275" s="18" t="s">
        <v>84</v>
      </c>
      <c r="BK275" s="256">
        <f>ROUND(I275*H275,2)</f>
        <v>0</v>
      </c>
      <c r="BL275" s="18" t="s">
        <v>229</v>
      </c>
      <c r="BM275" s="255" t="s">
        <v>1833</v>
      </c>
    </row>
    <row r="276" s="13" customFormat="1">
      <c r="A276" s="13"/>
      <c r="B276" s="265"/>
      <c r="C276" s="266"/>
      <c r="D276" s="257" t="s">
        <v>436</v>
      </c>
      <c r="E276" s="267" t="s">
        <v>1</v>
      </c>
      <c r="F276" s="268" t="s">
        <v>4634</v>
      </c>
      <c r="G276" s="266"/>
      <c r="H276" s="269">
        <v>0.0060000000000000001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5" t="s">
        <v>436</v>
      </c>
      <c r="AU276" s="275" t="s">
        <v>84</v>
      </c>
      <c r="AV276" s="13" t="s">
        <v>86</v>
      </c>
      <c r="AW276" s="13" t="s">
        <v>32</v>
      </c>
      <c r="AX276" s="13" t="s">
        <v>76</v>
      </c>
      <c r="AY276" s="275" t="s">
        <v>213</v>
      </c>
    </row>
    <row r="277" s="14" customFormat="1">
      <c r="A277" s="14"/>
      <c r="B277" s="276"/>
      <c r="C277" s="277"/>
      <c r="D277" s="257" t="s">
        <v>436</v>
      </c>
      <c r="E277" s="278" t="s">
        <v>1</v>
      </c>
      <c r="F277" s="279" t="s">
        <v>453</v>
      </c>
      <c r="G277" s="277"/>
      <c r="H277" s="280">
        <v>0.0060000000000000001</v>
      </c>
      <c r="I277" s="281"/>
      <c r="J277" s="277"/>
      <c r="K277" s="277"/>
      <c r="L277" s="282"/>
      <c r="M277" s="283"/>
      <c r="N277" s="284"/>
      <c r="O277" s="284"/>
      <c r="P277" s="284"/>
      <c r="Q277" s="284"/>
      <c r="R277" s="284"/>
      <c r="S277" s="284"/>
      <c r="T277" s="28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6" t="s">
        <v>436</v>
      </c>
      <c r="AU277" s="286" t="s">
        <v>84</v>
      </c>
      <c r="AV277" s="14" t="s">
        <v>229</v>
      </c>
      <c r="AW277" s="14" t="s">
        <v>32</v>
      </c>
      <c r="AX277" s="14" t="s">
        <v>84</v>
      </c>
      <c r="AY277" s="286" t="s">
        <v>213</v>
      </c>
    </row>
    <row r="278" s="2" customFormat="1" ht="21.75" customHeight="1">
      <c r="A278" s="39"/>
      <c r="B278" s="40"/>
      <c r="C278" s="244" t="s">
        <v>683</v>
      </c>
      <c r="D278" s="244" t="s">
        <v>216</v>
      </c>
      <c r="E278" s="245" t="s">
        <v>2028</v>
      </c>
      <c r="F278" s="246" t="s">
        <v>4635</v>
      </c>
      <c r="G278" s="247" t="s">
        <v>393</v>
      </c>
      <c r="H278" s="248">
        <v>30.239999999999998</v>
      </c>
      <c r="I278" s="249"/>
      <c r="J278" s="250">
        <f>ROUND(I278*H278,2)</f>
        <v>0</v>
      </c>
      <c r="K278" s="246" t="s">
        <v>394</v>
      </c>
      <c r="L278" s="45"/>
      <c r="M278" s="251" t="s">
        <v>1</v>
      </c>
      <c r="N278" s="252" t="s">
        <v>41</v>
      </c>
      <c r="O278" s="92"/>
      <c r="P278" s="253">
        <f>O278*H278</f>
        <v>0</v>
      </c>
      <c r="Q278" s="253">
        <v>0</v>
      </c>
      <c r="R278" s="253">
        <f>Q278*H278</f>
        <v>0</v>
      </c>
      <c r="S278" s="253">
        <v>0</v>
      </c>
      <c r="T278" s="25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5" t="s">
        <v>229</v>
      </c>
      <c r="AT278" s="255" t="s">
        <v>216</v>
      </c>
      <c r="AU278" s="255" t="s">
        <v>84</v>
      </c>
      <c r="AY278" s="18" t="s">
        <v>213</v>
      </c>
      <c r="BE278" s="256">
        <f>IF(N278="základní",J278,0)</f>
        <v>0</v>
      </c>
      <c r="BF278" s="256">
        <f>IF(N278="snížená",J278,0)</f>
        <v>0</v>
      </c>
      <c r="BG278" s="256">
        <f>IF(N278="zákl. přenesená",J278,0)</f>
        <v>0</v>
      </c>
      <c r="BH278" s="256">
        <f>IF(N278="sníž. přenesená",J278,0)</f>
        <v>0</v>
      </c>
      <c r="BI278" s="256">
        <f>IF(N278="nulová",J278,0)</f>
        <v>0</v>
      </c>
      <c r="BJ278" s="18" t="s">
        <v>84</v>
      </c>
      <c r="BK278" s="256">
        <f>ROUND(I278*H278,2)</f>
        <v>0</v>
      </c>
      <c r="BL278" s="18" t="s">
        <v>229</v>
      </c>
      <c r="BM278" s="255" t="s">
        <v>1842</v>
      </c>
    </row>
    <row r="279" s="13" customFormat="1">
      <c r="A279" s="13"/>
      <c r="B279" s="265"/>
      <c r="C279" s="266"/>
      <c r="D279" s="257" t="s">
        <v>436</v>
      </c>
      <c r="E279" s="267" t="s">
        <v>1</v>
      </c>
      <c r="F279" s="268" t="s">
        <v>4636</v>
      </c>
      <c r="G279" s="266"/>
      <c r="H279" s="269">
        <v>30.239999999999998</v>
      </c>
      <c r="I279" s="270"/>
      <c r="J279" s="266"/>
      <c r="K279" s="266"/>
      <c r="L279" s="271"/>
      <c r="M279" s="272"/>
      <c r="N279" s="273"/>
      <c r="O279" s="273"/>
      <c r="P279" s="273"/>
      <c r="Q279" s="273"/>
      <c r="R279" s="273"/>
      <c r="S279" s="273"/>
      <c r="T279" s="27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5" t="s">
        <v>436</v>
      </c>
      <c r="AU279" s="275" t="s">
        <v>84</v>
      </c>
      <c r="AV279" s="13" t="s">
        <v>86</v>
      </c>
      <c r="AW279" s="13" t="s">
        <v>32</v>
      </c>
      <c r="AX279" s="13" t="s">
        <v>76</v>
      </c>
      <c r="AY279" s="275" t="s">
        <v>213</v>
      </c>
    </row>
    <row r="280" s="14" customFormat="1">
      <c r="A280" s="14"/>
      <c r="B280" s="276"/>
      <c r="C280" s="277"/>
      <c r="D280" s="257" t="s">
        <v>436</v>
      </c>
      <c r="E280" s="278" t="s">
        <v>1</v>
      </c>
      <c r="F280" s="279" t="s">
        <v>453</v>
      </c>
      <c r="G280" s="277"/>
      <c r="H280" s="280">
        <v>30.239999999999998</v>
      </c>
      <c r="I280" s="281"/>
      <c r="J280" s="277"/>
      <c r="K280" s="277"/>
      <c r="L280" s="282"/>
      <c r="M280" s="283"/>
      <c r="N280" s="284"/>
      <c r="O280" s="284"/>
      <c r="P280" s="284"/>
      <c r="Q280" s="284"/>
      <c r="R280" s="284"/>
      <c r="S280" s="284"/>
      <c r="T280" s="28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6" t="s">
        <v>436</v>
      </c>
      <c r="AU280" s="286" t="s">
        <v>84</v>
      </c>
      <c r="AV280" s="14" t="s">
        <v>229</v>
      </c>
      <c r="AW280" s="14" t="s">
        <v>32</v>
      </c>
      <c r="AX280" s="14" t="s">
        <v>84</v>
      </c>
      <c r="AY280" s="286" t="s">
        <v>213</v>
      </c>
    </row>
    <row r="281" s="2" customFormat="1" ht="16.5" customHeight="1">
      <c r="A281" s="39"/>
      <c r="B281" s="40"/>
      <c r="C281" s="287" t="s">
        <v>688</v>
      </c>
      <c r="D281" s="287" t="s">
        <v>488</v>
      </c>
      <c r="E281" s="288" t="s">
        <v>2035</v>
      </c>
      <c r="F281" s="289" t="s">
        <v>2036</v>
      </c>
      <c r="G281" s="290" t="s">
        <v>491</v>
      </c>
      <c r="H281" s="291">
        <v>0.010999999999999999</v>
      </c>
      <c r="I281" s="292"/>
      <c r="J281" s="293">
        <f>ROUND(I281*H281,2)</f>
        <v>0</v>
      </c>
      <c r="K281" s="289" t="s">
        <v>394</v>
      </c>
      <c r="L281" s="294"/>
      <c r="M281" s="295" t="s">
        <v>1</v>
      </c>
      <c r="N281" s="296" t="s">
        <v>41</v>
      </c>
      <c r="O281" s="92"/>
      <c r="P281" s="253">
        <f>O281*H281</f>
        <v>0</v>
      </c>
      <c r="Q281" s="253">
        <v>0</v>
      </c>
      <c r="R281" s="253">
        <f>Q281*H281</f>
        <v>0</v>
      </c>
      <c r="S281" s="253">
        <v>0</v>
      </c>
      <c r="T281" s="254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5" t="s">
        <v>420</v>
      </c>
      <c r="AT281" s="255" t="s">
        <v>488</v>
      </c>
      <c r="AU281" s="255" t="s">
        <v>84</v>
      </c>
      <c r="AY281" s="18" t="s">
        <v>213</v>
      </c>
      <c r="BE281" s="256">
        <f>IF(N281="základní",J281,0)</f>
        <v>0</v>
      </c>
      <c r="BF281" s="256">
        <f>IF(N281="snížená",J281,0)</f>
        <v>0</v>
      </c>
      <c r="BG281" s="256">
        <f>IF(N281="zákl. přenesená",J281,0)</f>
        <v>0</v>
      </c>
      <c r="BH281" s="256">
        <f>IF(N281="sníž. přenesená",J281,0)</f>
        <v>0</v>
      </c>
      <c r="BI281" s="256">
        <f>IF(N281="nulová",J281,0)</f>
        <v>0</v>
      </c>
      <c r="BJ281" s="18" t="s">
        <v>84</v>
      </c>
      <c r="BK281" s="256">
        <f>ROUND(I281*H281,2)</f>
        <v>0</v>
      </c>
      <c r="BL281" s="18" t="s">
        <v>229</v>
      </c>
      <c r="BM281" s="255" t="s">
        <v>1854</v>
      </c>
    </row>
    <row r="282" s="13" customFormat="1">
      <c r="A282" s="13"/>
      <c r="B282" s="265"/>
      <c r="C282" s="266"/>
      <c r="D282" s="257" t="s">
        <v>436</v>
      </c>
      <c r="E282" s="267" t="s">
        <v>1</v>
      </c>
      <c r="F282" s="268" t="s">
        <v>4637</v>
      </c>
      <c r="G282" s="266"/>
      <c r="H282" s="269">
        <v>0.010999999999999999</v>
      </c>
      <c r="I282" s="270"/>
      <c r="J282" s="266"/>
      <c r="K282" s="266"/>
      <c r="L282" s="271"/>
      <c r="M282" s="272"/>
      <c r="N282" s="273"/>
      <c r="O282" s="273"/>
      <c r="P282" s="273"/>
      <c r="Q282" s="273"/>
      <c r="R282" s="273"/>
      <c r="S282" s="273"/>
      <c r="T282" s="27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75" t="s">
        <v>436</v>
      </c>
      <c r="AU282" s="275" t="s">
        <v>84</v>
      </c>
      <c r="AV282" s="13" t="s">
        <v>86</v>
      </c>
      <c r="AW282" s="13" t="s">
        <v>32</v>
      </c>
      <c r="AX282" s="13" t="s">
        <v>76</v>
      </c>
      <c r="AY282" s="275" t="s">
        <v>213</v>
      </c>
    </row>
    <row r="283" s="14" customFormat="1">
      <c r="A283" s="14"/>
      <c r="B283" s="276"/>
      <c r="C283" s="277"/>
      <c r="D283" s="257" t="s">
        <v>436</v>
      </c>
      <c r="E283" s="278" t="s">
        <v>1</v>
      </c>
      <c r="F283" s="279" t="s">
        <v>453</v>
      </c>
      <c r="G283" s="277"/>
      <c r="H283" s="280">
        <v>0.010999999999999999</v>
      </c>
      <c r="I283" s="281"/>
      <c r="J283" s="277"/>
      <c r="K283" s="277"/>
      <c r="L283" s="282"/>
      <c r="M283" s="283"/>
      <c r="N283" s="284"/>
      <c r="O283" s="284"/>
      <c r="P283" s="284"/>
      <c r="Q283" s="284"/>
      <c r="R283" s="284"/>
      <c r="S283" s="284"/>
      <c r="T283" s="28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6" t="s">
        <v>436</v>
      </c>
      <c r="AU283" s="286" t="s">
        <v>84</v>
      </c>
      <c r="AV283" s="14" t="s">
        <v>229</v>
      </c>
      <c r="AW283" s="14" t="s">
        <v>32</v>
      </c>
      <c r="AX283" s="14" t="s">
        <v>84</v>
      </c>
      <c r="AY283" s="286" t="s">
        <v>213</v>
      </c>
    </row>
    <row r="284" s="2" customFormat="1" ht="21.75" customHeight="1">
      <c r="A284" s="39"/>
      <c r="B284" s="40"/>
      <c r="C284" s="244" t="s">
        <v>703</v>
      </c>
      <c r="D284" s="244" t="s">
        <v>216</v>
      </c>
      <c r="E284" s="245" t="s">
        <v>2939</v>
      </c>
      <c r="F284" s="246" t="s">
        <v>4638</v>
      </c>
      <c r="G284" s="247" t="s">
        <v>393</v>
      </c>
      <c r="H284" s="248">
        <v>39.439999999999998</v>
      </c>
      <c r="I284" s="249"/>
      <c r="J284" s="250">
        <f>ROUND(I284*H284,2)</f>
        <v>0</v>
      </c>
      <c r="K284" s="246" t="s">
        <v>394</v>
      </c>
      <c r="L284" s="45"/>
      <c r="M284" s="251" t="s">
        <v>1</v>
      </c>
      <c r="N284" s="252" t="s">
        <v>41</v>
      </c>
      <c r="O284" s="92"/>
      <c r="P284" s="253">
        <f>O284*H284</f>
        <v>0</v>
      </c>
      <c r="Q284" s="253">
        <v>0</v>
      </c>
      <c r="R284" s="253">
        <f>Q284*H284</f>
        <v>0</v>
      </c>
      <c r="S284" s="253">
        <v>0</v>
      </c>
      <c r="T284" s="254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5" t="s">
        <v>229</v>
      </c>
      <c r="AT284" s="255" t="s">
        <v>216</v>
      </c>
      <c r="AU284" s="255" t="s">
        <v>84</v>
      </c>
      <c r="AY284" s="18" t="s">
        <v>213</v>
      </c>
      <c r="BE284" s="256">
        <f>IF(N284="základní",J284,0)</f>
        <v>0</v>
      </c>
      <c r="BF284" s="256">
        <f>IF(N284="snížená",J284,0)</f>
        <v>0</v>
      </c>
      <c r="BG284" s="256">
        <f>IF(N284="zákl. přenesená",J284,0)</f>
        <v>0</v>
      </c>
      <c r="BH284" s="256">
        <f>IF(N284="sníž. přenesená",J284,0)</f>
        <v>0</v>
      </c>
      <c r="BI284" s="256">
        <f>IF(N284="nulová",J284,0)</f>
        <v>0</v>
      </c>
      <c r="BJ284" s="18" t="s">
        <v>84</v>
      </c>
      <c r="BK284" s="256">
        <f>ROUND(I284*H284,2)</f>
        <v>0</v>
      </c>
      <c r="BL284" s="18" t="s">
        <v>229</v>
      </c>
      <c r="BM284" s="255" t="s">
        <v>1866</v>
      </c>
    </row>
    <row r="285" s="13" customFormat="1">
      <c r="A285" s="13"/>
      <c r="B285" s="265"/>
      <c r="C285" s="266"/>
      <c r="D285" s="257" t="s">
        <v>436</v>
      </c>
      <c r="E285" s="267" t="s">
        <v>1</v>
      </c>
      <c r="F285" s="268" t="s">
        <v>4639</v>
      </c>
      <c r="G285" s="266"/>
      <c r="H285" s="269">
        <v>39.439999999999998</v>
      </c>
      <c r="I285" s="270"/>
      <c r="J285" s="266"/>
      <c r="K285" s="266"/>
      <c r="L285" s="271"/>
      <c r="M285" s="272"/>
      <c r="N285" s="273"/>
      <c r="O285" s="273"/>
      <c r="P285" s="273"/>
      <c r="Q285" s="273"/>
      <c r="R285" s="273"/>
      <c r="S285" s="273"/>
      <c r="T285" s="27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75" t="s">
        <v>436</v>
      </c>
      <c r="AU285" s="275" t="s">
        <v>84</v>
      </c>
      <c r="AV285" s="13" t="s">
        <v>86</v>
      </c>
      <c r="AW285" s="13" t="s">
        <v>32</v>
      </c>
      <c r="AX285" s="13" t="s">
        <v>76</v>
      </c>
      <c r="AY285" s="275" t="s">
        <v>213</v>
      </c>
    </row>
    <row r="286" s="14" customFormat="1">
      <c r="A286" s="14"/>
      <c r="B286" s="276"/>
      <c r="C286" s="277"/>
      <c r="D286" s="257" t="s">
        <v>436</v>
      </c>
      <c r="E286" s="278" t="s">
        <v>1</v>
      </c>
      <c r="F286" s="279" t="s">
        <v>453</v>
      </c>
      <c r="G286" s="277"/>
      <c r="H286" s="280">
        <v>39.439999999999998</v>
      </c>
      <c r="I286" s="281"/>
      <c r="J286" s="277"/>
      <c r="K286" s="277"/>
      <c r="L286" s="282"/>
      <c r="M286" s="283"/>
      <c r="N286" s="284"/>
      <c r="O286" s="284"/>
      <c r="P286" s="284"/>
      <c r="Q286" s="284"/>
      <c r="R286" s="284"/>
      <c r="S286" s="284"/>
      <c r="T286" s="285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6" t="s">
        <v>436</v>
      </c>
      <c r="AU286" s="286" t="s">
        <v>84</v>
      </c>
      <c r="AV286" s="14" t="s">
        <v>229</v>
      </c>
      <c r="AW286" s="14" t="s">
        <v>32</v>
      </c>
      <c r="AX286" s="14" t="s">
        <v>84</v>
      </c>
      <c r="AY286" s="286" t="s">
        <v>213</v>
      </c>
    </row>
    <row r="287" s="2" customFormat="1" ht="16.5" customHeight="1">
      <c r="A287" s="39"/>
      <c r="B287" s="40"/>
      <c r="C287" s="287" t="s">
        <v>708</v>
      </c>
      <c r="D287" s="287" t="s">
        <v>488</v>
      </c>
      <c r="E287" s="288" t="s">
        <v>4640</v>
      </c>
      <c r="F287" s="289" t="s">
        <v>4641</v>
      </c>
      <c r="G287" s="290" t="s">
        <v>393</v>
      </c>
      <c r="H287" s="291">
        <v>45.356000000000002</v>
      </c>
      <c r="I287" s="292"/>
      <c r="J287" s="293">
        <f>ROUND(I287*H287,2)</f>
        <v>0</v>
      </c>
      <c r="K287" s="289" t="s">
        <v>394</v>
      </c>
      <c r="L287" s="294"/>
      <c r="M287" s="295" t="s">
        <v>1</v>
      </c>
      <c r="N287" s="296" t="s">
        <v>41</v>
      </c>
      <c r="O287" s="92"/>
      <c r="P287" s="253">
        <f>O287*H287</f>
        <v>0</v>
      </c>
      <c r="Q287" s="253">
        <v>0</v>
      </c>
      <c r="R287" s="253">
        <f>Q287*H287</f>
        <v>0</v>
      </c>
      <c r="S287" s="253">
        <v>0</v>
      </c>
      <c r="T287" s="254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55" t="s">
        <v>420</v>
      </c>
      <c r="AT287" s="255" t="s">
        <v>488</v>
      </c>
      <c r="AU287" s="255" t="s">
        <v>84</v>
      </c>
      <c r="AY287" s="18" t="s">
        <v>213</v>
      </c>
      <c r="BE287" s="256">
        <f>IF(N287="základní",J287,0)</f>
        <v>0</v>
      </c>
      <c r="BF287" s="256">
        <f>IF(N287="snížená",J287,0)</f>
        <v>0</v>
      </c>
      <c r="BG287" s="256">
        <f>IF(N287="zákl. přenesená",J287,0)</f>
        <v>0</v>
      </c>
      <c r="BH287" s="256">
        <f>IF(N287="sníž. přenesená",J287,0)</f>
        <v>0</v>
      </c>
      <c r="BI287" s="256">
        <f>IF(N287="nulová",J287,0)</f>
        <v>0</v>
      </c>
      <c r="BJ287" s="18" t="s">
        <v>84</v>
      </c>
      <c r="BK287" s="256">
        <f>ROUND(I287*H287,2)</f>
        <v>0</v>
      </c>
      <c r="BL287" s="18" t="s">
        <v>229</v>
      </c>
      <c r="BM287" s="255" t="s">
        <v>1878</v>
      </c>
    </row>
    <row r="288" s="13" customFormat="1">
      <c r="A288" s="13"/>
      <c r="B288" s="265"/>
      <c r="C288" s="266"/>
      <c r="D288" s="257" t="s">
        <v>436</v>
      </c>
      <c r="E288" s="267" t="s">
        <v>1</v>
      </c>
      <c r="F288" s="268" t="s">
        <v>4642</v>
      </c>
      <c r="G288" s="266"/>
      <c r="H288" s="269">
        <v>45.356000000000002</v>
      </c>
      <c r="I288" s="270"/>
      <c r="J288" s="266"/>
      <c r="K288" s="266"/>
      <c r="L288" s="271"/>
      <c r="M288" s="272"/>
      <c r="N288" s="273"/>
      <c r="O288" s="273"/>
      <c r="P288" s="273"/>
      <c r="Q288" s="273"/>
      <c r="R288" s="273"/>
      <c r="S288" s="273"/>
      <c r="T288" s="27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5" t="s">
        <v>436</v>
      </c>
      <c r="AU288" s="275" t="s">
        <v>84</v>
      </c>
      <c r="AV288" s="13" t="s">
        <v>86</v>
      </c>
      <c r="AW288" s="13" t="s">
        <v>32</v>
      </c>
      <c r="AX288" s="13" t="s">
        <v>76</v>
      </c>
      <c r="AY288" s="275" t="s">
        <v>213</v>
      </c>
    </row>
    <row r="289" s="14" customFormat="1">
      <c r="A289" s="14"/>
      <c r="B289" s="276"/>
      <c r="C289" s="277"/>
      <c r="D289" s="257" t="s">
        <v>436</v>
      </c>
      <c r="E289" s="278" t="s">
        <v>1</v>
      </c>
      <c r="F289" s="279" t="s">
        <v>453</v>
      </c>
      <c r="G289" s="277"/>
      <c r="H289" s="280">
        <v>45.356000000000002</v>
      </c>
      <c r="I289" s="281"/>
      <c r="J289" s="277"/>
      <c r="K289" s="277"/>
      <c r="L289" s="282"/>
      <c r="M289" s="283"/>
      <c r="N289" s="284"/>
      <c r="O289" s="284"/>
      <c r="P289" s="284"/>
      <c r="Q289" s="284"/>
      <c r="R289" s="284"/>
      <c r="S289" s="284"/>
      <c r="T289" s="28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6" t="s">
        <v>436</v>
      </c>
      <c r="AU289" s="286" t="s">
        <v>84</v>
      </c>
      <c r="AV289" s="14" t="s">
        <v>229</v>
      </c>
      <c r="AW289" s="14" t="s">
        <v>32</v>
      </c>
      <c r="AX289" s="14" t="s">
        <v>84</v>
      </c>
      <c r="AY289" s="286" t="s">
        <v>213</v>
      </c>
    </row>
    <row r="290" s="2" customFormat="1" ht="21.75" customHeight="1">
      <c r="A290" s="39"/>
      <c r="B290" s="40"/>
      <c r="C290" s="244" t="s">
        <v>695</v>
      </c>
      <c r="D290" s="244" t="s">
        <v>216</v>
      </c>
      <c r="E290" s="245" t="s">
        <v>4643</v>
      </c>
      <c r="F290" s="246" t="s">
        <v>4644</v>
      </c>
      <c r="G290" s="247" t="s">
        <v>393</v>
      </c>
      <c r="H290" s="248">
        <v>60.479999999999997</v>
      </c>
      <c r="I290" s="249"/>
      <c r="J290" s="250">
        <f>ROUND(I290*H290,2)</f>
        <v>0</v>
      </c>
      <c r="K290" s="246" t="s">
        <v>394</v>
      </c>
      <c r="L290" s="45"/>
      <c r="M290" s="251" t="s">
        <v>1</v>
      </c>
      <c r="N290" s="252" t="s">
        <v>41</v>
      </c>
      <c r="O290" s="92"/>
      <c r="P290" s="253">
        <f>O290*H290</f>
        <v>0</v>
      </c>
      <c r="Q290" s="253">
        <v>0</v>
      </c>
      <c r="R290" s="253">
        <f>Q290*H290</f>
        <v>0</v>
      </c>
      <c r="S290" s="253">
        <v>0</v>
      </c>
      <c r="T290" s="254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5" t="s">
        <v>229</v>
      </c>
      <c r="AT290" s="255" t="s">
        <v>216</v>
      </c>
      <c r="AU290" s="255" t="s">
        <v>84</v>
      </c>
      <c r="AY290" s="18" t="s">
        <v>213</v>
      </c>
      <c r="BE290" s="256">
        <f>IF(N290="základní",J290,0)</f>
        <v>0</v>
      </c>
      <c r="BF290" s="256">
        <f>IF(N290="snížená",J290,0)</f>
        <v>0</v>
      </c>
      <c r="BG290" s="256">
        <f>IF(N290="zákl. přenesená",J290,0)</f>
        <v>0</v>
      </c>
      <c r="BH290" s="256">
        <f>IF(N290="sníž. přenesená",J290,0)</f>
        <v>0</v>
      </c>
      <c r="BI290" s="256">
        <f>IF(N290="nulová",J290,0)</f>
        <v>0</v>
      </c>
      <c r="BJ290" s="18" t="s">
        <v>84</v>
      </c>
      <c r="BK290" s="256">
        <f>ROUND(I290*H290,2)</f>
        <v>0</v>
      </c>
      <c r="BL290" s="18" t="s">
        <v>229</v>
      </c>
      <c r="BM290" s="255" t="s">
        <v>1888</v>
      </c>
    </row>
    <row r="291" s="13" customFormat="1">
      <c r="A291" s="13"/>
      <c r="B291" s="265"/>
      <c r="C291" s="266"/>
      <c r="D291" s="257" t="s">
        <v>436</v>
      </c>
      <c r="E291" s="267" t="s">
        <v>1</v>
      </c>
      <c r="F291" s="268" t="s">
        <v>4645</v>
      </c>
      <c r="G291" s="266"/>
      <c r="H291" s="269">
        <v>60.479999999999997</v>
      </c>
      <c r="I291" s="270"/>
      <c r="J291" s="266"/>
      <c r="K291" s="266"/>
      <c r="L291" s="271"/>
      <c r="M291" s="272"/>
      <c r="N291" s="273"/>
      <c r="O291" s="273"/>
      <c r="P291" s="273"/>
      <c r="Q291" s="273"/>
      <c r="R291" s="273"/>
      <c r="S291" s="273"/>
      <c r="T291" s="27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5" t="s">
        <v>436</v>
      </c>
      <c r="AU291" s="275" t="s">
        <v>84</v>
      </c>
      <c r="AV291" s="13" t="s">
        <v>86</v>
      </c>
      <c r="AW291" s="13" t="s">
        <v>32</v>
      </c>
      <c r="AX291" s="13" t="s">
        <v>76</v>
      </c>
      <c r="AY291" s="275" t="s">
        <v>213</v>
      </c>
    </row>
    <row r="292" s="14" customFormat="1">
      <c r="A292" s="14"/>
      <c r="B292" s="276"/>
      <c r="C292" s="277"/>
      <c r="D292" s="257" t="s">
        <v>436</v>
      </c>
      <c r="E292" s="278" t="s">
        <v>1</v>
      </c>
      <c r="F292" s="279" t="s">
        <v>453</v>
      </c>
      <c r="G292" s="277"/>
      <c r="H292" s="280">
        <v>60.479999999999997</v>
      </c>
      <c r="I292" s="281"/>
      <c r="J292" s="277"/>
      <c r="K292" s="277"/>
      <c r="L292" s="282"/>
      <c r="M292" s="283"/>
      <c r="N292" s="284"/>
      <c r="O292" s="284"/>
      <c r="P292" s="284"/>
      <c r="Q292" s="284"/>
      <c r="R292" s="284"/>
      <c r="S292" s="284"/>
      <c r="T292" s="28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6" t="s">
        <v>436</v>
      </c>
      <c r="AU292" s="286" t="s">
        <v>84</v>
      </c>
      <c r="AV292" s="14" t="s">
        <v>229</v>
      </c>
      <c r="AW292" s="14" t="s">
        <v>32</v>
      </c>
      <c r="AX292" s="14" t="s">
        <v>84</v>
      </c>
      <c r="AY292" s="286" t="s">
        <v>213</v>
      </c>
    </row>
    <row r="293" s="2" customFormat="1" ht="16.5" customHeight="1">
      <c r="A293" s="39"/>
      <c r="B293" s="40"/>
      <c r="C293" s="287" t="s">
        <v>454</v>
      </c>
      <c r="D293" s="287" t="s">
        <v>488</v>
      </c>
      <c r="E293" s="288" t="s">
        <v>4640</v>
      </c>
      <c r="F293" s="289" t="s">
        <v>4641</v>
      </c>
      <c r="G293" s="290" t="s">
        <v>393</v>
      </c>
      <c r="H293" s="291">
        <v>72.575999999999993</v>
      </c>
      <c r="I293" s="292"/>
      <c r="J293" s="293">
        <f>ROUND(I293*H293,2)</f>
        <v>0</v>
      </c>
      <c r="K293" s="289" t="s">
        <v>394</v>
      </c>
      <c r="L293" s="294"/>
      <c r="M293" s="295" t="s">
        <v>1</v>
      </c>
      <c r="N293" s="296" t="s">
        <v>41</v>
      </c>
      <c r="O293" s="92"/>
      <c r="P293" s="253">
        <f>O293*H293</f>
        <v>0</v>
      </c>
      <c r="Q293" s="253">
        <v>0</v>
      </c>
      <c r="R293" s="253">
        <f>Q293*H293</f>
        <v>0</v>
      </c>
      <c r="S293" s="253">
        <v>0</v>
      </c>
      <c r="T293" s="254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55" t="s">
        <v>420</v>
      </c>
      <c r="AT293" s="255" t="s">
        <v>488</v>
      </c>
      <c r="AU293" s="255" t="s">
        <v>84</v>
      </c>
      <c r="AY293" s="18" t="s">
        <v>213</v>
      </c>
      <c r="BE293" s="256">
        <f>IF(N293="základní",J293,0)</f>
        <v>0</v>
      </c>
      <c r="BF293" s="256">
        <f>IF(N293="snížená",J293,0)</f>
        <v>0</v>
      </c>
      <c r="BG293" s="256">
        <f>IF(N293="zákl. přenesená",J293,0)</f>
        <v>0</v>
      </c>
      <c r="BH293" s="256">
        <f>IF(N293="sníž. přenesená",J293,0)</f>
        <v>0</v>
      </c>
      <c r="BI293" s="256">
        <f>IF(N293="nulová",J293,0)</f>
        <v>0</v>
      </c>
      <c r="BJ293" s="18" t="s">
        <v>84</v>
      </c>
      <c r="BK293" s="256">
        <f>ROUND(I293*H293,2)</f>
        <v>0</v>
      </c>
      <c r="BL293" s="18" t="s">
        <v>229</v>
      </c>
      <c r="BM293" s="255" t="s">
        <v>1894</v>
      </c>
    </row>
    <row r="294" s="13" customFormat="1">
      <c r="A294" s="13"/>
      <c r="B294" s="265"/>
      <c r="C294" s="266"/>
      <c r="D294" s="257" t="s">
        <v>436</v>
      </c>
      <c r="E294" s="267" t="s">
        <v>1</v>
      </c>
      <c r="F294" s="268" t="s">
        <v>4646</v>
      </c>
      <c r="G294" s="266"/>
      <c r="H294" s="269">
        <v>72.575999999999993</v>
      </c>
      <c r="I294" s="270"/>
      <c r="J294" s="266"/>
      <c r="K294" s="266"/>
      <c r="L294" s="271"/>
      <c r="M294" s="272"/>
      <c r="N294" s="273"/>
      <c r="O294" s="273"/>
      <c r="P294" s="273"/>
      <c r="Q294" s="273"/>
      <c r="R294" s="273"/>
      <c r="S294" s="273"/>
      <c r="T294" s="27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5" t="s">
        <v>436</v>
      </c>
      <c r="AU294" s="275" t="s">
        <v>84</v>
      </c>
      <c r="AV294" s="13" t="s">
        <v>86</v>
      </c>
      <c r="AW294" s="13" t="s">
        <v>32</v>
      </c>
      <c r="AX294" s="13" t="s">
        <v>76</v>
      </c>
      <c r="AY294" s="275" t="s">
        <v>213</v>
      </c>
    </row>
    <row r="295" s="14" customFormat="1">
      <c r="A295" s="14"/>
      <c r="B295" s="276"/>
      <c r="C295" s="277"/>
      <c r="D295" s="257" t="s">
        <v>436</v>
      </c>
      <c r="E295" s="278" t="s">
        <v>1</v>
      </c>
      <c r="F295" s="279" t="s">
        <v>453</v>
      </c>
      <c r="G295" s="277"/>
      <c r="H295" s="280">
        <v>72.575999999999993</v>
      </c>
      <c r="I295" s="281"/>
      <c r="J295" s="277"/>
      <c r="K295" s="277"/>
      <c r="L295" s="282"/>
      <c r="M295" s="283"/>
      <c r="N295" s="284"/>
      <c r="O295" s="284"/>
      <c r="P295" s="284"/>
      <c r="Q295" s="284"/>
      <c r="R295" s="284"/>
      <c r="S295" s="284"/>
      <c r="T295" s="28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6" t="s">
        <v>436</v>
      </c>
      <c r="AU295" s="286" t="s">
        <v>84</v>
      </c>
      <c r="AV295" s="14" t="s">
        <v>229</v>
      </c>
      <c r="AW295" s="14" t="s">
        <v>32</v>
      </c>
      <c r="AX295" s="14" t="s">
        <v>84</v>
      </c>
      <c r="AY295" s="286" t="s">
        <v>213</v>
      </c>
    </row>
    <row r="296" s="2" customFormat="1" ht="33" customHeight="1">
      <c r="A296" s="39"/>
      <c r="B296" s="40"/>
      <c r="C296" s="244" t="s">
        <v>953</v>
      </c>
      <c r="D296" s="244" t="s">
        <v>216</v>
      </c>
      <c r="E296" s="245" t="s">
        <v>4647</v>
      </c>
      <c r="F296" s="246" t="s">
        <v>4648</v>
      </c>
      <c r="G296" s="247" t="s">
        <v>471</v>
      </c>
      <c r="H296" s="248">
        <v>12.6</v>
      </c>
      <c r="I296" s="249"/>
      <c r="J296" s="250">
        <f>ROUND(I296*H296,2)</f>
        <v>0</v>
      </c>
      <c r="K296" s="246" t="s">
        <v>394</v>
      </c>
      <c r="L296" s="45"/>
      <c r="M296" s="251" t="s">
        <v>1</v>
      </c>
      <c r="N296" s="252" t="s">
        <v>41</v>
      </c>
      <c r="O296" s="92"/>
      <c r="P296" s="253">
        <f>O296*H296</f>
        <v>0</v>
      </c>
      <c r="Q296" s="253">
        <v>0</v>
      </c>
      <c r="R296" s="253">
        <f>Q296*H296</f>
        <v>0</v>
      </c>
      <c r="S296" s="253">
        <v>0</v>
      </c>
      <c r="T296" s="25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5" t="s">
        <v>229</v>
      </c>
      <c r="AT296" s="255" t="s">
        <v>216</v>
      </c>
      <c r="AU296" s="255" t="s">
        <v>84</v>
      </c>
      <c r="AY296" s="18" t="s">
        <v>213</v>
      </c>
      <c r="BE296" s="256">
        <f>IF(N296="základní",J296,0)</f>
        <v>0</v>
      </c>
      <c r="BF296" s="256">
        <f>IF(N296="snížená",J296,0)</f>
        <v>0</v>
      </c>
      <c r="BG296" s="256">
        <f>IF(N296="zákl. přenesená",J296,0)</f>
        <v>0</v>
      </c>
      <c r="BH296" s="256">
        <f>IF(N296="sníž. přenesená",J296,0)</f>
        <v>0</v>
      </c>
      <c r="BI296" s="256">
        <f>IF(N296="nulová",J296,0)</f>
        <v>0</v>
      </c>
      <c r="BJ296" s="18" t="s">
        <v>84</v>
      </c>
      <c r="BK296" s="256">
        <f>ROUND(I296*H296,2)</f>
        <v>0</v>
      </c>
      <c r="BL296" s="18" t="s">
        <v>229</v>
      </c>
      <c r="BM296" s="255" t="s">
        <v>1225</v>
      </c>
    </row>
    <row r="297" s="13" customFormat="1">
      <c r="A297" s="13"/>
      <c r="B297" s="265"/>
      <c r="C297" s="266"/>
      <c r="D297" s="257" t="s">
        <v>436</v>
      </c>
      <c r="E297" s="267" t="s">
        <v>1</v>
      </c>
      <c r="F297" s="268" t="s">
        <v>4649</v>
      </c>
      <c r="G297" s="266"/>
      <c r="H297" s="269">
        <v>12.6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5" t="s">
        <v>436</v>
      </c>
      <c r="AU297" s="275" t="s">
        <v>84</v>
      </c>
      <c r="AV297" s="13" t="s">
        <v>86</v>
      </c>
      <c r="AW297" s="13" t="s">
        <v>32</v>
      </c>
      <c r="AX297" s="13" t="s">
        <v>76</v>
      </c>
      <c r="AY297" s="275" t="s">
        <v>213</v>
      </c>
    </row>
    <row r="298" s="14" customFormat="1">
      <c r="A298" s="14"/>
      <c r="B298" s="276"/>
      <c r="C298" s="277"/>
      <c r="D298" s="257" t="s">
        <v>436</v>
      </c>
      <c r="E298" s="278" t="s">
        <v>1</v>
      </c>
      <c r="F298" s="279" t="s">
        <v>453</v>
      </c>
      <c r="G298" s="277"/>
      <c r="H298" s="280">
        <v>12.6</v>
      </c>
      <c r="I298" s="281"/>
      <c r="J298" s="277"/>
      <c r="K298" s="277"/>
      <c r="L298" s="282"/>
      <c r="M298" s="283"/>
      <c r="N298" s="284"/>
      <c r="O298" s="284"/>
      <c r="P298" s="284"/>
      <c r="Q298" s="284"/>
      <c r="R298" s="284"/>
      <c r="S298" s="284"/>
      <c r="T298" s="28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6" t="s">
        <v>436</v>
      </c>
      <c r="AU298" s="286" t="s">
        <v>84</v>
      </c>
      <c r="AV298" s="14" t="s">
        <v>229</v>
      </c>
      <c r="AW298" s="14" t="s">
        <v>32</v>
      </c>
      <c r="AX298" s="14" t="s">
        <v>84</v>
      </c>
      <c r="AY298" s="286" t="s">
        <v>213</v>
      </c>
    </row>
    <row r="299" s="2" customFormat="1" ht="16.5" customHeight="1">
      <c r="A299" s="39"/>
      <c r="B299" s="40"/>
      <c r="C299" s="287" t="s">
        <v>1568</v>
      </c>
      <c r="D299" s="287" t="s">
        <v>488</v>
      </c>
      <c r="E299" s="288" t="s">
        <v>4650</v>
      </c>
      <c r="F299" s="289" t="s">
        <v>4651</v>
      </c>
      <c r="G299" s="290" t="s">
        <v>471</v>
      </c>
      <c r="H299" s="291">
        <v>12.6</v>
      </c>
      <c r="I299" s="292"/>
      <c r="J299" s="293">
        <f>ROUND(I299*H299,2)</f>
        <v>0</v>
      </c>
      <c r="K299" s="289" t="s">
        <v>394</v>
      </c>
      <c r="L299" s="294"/>
      <c r="M299" s="295" t="s">
        <v>1</v>
      </c>
      <c r="N299" s="296" t="s">
        <v>41</v>
      </c>
      <c r="O299" s="92"/>
      <c r="P299" s="253">
        <f>O299*H299</f>
        <v>0</v>
      </c>
      <c r="Q299" s="253">
        <v>0</v>
      </c>
      <c r="R299" s="253">
        <f>Q299*H299</f>
        <v>0</v>
      </c>
      <c r="S299" s="253">
        <v>0</v>
      </c>
      <c r="T299" s="25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5" t="s">
        <v>420</v>
      </c>
      <c r="AT299" s="255" t="s">
        <v>488</v>
      </c>
      <c r="AU299" s="255" t="s">
        <v>84</v>
      </c>
      <c r="AY299" s="18" t="s">
        <v>213</v>
      </c>
      <c r="BE299" s="256">
        <f>IF(N299="základní",J299,0)</f>
        <v>0</v>
      </c>
      <c r="BF299" s="256">
        <f>IF(N299="snížená",J299,0)</f>
        <v>0</v>
      </c>
      <c r="BG299" s="256">
        <f>IF(N299="zákl. přenesená",J299,0)</f>
        <v>0</v>
      </c>
      <c r="BH299" s="256">
        <f>IF(N299="sníž. přenesená",J299,0)</f>
        <v>0</v>
      </c>
      <c r="BI299" s="256">
        <f>IF(N299="nulová",J299,0)</f>
        <v>0</v>
      </c>
      <c r="BJ299" s="18" t="s">
        <v>84</v>
      </c>
      <c r="BK299" s="256">
        <f>ROUND(I299*H299,2)</f>
        <v>0</v>
      </c>
      <c r="BL299" s="18" t="s">
        <v>229</v>
      </c>
      <c r="BM299" s="255" t="s">
        <v>1914</v>
      </c>
    </row>
    <row r="300" s="2" customFormat="1" ht="21.75" customHeight="1">
      <c r="A300" s="39"/>
      <c r="B300" s="40"/>
      <c r="C300" s="244" t="s">
        <v>1574</v>
      </c>
      <c r="D300" s="244" t="s">
        <v>216</v>
      </c>
      <c r="E300" s="245" t="s">
        <v>4652</v>
      </c>
      <c r="F300" s="246" t="s">
        <v>4653</v>
      </c>
      <c r="G300" s="247" t="s">
        <v>393</v>
      </c>
      <c r="H300" s="248">
        <v>28.350000000000001</v>
      </c>
      <c r="I300" s="249"/>
      <c r="J300" s="250">
        <f>ROUND(I300*H300,2)</f>
        <v>0</v>
      </c>
      <c r="K300" s="246" t="s">
        <v>394</v>
      </c>
      <c r="L300" s="45"/>
      <c r="M300" s="251" t="s">
        <v>1</v>
      </c>
      <c r="N300" s="252" t="s">
        <v>41</v>
      </c>
      <c r="O300" s="92"/>
      <c r="P300" s="253">
        <f>O300*H300</f>
        <v>0</v>
      </c>
      <c r="Q300" s="253">
        <v>0</v>
      </c>
      <c r="R300" s="253">
        <f>Q300*H300</f>
        <v>0</v>
      </c>
      <c r="S300" s="253">
        <v>0</v>
      </c>
      <c r="T300" s="254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5" t="s">
        <v>229</v>
      </c>
      <c r="AT300" s="255" t="s">
        <v>216</v>
      </c>
      <c r="AU300" s="255" t="s">
        <v>84</v>
      </c>
      <c r="AY300" s="18" t="s">
        <v>213</v>
      </c>
      <c r="BE300" s="256">
        <f>IF(N300="základní",J300,0)</f>
        <v>0</v>
      </c>
      <c r="BF300" s="256">
        <f>IF(N300="snížená",J300,0)</f>
        <v>0</v>
      </c>
      <c r="BG300" s="256">
        <f>IF(N300="zákl. přenesená",J300,0)</f>
        <v>0</v>
      </c>
      <c r="BH300" s="256">
        <f>IF(N300="sníž. přenesená",J300,0)</f>
        <v>0</v>
      </c>
      <c r="BI300" s="256">
        <f>IF(N300="nulová",J300,0)</f>
        <v>0</v>
      </c>
      <c r="BJ300" s="18" t="s">
        <v>84</v>
      </c>
      <c r="BK300" s="256">
        <f>ROUND(I300*H300,2)</f>
        <v>0</v>
      </c>
      <c r="BL300" s="18" t="s">
        <v>229</v>
      </c>
      <c r="BM300" s="255" t="s">
        <v>1921</v>
      </c>
    </row>
    <row r="301" s="13" customFormat="1">
      <c r="A301" s="13"/>
      <c r="B301" s="265"/>
      <c r="C301" s="266"/>
      <c r="D301" s="257" t="s">
        <v>436</v>
      </c>
      <c r="E301" s="267" t="s">
        <v>1</v>
      </c>
      <c r="F301" s="268" t="s">
        <v>4654</v>
      </c>
      <c r="G301" s="266"/>
      <c r="H301" s="269">
        <v>28.350000000000001</v>
      </c>
      <c r="I301" s="270"/>
      <c r="J301" s="266"/>
      <c r="K301" s="266"/>
      <c r="L301" s="271"/>
      <c r="M301" s="272"/>
      <c r="N301" s="273"/>
      <c r="O301" s="273"/>
      <c r="P301" s="273"/>
      <c r="Q301" s="273"/>
      <c r="R301" s="273"/>
      <c r="S301" s="273"/>
      <c r="T301" s="27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75" t="s">
        <v>436</v>
      </c>
      <c r="AU301" s="275" t="s">
        <v>84</v>
      </c>
      <c r="AV301" s="13" t="s">
        <v>86</v>
      </c>
      <c r="AW301" s="13" t="s">
        <v>32</v>
      </c>
      <c r="AX301" s="13" t="s">
        <v>76</v>
      </c>
      <c r="AY301" s="275" t="s">
        <v>213</v>
      </c>
    </row>
    <row r="302" s="14" customFormat="1">
      <c r="A302" s="14"/>
      <c r="B302" s="276"/>
      <c r="C302" s="277"/>
      <c r="D302" s="257" t="s">
        <v>436</v>
      </c>
      <c r="E302" s="278" t="s">
        <v>1</v>
      </c>
      <c r="F302" s="279" t="s">
        <v>453</v>
      </c>
      <c r="G302" s="277"/>
      <c r="H302" s="280">
        <v>28.350000000000001</v>
      </c>
      <c r="I302" s="281"/>
      <c r="J302" s="277"/>
      <c r="K302" s="277"/>
      <c r="L302" s="282"/>
      <c r="M302" s="283"/>
      <c r="N302" s="284"/>
      <c r="O302" s="284"/>
      <c r="P302" s="284"/>
      <c r="Q302" s="284"/>
      <c r="R302" s="284"/>
      <c r="S302" s="284"/>
      <c r="T302" s="28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6" t="s">
        <v>436</v>
      </c>
      <c r="AU302" s="286" t="s">
        <v>84</v>
      </c>
      <c r="AV302" s="14" t="s">
        <v>229</v>
      </c>
      <c r="AW302" s="14" t="s">
        <v>32</v>
      </c>
      <c r="AX302" s="14" t="s">
        <v>84</v>
      </c>
      <c r="AY302" s="286" t="s">
        <v>213</v>
      </c>
    </row>
    <row r="303" s="2" customFormat="1" ht="16.5" customHeight="1">
      <c r="A303" s="39"/>
      <c r="B303" s="40"/>
      <c r="C303" s="287" t="s">
        <v>1580</v>
      </c>
      <c r="D303" s="287" t="s">
        <v>488</v>
      </c>
      <c r="E303" s="288" t="s">
        <v>4655</v>
      </c>
      <c r="F303" s="289" t="s">
        <v>4656</v>
      </c>
      <c r="G303" s="290" t="s">
        <v>393</v>
      </c>
      <c r="H303" s="291">
        <v>34.020000000000003</v>
      </c>
      <c r="I303" s="292"/>
      <c r="J303" s="293">
        <f>ROUND(I303*H303,2)</f>
        <v>0</v>
      </c>
      <c r="K303" s="289" t="s">
        <v>394</v>
      </c>
      <c r="L303" s="294"/>
      <c r="M303" s="295" t="s">
        <v>1</v>
      </c>
      <c r="N303" s="296" t="s">
        <v>41</v>
      </c>
      <c r="O303" s="92"/>
      <c r="P303" s="253">
        <f>O303*H303</f>
        <v>0</v>
      </c>
      <c r="Q303" s="253">
        <v>0</v>
      </c>
      <c r="R303" s="253">
        <f>Q303*H303</f>
        <v>0</v>
      </c>
      <c r="S303" s="253">
        <v>0</v>
      </c>
      <c r="T303" s="25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5" t="s">
        <v>420</v>
      </c>
      <c r="AT303" s="255" t="s">
        <v>488</v>
      </c>
      <c r="AU303" s="255" t="s">
        <v>84</v>
      </c>
      <c r="AY303" s="18" t="s">
        <v>213</v>
      </c>
      <c r="BE303" s="256">
        <f>IF(N303="základní",J303,0)</f>
        <v>0</v>
      </c>
      <c r="BF303" s="256">
        <f>IF(N303="snížená",J303,0)</f>
        <v>0</v>
      </c>
      <c r="BG303" s="256">
        <f>IF(N303="zákl. přenesená",J303,0)</f>
        <v>0</v>
      </c>
      <c r="BH303" s="256">
        <f>IF(N303="sníž. přenesená",J303,0)</f>
        <v>0</v>
      </c>
      <c r="BI303" s="256">
        <f>IF(N303="nulová",J303,0)</f>
        <v>0</v>
      </c>
      <c r="BJ303" s="18" t="s">
        <v>84</v>
      </c>
      <c r="BK303" s="256">
        <f>ROUND(I303*H303,2)</f>
        <v>0</v>
      </c>
      <c r="BL303" s="18" t="s">
        <v>229</v>
      </c>
      <c r="BM303" s="255" t="s">
        <v>1937</v>
      </c>
    </row>
    <row r="304" s="13" customFormat="1">
      <c r="A304" s="13"/>
      <c r="B304" s="265"/>
      <c r="C304" s="266"/>
      <c r="D304" s="257" t="s">
        <v>436</v>
      </c>
      <c r="E304" s="267" t="s">
        <v>1</v>
      </c>
      <c r="F304" s="268" t="s">
        <v>4657</v>
      </c>
      <c r="G304" s="266"/>
      <c r="H304" s="269">
        <v>34.020000000000003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5" t="s">
        <v>436</v>
      </c>
      <c r="AU304" s="275" t="s">
        <v>84</v>
      </c>
      <c r="AV304" s="13" t="s">
        <v>86</v>
      </c>
      <c r="AW304" s="13" t="s">
        <v>32</v>
      </c>
      <c r="AX304" s="13" t="s">
        <v>76</v>
      </c>
      <c r="AY304" s="275" t="s">
        <v>213</v>
      </c>
    </row>
    <row r="305" s="14" customFormat="1">
      <c r="A305" s="14"/>
      <c r="B305" s="276"/>
      <c r="C305" s="277"/>
      <c r="D305" s="257" t="s">
        <v>436</v>
      </c>
      <c r="E305" s="278" t="s">
        <v>1</v>
      </c>
      <c r="F305" s="279" t="s">
        <v>453</v>
      </c>
      <c r="G305" s="277"/>
      <c r="H305" s="280">
        <v>34.020000000000003</v>
      </c>
      <c r="I305" s="281"/>
      <c r="J305" s="277"/>
      <c r="K305" s="277"/>
      <c r="L305" s="282"/>
      <c r="M305" s="283"/>
      <c r="N305" s="284"/>
      <c r="O305" s="284"/>
      <c r="P305" s="284"/>
      <c r="Q305" s="284"/>
      <c r="R305" s="284"/>
      <c r="S305" s="284"/>
      <c r="T305" s="28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6" t="s">
        <v>436</v>
      </c>
      <c r="AU305" s="286" t="s">
        <v>84</v>
      </c>
      <c r="AV305" s="14" t="s">
        <v>229</v>
      </c>
      <c r="AW305" s="14" t="s">
        <v>32</v>
      </c>
      <c r="AX305" s="14" t="s">
        <v>84</v>
      </c>
      <c r="AY305" s="286" t="s">
        <v>213</v>
      </c>
    </row>
    <row r="306" s="2" customFormat="1" ht="44.25" customHeight="1">
      <c r="A306" s="39"/>
      <c r="B306" s="40"/>
      <c r="C306" s="244" t="s">
        <v>1586</v>
      </c>
      <c r="D306" s="244" t="s">
        <v>216</v>
      </c>
      <c r="E306" s="245" t="s">
        <v>2602</v>
      </c>
      <c r="F306" s="246" t="s">
        <v>4658</v>
      </c>
      <c r="G306" s="247" t="s">
        <v>491</v>
      </c>
      <c r="H306" s="248">
        <v>0.214</v>
      </c>
      <c r="I306" s="249"/>
      <c r="J306" s="250">
        <f>ROUND(I306*H306,2)</f>
        <v>0</v>
      </c>
      <c r="K306" s="246" t="s">
        <v>394</v>
      </c>
      <c r="L306" s="45"/>
      <c r="M306" s="251" t="s">
        <v>1</v>
      </c>
      <c r="N306" s="252" t="s">
        <v>41</v>
      </c>
      <c r="O306" s="92"/>
      <c r="P306" s="253">
        <f>O306*H306</f>
        <v>0</v>
      </c>
      <c r="Q306" s="253">
        <v>0</v>
      </c>
      <c r="R306" s="253">
        <f>Q306*H306</f>
        <v>0</v>
      </c>
      <c r="S306" s="253">
        <v>0</v>
      </c>
      <c r="T306" s="25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5" t="s">
        <v>229</v>
      </c>
      <c r="AT306" s="255" t="s">
        <v>216</v>
      </c>
      <c r="AU306" s="255" t="s">
        <v>84</v>
      </c>
      <c r="AY306" s="18" t="s">
        <v>213</v>
      </c>
      <c r="BE306" s="256">
        <f>IF(N306="základní",J306,0)</f>
        <v>0</v>
      </c>
      <c r="BF306" s="256">
        <f>IF(N306="snížená",J306,0)</f>
        <v>0</v>
      </c>
      <c r="BG306" s="256">
        <f>IF(N306="zákl. přenesená",J306,0)</f>
        <v>0</v>
      </c>
      <c r="BH306" s="256">
        <f>IF(N306="sníž. přenesená",J306,0)</f>
        <v>0</v>
      </c>
      <c r="BI306" s="256">
        <f>IF(N306="nulová",J306,0)</f>
        <v>0</v>
      </c>
      <c r="BJ306" s="18" t="s">
        <v>84</v>
      </c>
      <c r="BK306" s="256">
        <f>ROUND(I306*H306,2)</f>
        <v>0</v>
      </c>
      <c r="BL306" s="18" t="s">
        <v>229</v>
      </c>
      <c r="BM306" s="255" t="s">
        <v>1948</v>
      </c>
    </row>
    <row r="307" s="12" customFormat="1" ht="25.92" customHeight="1">
      <c r="A307" s="12"/>
      <c r="B307" s="228"/>
      <c r="C307" s="229"/>
      <c r="D307" s="230" t="s">
        <v>75</v>
      </c>
      <c r="E307" s="231" t="s">
        <v>4659</v>
      </c>
      <c r="F307" s="231" t="s">
        <v>4660</v>
      </c>
      <c r="G307" s="229"/>
      <c r="H307" s="229"/>
      <c r="I307" s="232"/>
      <c r="J307" s="233">
        <f>BK307</f>
        <v>0</v>
      </c>
      <c r="K307" s="229"/>
      <c r="L307" s="234"/>
      <c r="M307" s="235"/>
      <c r="N307" s="236"/>
      <c r="O307" s="236"/>
      <c r="P307" s="237">
        <f>SUM(P308:P312)</f>
        <v>0</v>
      </c>
      <c r="Q307" s="236"/>
      <c r="R307" s="237">
        <f>SUM(R308:R312)</f>
        <v>0</v>
      </c>
      <c r="S307" s="236"/>
      <c r="T307" s="238">
        <f>SUM(T308:T312)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39" t="s">
        <v>84</v>
      </c>
      <c r="AT307" s="240" t="s">
        <v>75</v>
      </c>
      <c r="AU307" s="240" t="s">
        <v>76</v>
      </c>
      <c r="AY307" s="239" t="s">
        <v>213</v>
      </c>
      <c r="BK307" s="241">
        <f>SUM(BK308:BK312)</f>
        <v>0</v>
      </c>
    </row>
    <row r="308" s="2" customFormat="1" ht="21.75" customHeight="1">
      <c r="A308" s="39"/>
      <c r="B308" s="40"/>
      <c r="C308" s="244" t="s">
        <v>1592</v>
      </c>
      <c r="D308" s="244" t="s">
        <v>216</v>
      </c>
      <c r="E308" s="245" t="s">
        <v>4661</v>
      </c>
      <c r="F308" s="246" t="s">
        <v>4662</v>
      </c>
      <c r="G308" s="247" t="s">
        <v>471</v>
      </c>
      <c r="H308" s="248">
        <v>10</v>
      </c>
      <c r="I308" s="249"/>
      <c r="J308" s="250">
        <f>ROUND(I308*H308,2)</f>
        <v>0</v>
      </c>
      <c r="K308" s="246" t="s">
        <v>1</v>
      </c>
      <c r="L308" s="45"/>
      <c r="M308" s="251" t="s">
        <v>1</v>
      </c>
      <c r="N308" s="252" t="s">
        <v>41</v>
      </c>
      <c r="O308" s="92"/>
      <c r="P308" s="253">
        <f>O308*H308</f>
        <v>0</v>
      </c>
      <c r="Q308" s="253">
        <v>0</v>
      </c>
      <c r="R308" s="253">
        <f>Q308*H308</f>
        <v>0</v>
      </c>
      <c r="S308" s="253">
        <v>0</v>
      </c>
      <c r="T308" s="254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5" t="s">
        <v>229</v>
      </c>
      <c r="AT308" s="255" t="s">
        <v>216</v>
      </c>
      <c r="AU308" s="255" t="s">
        <v>84</v>
      </c>
      <c r="AY308" s="18" t="s">
        <v>213</v>
      </c>
      <c r="BE308" s="256">
        <f>IF(N308="základní",J308,0)</f>
        <v>0</v>
      </c>
      <c r="BF308" s="256">
        <f>IF(N308="snížená",J308,0)</f>
        <v>0</v>
      </c>
      <c r="BG308" s="256">
        <f>IF(N308="zákl. přenesená",J308,0)</f>
        <v>0</v>
      </c>
      <c r="BH308" s="256">
        <f>IF(N308="sníž. přenesená",J308,0)</f>
        <v>0</v>
      </c>
      <c r="BI308" s="256">
        <f>IF(N308="nulová",J308,0)</f>
        <v>0</v>
      </c>
      <c r="BJ308" s="18" t="s">
        <v>84</v>
      </c>
      <c r="BK308" s="256">
        <f>ROUND(I308*H308,2)</f>
        <v>0</v>
      </c>
      <c r="BL308" s="18" t="s">
        <v>229</v>
      </c>
      <c r="BM308" s="255" t="s">
        <v>1958</v>
      </c>
    </row>
    <row r="309" s="2" customFormat="1" ht="33" customHeight="1">
      <c r="A309" s="39"/>
      <c r="B309" s="40"/>
      <c r="C309" s="244" t="s">
        <v>1597</v>
      </c>
      <c r="D309" s="244" t="s">
        <v>216</v>
      </c>
      <c r="E309" s="245" t="s">
        <v>4663</v>
      </c>
      <c r="F309" s="246" t="s">
        <v>4664</v>
      </c>
      <c r="G309" s="247" t="s">
        <v>310</v>
      </c>
      <c r="H309" s="248">
        <v>2</v>
      </c>
      <c r="I309" s="249"/>
      <c r="J309" s="250">
        <f>ROUND(I309*H309,2)</f>
        <v>0</v>
      </c>
      <c r="K309" s="246" t="s">
        <v>1</v>
      </c>
      <c r="L309" s="45"/>
      <c r="M309" s="251" t="s">
        <v>1</v>
      </c>
      <c r="N309" s="252" t="s">
        <v>41</v>
      </c>
      <c r="O309" s="92"/>
      <c r="P309" s="253">
        <f>O309*H309</f>
        <v>0</v>
      </c>
      <c r="Q309" s="253">
        <v>0</v>
      </c>
      <c r="R309" s="253">
        <f>Q309*H309</f>
        <v>0</v>
      </c>
      <c r="S309" s="253">
        <v>0</v>
      </c>
      <c r="T309" s="254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55" t="s">
        <v>229</v>
      </c>
      <c r="AT309" s="255" t="s">
        <v>216</v>
      </c>
      <c r="AU309" s="255" t="s">
        <v>84</v>
      </c>
      <c r="AY309" s="18" t="s">
        <v>213</v>
      </c>
      <c r="BE309" s="256">
        <f>IF(N309="základní",J309,0)</f>
        <v>0</v>
      </c>
      <c r="BF309" s="256">
        <f>IF(N309="snížená",J309,0)</f>
        <v>0</v>
      </c>
      <c r="BG309" s="256">
        <f>IF(N309="zákl. přenesená",J309,0)</f>
        <v>0</v>
      </c>
      <c r="BH309" s="256">
        <f>IF(N309="sníž. přenesená",J309,0)</f>
        <v>0</v>
      </c>
      <c r="BI309" s="256">
        <f>IF(N309="nulová",J309,0)</f>
        <v>0</v>
      </c>
      <c r="BJ309" s="18" t="s">
        <v>84</v>
      </c>
      <c r="BK309" s="256">
        <f>ROUND(I309*H309,2)</f>
        <v>0</v>
      </c>
      <c r="BL309" s="18" t="s">
        <v>229</v>
      </c>
      <c r="BM309" s="255" t="s">
        <v>1969</v>
      </c>
    </row>
    <row r="310" s="13" customFormat="1">
      <c r="A310" s="13"/>
      <c r="B310" s="265"/>
      <c r="C310" s="266"/>
      <c r="D310" s="257" t="s">
        <v>436</v>
      </c>
      <c r="E310" s="267" t="s">
        <v>1</v>
      </c>
      <c r="F310" s="268" t="s">
        <v>4665</v>
      </c>
      <c r="G310" s="266"/>
      <c r="H310" s="269">
        <v>2</v>
      </c>
      <c r="I310" s="270"/>
      <c r="J310" s="266"/>
      <c r="K310" s="266"/>
      <c r="L310" s="271"/>
      <c r="M310" s="272"/>
      <c r="N310" s="273"/>
      <c r="O310" s="273"/>
      <c r="P310" s="273"/>
      <c r="Q310" s="273"/>
      <c r="R310" s="273"/>
      <c r="S310" s="273"/>
      <c r="T310" s="27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75" t="s">
        <v>436</v>
      </c>
      <c r="AU310" s="275" t="s">
        <v>84</v>
      </c>
      <c r="AV310" s="13" t="s">
        <v>86</v>
      </c>
      <c r="AW310" s="13" t="s">
        <v>32</v>
      </c>
      <c r="AX310" s="13" t="s">
        <v>76</v>
      </c>
      <c r="AY310" s="275" t="s">
        <v>213</v>
      </c>
    </row>
    <row r="311" s="14" customFormat="1">
      <c r="A311" s="14"/>
      <c r="B311" s="276"/>
      <c r="C311" s="277"/>
      <c r="D311" s="257" t="s">
        <v>436</v>
      </c>
      <c r="E311" s="278" t="s">
        <v>1</v>
      </c>
      <c r="F311" s="279" t="s">
        <v>453</v>
      </c>
      <c r="G311" s="277"/>
      <c r="H311" s="280">
        <v>2</v>
      </c>
      <c r="I311" s="281"/>
      <c r="J311" s="277"/>
      <c r="K311" s="277"/>
      <c r="L311" s="282"/>
      <c r="M311" s="283"/>
      <c r="N311" s="284"/>
      <c r="O311" s="284"/>
      <c r="P311" s="284"/>
      <c r="Q311" s="284"/>
      <c r="R311" s="284"/>
      <c r="S311" s="284"/>
      <c r="T311" s="28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86" t="s">
        <v>436</v>
      </c>
      <c r="AU311" s="286" t="s">
        <v>84</v>
      </c>
      <c r="AV311" s="14" t="s">
        <v>229</v>
      </c>
      <c r="AW311" s="14" t="s">
        <v>32</v>
      </c>
      <c r="AX311" s="14" t="s">
        <v>84</v>
      </c>
      <c r="AY311" s="286" t="s">
        <v>213</v>
      </c>
    </row>
    <row r="312" s="2" customFormat="1" ht="33" customHeight="1">
      <c r="A312" s="39"/>
      <c r="B312" s="40"/>
      <c r="C312" s="244" t="s">
        <v>1602</v>
      </c>
      <c r="D312" s="244" t="s">
        <v>216</v>
      </c>
      <c r="E312" s="245" t="s">
        <v>4666</v>
      </c>
      <c r="F312" s="246" t="s">
        <v>4667</v>
      </c>
      <c r="G312" s="247" t="s">
        <v>310</v>
      </c>
      <c r="H312" s="248">
        <v>2</v>
      </c>
      <c r="I312" s="249"/>
      <c r="J312" s="250">
        <f>ROUND(I312*H312,2)</f>
        <v>0</v>
      </c>
      <c r="K312" s="246" t="s">
        <v>1</v>
      </c>
      <c r="L312" s="45"/>
      <c r="M312" s="251" t="s">
        <v>1</v>
      </c>
      <c r="N312" s="252" t="s">
        <v>41</v>
      </c>
      <c r="O312" s="92"/>
      <c r="P312" s="253">
        <f>O312*H312</f>
        <v>0</v>
      </c>
      <c r="Q312" s="253">
        <v>0</v>
      </c>
      <c r="R312" s="253">
        <f>Q312*H312</f>
        <v>0</v>
      </c>
      <c r="S312" s="253">
        <v>0</v>
      </c>
      <c r="T312" s="254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55" t="s">
        <v>229</v>
      </c>
      <c r="AT312" s="255" t="s">
        <v>216</v>
      </c>
      <c r="AU312" s="255" t="s">
        <v>84</v>
      </c>
      <c r="AY312" s="18" t="s">
        <v>213</v>
      </c>
      <c r="BE312" s="256">
        <f>IF(N312="základní",J312,0)</f>
        <v>0</v>
      </c>
      <c r="BF312" s="256">
        <f>IF(N312="snížená",J312,0)</f>
        <v>0</v>
      </c>
      <c r="BG312" s="256">
        <f>IF(N312="zákl. přenesená",J312,0)</f>
        <v>0</v>
      </c>
      <c r="BH312" s="256">
        <f>IF(N312="sníž. přenesená",J312,0)</f>
        <v>0</v>
      </c>
      <c r="BI312" s="256">
        <f>IF(N312="nulová",J312,0)</f>
        <v>0</v>
      </c>
      <c r="BJ312" s="18" t="s">
        <v>84</v>
      </c>
      <c r="BK312" s="256">
        <f>ROUND(I312*H312,2)</f>
        <v>0</v>
      </c>
      <c r="BL312" s="18" t="s">
        <v>229</v>
      </c>
      <c r="BM312" s="255" t="s">
        <v>1978</v>
      </c>
    </row>
    <row r="313" s="12" customFormat="1" ht="25.92" customHeight="1">
      <c r="A313" s="12"/>
      <c r="B313" s="228"/>
      <c r="C313" s="229"/>
      <c r="D313" s="230" t="s">
        <v>75</v>
      </c>
      <c r="E313" s="231" t="s">
        <v>2103</v>
      </c>
      <c r="F313" s="231" t="s">
        <v>2104</v>
      </c>
      <c r="G313" s="229"/>
      <c r="H313" s="229"/>
      <c r="I313" s="232"/>
      <c r="J313" s="233">
        <f>BK313</f>
        <v>0</v>
      </c>
      <c r="K313" s="229"/>
      <c r="L313" s="234"/>
      <c r="M313" s="235"/>
      <c r="N313" s="236"/>
      <c r="O313" s="236"/>
      <c r="P313" s="237">
        <f>SUM(P314:P317)</f>
        <v>0</v>
      </c>
      <c r="Q313" s="236"/>
      <c r="R313" s="237">
        <f>SUM(R314:R317)</f>
        <v>0</v>
      </c>
      <c r="S313" s="236"/>
      <c r="T313" s="238">
        <f>SUM(T314:T317)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39" t="s">
        <v>84</v>
      </c>
      <c r="AT313" s="240" t="s">
        <v>75</v>
      </c>
      <c r="AU313" s="240" t="s">
        <v>76</v>
      </c>
      <c r="AY313" s="239" t="s">
        <v>213</v>
      </c>
      <c r="BK313" s="241">
        <f>SUM(BK314:BK317)</f>
        <v>0</v>
      </c>
    </row>
    <row r="314" s="2" customFormat="1" ht="21.75" customHeight="1">
      <c r="A314" s="39"/>
      <c r="B314" s="40"/>
      <c r="C314" s="244" t="s">
        <v>1608</v>
      </c>
      <c r="D314" s="244" t="s">
        <v>216</v>
      </c>
      <c r="E314" s="245" t="s">
        <v>4668</v>
      </c>
      <c r="F314" s="246" t="s">
        <v>4669</v>
      </c>
      <c r="G314" s="247" t="s">
        <v>393</v>
      </c>
      <c r="H314" s="248">
        <v>28.350000000000001</v>
      </c>
      <c r="I314" s="249"/>
      <c r="J314" s="250">
        <f>ROUND(I314*H314,2)</f>
        <v>0</v>
      </c>
      <c r="K314" s="246" t="s">
        <v>394</v>
      </c>
      <c r="L314" s="45"/>
      <c r="M314" s="251" t="s">
        <v>1</v>
      </c>
      <c r="N314" s="252" t="s">
        <v>41</v>
      </c>
      <c r="O314" s="92"/>
      <c r="P314" s="253">
        <f>O314*H314</f>
        <v>0</v>
      </c>
      <c r="Q314" s="253">
        <v>0</v>
      </c>
      <c r="R314" s="253">
        <f>Q314*H314</f>
        <v>0</v>
      </c>
      <c r="S314" s="253">
        <v>0</v>
      </c>
      <c r="T314" s="25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5" t="s">
        <v>229</v>
      </c>
      <c r="AT314" s="255" t="s">
        <v>216</v>
      </c>
      <c r="AU314" s="255" t="s">
        <v>84</v>
      </c>
      <c r="AY314" s="18" t="s">
        <v>213</v>
      </c>
      <c r="BE314" s="256">
        <f>IF(N314="základní",J314,0)</f>
        <v>0</v>
      </c>
      <c r="BF314" s="256">
        <f>IF(N314="snížená",J314,0)</f>
        <v>0</v>
      </c>
      <c r="BG314" s="256">
        <f>IF(N314="zákl. přenesená",J314,0)</f>
        <v>0</v>
      </c>
      <c r="BH314" s="256">
        <f>IF(N314="sníž. přenesená",J314,0)</f>
        <v>0</v>
      </c>
      <c r="BI314" s="256">
        <f>IF(N314="nulová",J314,0)</f>
        <v>0</v>
      </c>
      <c r="BJ314" s="18" t="s">
        <v>84</v>
      </c>
      <c r="BK314" s="256">
        <f>ROUND(I314*H314,2)</f>
        <v>0</v>
      </c>
      <c r="BL314" s="18" t="s">
        <v>229</v>
      </c>
      <c r="BM314" s="255" t="s">
        <v>1990</v>
      </c>
    </row>
    <row r="315" s="13" customFormat="1">
      <c r="A315" s="13"/>
      <c r="B315" s="265"/>
      <c r="C315" s="266"/>
      <c r="D315" s="257" t="s">
        <v>436</v>
      </c>
      <c r="E315" s="267" t="s">
        <v>1</v>
      </c>
      <c r="F315" s="268" t="s">
        <v>4654</v>
      </c>
      <c r="G315" s="266"/>
      <c r="H315" s="269">
        <v>28.350000000000001</v>
      </c>
      <c r="I315" s="270"/>
      <c r="J315" s="266"/>
      <c r="K315" s="266"/>
      <c r="L315" s="271"/>
      <c r="M315" s="272"/>
      <c r="N315" s="273"/>
      <c r="O315" s="273"/>
      <c r="P315" s="273"/>
      <c r="Q315" s="273"/>
      <c r="R315" s="273"/>
      <c r="S315" s="273"/>
      <c r="T315" s="27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5" t="s">
        <v>436</v>
      </c>
      <c r="AU315" s="275" t="s">
        <v>84</v>
      </c>
      <c r="AV315" s="13" t="s">
        <v>86</v>
      </c>
      <c r="AW315" s="13" t="s">
        <v>32</v>
      </c>
      <c r="AX315" s="13" t="s">
        <v>76</v>
      </c>
      <c r="AY315" s="275" t="s">
        <v>213</v>
      </c>
    </row>
    <row r="316" s="14" customFormat="1">
      <c r="A316" s="14"/>
      <c r="B316" s="276"/>
      <c r="C316" s="277"/>
      <c r="D316" s="257" t="s">
        <v>436</v>
      </c>
      <c r="E316" s="278" t="s">
        <v>1</v>
      </c>
      <c r="F316" s="279" t="s">
        <v>453</v>
      </c>
      <c r="G316" s="277"/>
      <c r="H316" s="280">
        <v>28.350000000000001</v>
      </c>
      <c r="I316" s="281"/>
      <c r="J316" s="277"/>
      <c r="K316" s="277"/>
      <c r="L316" s="282"/>
      <c r="M316" s="283"/>
      <c r="N316" s="284"/>
      <c r="O316" s="284"/>
      <c r="P316" s="284"/>
      <c r="Q316" s="284"/>
      <c r="R316" s="284"/>
      <c r="S316" s="284"/>
      <c r="T316" s="28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6" t="s">
        <v>436</v>
      </c>
      <c r="AU316" s="286" t="s">
        <v>84</v>
      </c>
      <c r="AV316" s="14" t="s">
        <v>229</v>
      </c>
      <c r="AW316" s="14" t="s">
        <v>32</v>
      </c>
      <c r="AX316" s="14" t="s">
        <v>84</v>
      </c>
      <c r="AY316" s="286" t="s">
        <v>213</v>
      </c>
    </row>
    <row r="317" s="2" customFormat="1" ht="33" customHeight="1">
      <c r="A317" s="39"/>
      <c r="B317" s="40"/>
      <c r="C317" s="244" t="s">
        <v>1618</v>
      </c>
      <c r="D317" s="244" t="s">
        <v>216</v>
      </c>
      <c r="E317" s="245" t="s">
        <v>4670</v>
      </c>
      <c r="F317" s="246" t="s">
        <v>4671</v>
      </c>
      <c r="G317" s="247" t="s">
        <v>491</v>
      </c>
      <c r="H317" s="248">
        <v>0.216</v>
      </c>
      <c r="I317" s="249"/>
      <c r="J317" s="250">
        <f>ROUND(I317*H317,2)</f>
        <v>0</v>
      </c>
      <c r="K317" s="246" t="s">
        <v>394</v>
      </c>
      <c r="L317" s="45"/>
      <c r="M317" s="251" t="s">
        <v>1</v>
      </c>
      <c r="N317" s="252" t="s">
        <v>41</v>
      </c>
      <c r="O317" s="92"/>
      <c r="P317" s="253">
        <f>O317*H317</f>
        <v>0</v>
      </c>
      <c r="Q317" s="253">
        <v>0</v>
      </c>
      <c r="R317" s="253">
        <f>Q317*H317</f>
        <v>0</v>
      </c>
      <c r="S317" s="253">
        <v>0</v>
      </c>
      <c r="T317" s="254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55" t="s">
        <v>229</v>
      </c>
      <c r="AT317" s="255" t="s">
        <v>216</v>
      </c>
      <c r="AU317" s="255" t="s">
        <v>84</v>
      </c>
      <c r="AY317" s="18" t="s">
        <v>213</v>
      </c>
      <c r="BE317" s="256">
        <f>IF(N317="základní",J317,0)</f>
        <v>0</v>
      </c>
      <c r="BF317" s="256">
        <f>IF(N317="snížená",J317,0)</f>
        <v>0</v>
      </c>
      <c r="BG317" s="256">
        <f>IF(N317="zákl. přenesená",J317,0)</f>
        <v>0</v>
      </c>
      <c r="BH317" s="256">
        <f>IF(N317="sníž. přenesená",J317,0)</f>
        <v>0</v>
      </c>
      <c r="BI317" s="256">
        <f>IF(N317="nulová",J317,0)</f>
        <v>0</v>
      </c>
      <c r="BJ317" s="18" t="s">
        <v>84</v>
      </c>
      <c r="BK317" s="256">
        <f>ROUND(I317*H317,2)</f>
        <v>0</v>
      </c>
      <c r="BL317" s="18" t="s">
        <v>229</v>
      </c>
      <c r="BM317" s="255" t="s">
        <v>1998</v>
      </c>
    </row>
    <row r="318" s="12" customFormat="1" ht="25.92" customHeight="1">
      <c r="A318" s="12"/>
      <c r="B318" s="228"/>
      <c r="C318" s="229"/>
      <c r="D318" s="230" t="s">
        <v>75</v>
      </c>
      <c r="E318" s="231" t="s">
        <v>2166</v>
      </c>
      <c r="F318" s="231" t="s">
        <v>2167</v>
      </c>
      <c r="G318" s="229"/>
      <c r="H318" s="229"/>
      <c r="I318" s="232"/>
      <c r="J318" s="233">
        <f>BK318</f>
        <v>0</v>
      </c>
      <c r="K318" s="229"/>
      <c r="L318" s="234"/>
      <c r="M318" s="235"/>
      <c r="N318" s="236"/>
      <c r="O318" s="236"/>
      <c r="P318" s="237">
        <f>SUM(P319:P323)</f>
        <v>0</v>
      </c>
      <c r="Q318" s="236"/>
      <c r="R318" s="237">
        <f>SUM(R319:R323)</f>
        <v>0</v>
      </c>
      <c r="S318" s="236"/>
      <c r="T318" s="238">
        <f>SUM(T319:T323)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39" t="s">
        <v>84</v>
      </c>
      <c r="AT318" s="240" t="s">
        <v>75</v>
      </c>
      <c r="AU318" s="240" t="s">
        <v>76</v>
      </c>
      <c r="AY318" s="239" t="s">
        <v>213</v>
      </c>
      <c r="BK318" s="241">
        <f>SUM(BK319:BK323)</f>
        <v>0</v>
      </c>
    </row>
    <row r="319" s="2" customFormat="1" ht="16.5" customHeight="1">
      <c r="A319" s="39"/>
      <c r="B319" s="40"/>
      <c r="C319" s="244" t="s">
        <v>1624</v>
      </c>
      <c r="D319" s="244" t="s">
        <v>216</v>
      </c>
      <c r="E319" s="245" t="s">
        <v>4672</v>
      </c>
      <c r="F319" s="246" t="s">
        <v>4673</v>
      </c>
      <c r="G319" s="247" t="s">
        <v>643</v>
      </c>
      <c r="H319" s="248">
        <v>1</v>
      </c>
      <c r="I319" s="249"/>
      <c r="J319" s="250">
        <f>ROUND(I319*H319,2)</f>
        <v>0</v>
      </c>
      <c r="K319" s="246" t="s">
        <v>1</v>
      </c>
      <c r="L319" s="45"/>
      <c r="M319" s="251" t="s">
        <v>1</v>
      </c>
      <c r="N319" s="252" t="s">
        <v>41</v>
      </c>
      <c r="O319" s="92"/>
      <c r="P319" s="253">
        <f>O319*H319</f>
        <v>0</v>
      </c>
      <c r="Q319" s="253">
        <v>0</v>
      </c>
      <c r="R319" s="253">
        <f>Q319*H319</f>
        <v>0</v>
      </c>
      <c r="S319" s="253">
        <v>0</v>
      </c>
      <c r="T319" s="254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55" t="s">
        <v>229</v>
      </c>
      <c r="AT319" s="255" t="s">
        <v>216</v>
      </c>
      <c r="AU319" s="255" t="s">
        <v>84</v>
      </c>
      <c r="AY319" s="18" t="s">
        <v>213</v>
      </c>
      <c r="BE319" s="256">
        <f>IF(N319="základní",J319,0)</f>
        <v>0</v>
      </c>
      <c r="BF319" s="256">
        <f>IF(N319="snížená",J319,0)</f>
        <v>0</v>
      </c>
      <c r="BG319" s="256">
        <f>IF(N319="zákl. přenesená",J319,0)</f>
        <v>0</v>
      </c>
      <c r="BH319" s="256">
        <f>IF(N319="sníž. přenesená",J319,0)</f>
        <v>0</v>
      </c>
      <c r="BI319" s="256">
        <f>IF(N319="nulová",J319,0)</f>
        <v>0</v>
      </c>
      <c r="BJ319" s="18" t="s">
        <v>84</v>
      </c>
      <c r="BK319" s="256">
        <f>ROUND(I319*H319,2)</f>
        <v>0</v>
      </c>
      <c r="BL319" s="18" t="s">
        <v>229</v>
      </c>
      <c r="BM319" s="255" t="s">
        <v>2008</v>
      </c>
    </row>
    <row r="320" s="2" customFormat="1" ht="21.75" customHeight="1">
      <c r="A320" s="39"/>
      <c r="B320" s="40"/>
      <c r="C320" s="244" t="s">
        <v>1629</v>
      </c>
      <c r="D320" s="244" t="s">
        <v>216</v>
      </c>
      <c r="E320" s="245" t="s">
        <v>4674</v>
      </c>
      <c r="F320" s="246" t="s">
        <v>4675</v>
      </c>
      <c r="G320" s="247" t="s">
        <v>643</v>
      </c>
      <c r="H320" s="248">
        <v>1</v>
      </c>
      <c r="I320" s="249"/>
      <c r="J320" s="250">
        <f>ROUND(I320*H320,2)</f>
        <v>0</v>
      </c>
      <c r="K320" s="246" t="s">
        <v>1</v>
      </c>
      <c r="L320" s="45"/>
      <c r="M320" s="251" t="s">
        <v>1</v>
      </c>
      <c r="N320" s="252" t="s">
        <v>41</v>
      </c>
      <c r="O320" s="92"/>
      <c r="P320" s="253">
        <f>O320*H320</f>
        <v>0</v>
      </c>
      <c r="Q320" s="253">
        <v>0</v>
      </c>
      <c r="R320" s="253">
        <f>Q320*H320</f>
        <v>0</v>
      </c>
      <c r="S320" s="253">
        <v>0</v>
      </c>
      <c r="T320" s="25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55" t="s">
        <v>229</v>
      </c>
      <c r="AT320" s="255" t="s">
        <v>216</v>
      </c>
      <c r="AU320" s="255" t="s">
        <v>84</v>
      </c>
      <c r="AY320" s="18" t="s">
        <v>213</v>
      </c>
      <c r="BE320" s="256">
        <f>IF(N320="základní",J320,0)</f>
        <v>0</v>
      </c>
      <c r="BF320" s="256">
        <f>IF(N320="snížená",J320,0)</f>
        <v>0</v>
      </c>
      <c r="BG320" s="256">
        <f>IF(N320="zákl. přenesená",J320,0)</f>
        <v>0</v>
      </c>
      <c r="BH320" s="256">
        <f>IF(N320="sníž. přenesená",J320,0)</f>
        <v>0</v>
      </c>
      <c r="BI320" s="256">
        <f>IF(N320="nulová",J320,0)</f>
        <v>0</v>
      </c>
      <c r="BJ320" s="18" t="s">
        <v>84</v>
      </c>
      <c r="BK320" s="256">
        <f>ROUND(I320*H320,2)</f>
        <v>0</v>
      </c>
      <c r="BL320" s="18" t="s">
        <v>229</v>
      </c>
      <c r="BM320" s="255" t="s">
        <v>2016</v>
      </c>
    </row>
    <row r="321" s="2" customFormat="1" ht="21.75" customHeight="1">
      <c r="A321" s="39"/>
      <c r="B321" s="40"/>
      <c r="C321" s="244" t="s">
        <v>1633</v>
      </c>
      <c r="D321" s="244" t="s">
        <v>216</v>
      </c>
      <c r="E321" s="245" t="s">
        <v>4676</v>
      </c>
      <c r="F321" s="246" t="s">
        <v>4677</v>
      </c>
      <c r="G321" s="247" t="s">
        <v>643</v>
      </c>
      <c r="H321" s="248">
        <v>100</v>
      </c>
      <c r="I321" s="249"/>
      <c r="J321" s="250">
        <f>ROUND(I321*H321,2)</f>
        <v>0</v>
      </c>
      <c r="K321" s="246" t="s">
        <v>1</v>
      </c>
      <c r="L321" s="45"/>
      <c r="M321" s="251" t="s">
        <v>1</v>
      </c>
      <c r="N321" s="252" t="s">
        <v>41</v>
      </c>
      <c r="O321" s="92"/>
      <c r="P321" s="253">
        <f>O321*H321</f>
        <v>0</v>
      </c>
      <c r="Q321" s="253">
        <v>0</v>
      </c>
      <c r="R321" s="253">
        <f>Q321*H321</f>
        <v>0</v>
      </c>
      <c r="S321" s="253">
        <v>0</v>
      </c>
      <c r="T321" s="25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5" t="s">
        <v>229</v>
      </c>
      <c r="AT321" s="255" t="s">
        <v>216</v>
      </c>
      <c r="AU321" s="255" t="s">
        <v>84</v>
      </c>
      <c r="AY321" s="18" t="s">
        <v>213</v>
      </c>
      <c r="BE321" s="256">
        <f>IF(N321="základní",J321,0)</f>
        <v>0</v>
      </c>
      <c r="BF321" s="256">
        <f>IF(N321="snížená",J321,0)</f>
        <v>0</v>
      </c>
      <c r="BG321" s="256">
        <f>IF(N321="zákl. přenesená",J321,0)</f>
        <v>0</v>
      </c>
      <c r="BH321" s="256">
        <f>IF(N321="sníž. přenesená",J321,0)</f>
        <v>0</v>
      </c>
      <c r="BI321" s="256">
        <f>IF(N321="nulová",J321,0)</f>
        <v>0</v>
      </c>
      <c r="BJ321" s="18" t="s">
        <v>84</v>
      </c>
      <c r="BK321" s="256">
        <f>ROUND(I321*H321,2)</f>
        <v>0</v>
      </c>
      <c r="BL321" s="18" t="s">
        <v>229</v>
      </c>
      <c r="BM321" s="255" t="s">
        <v>3797</v>
      </c>
    </row>
    <row r="322" s="13" customFormat="1">
      <c r="A322" s="13"/>
      <c r="B322" s="265"/>
      <c r="C322" s="266"/>
      <c r="D322" s="257" t="s">
        <v>436</v>
      </c>
      <c r="E322" s="267" t="s">
        <v>1</v>
      </c>
      <c r="F322" s="268" t="s">
        <v>4678</v>
      </c>
      <c r="G322" s="266"/>
      <c r="H322" s="269">
        <v>100</v>
      </c>
      <c r="I322" s="270"/>
      <c r="J322" s="266"/>
      <c r="K322" s="266"/>
      <c r="L322" s="271"/>
      <c r="M322" s="272"/>
      <c r="N322" s="273"/>
      <c r="O322" s="273"/>
      <c r="P322" s="273"/>
      <c r="Q322" s="273"/>
      <c r="R322" s="273"/>
      <c r="S322" s="273"/>
      <c r="T322" s="27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75" t="s">
        <v>436</v>
      </c>
      <c r="AU322" s="275" t="s">
        <v>84</v>
      </c>
      <c r="AV322" s="13" t="s">
        <v>86</v>
      </c>
      <c r="AW322" s="13" t="s">
        <v>32</v>
      </c>
      <c r="AX322" s="13" t="s">
        <v>76</v>
      </c>
      <c r="AY322" s="275" t="s">
        <v>213</v>
      </c>
    </row>
    <row r="323" s="14" customFormat="1">
      <c r="A323" s="14"/>
      <c r="B323" s="276"/>
      <c r="C323" s="277"/>
      <c r="D323" s="257" t="s">
        <v>436</v>
      </c>
      <c r="E323" s="278" t="s">
        <v>1</v>
      </c>
      <c r="F323" s="279" t="s">
        <v>453</v>
      </c>
      <c r="G323" s="277"/>
      <c r="H323" s="280">
        <v>100</v>
      </c>
      <c r="I323" s="281"/>
      <c r="J323" s="277"/>
      <c r="K323" s="277"/>
      <c r="L323" s="282"/>
      <c r="M323" s="283"/>
      <c r="N323" s="284"/>
      <c r="O323" s="284"/>
      <c r="P323" s="284"/>
      <c r="Q323" s="284"/>
      <c r="R323" s="284"/>
      <c r="S323" s="284"/>
      <c r="T323" s="28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6" t="s">
        <v>436</v>
      </c>
      <c r="AU323" s="286" t="s">
        <v>84</v>
      </c>
      <c r="AV323" s="14" t="s">
        <v>229</v>
      </c>
      <c r="AW323" s="14" t="s">
        <v>32</v>
      </c>
      <c r="AX323" s="14" t="s">
        <v>84</v>
      </c>
      <c r="AY323" s="286" t="s">
        <v>213</v>
      </c>
    </row>
    <row r="324" s="12" customFormat="1" ht="25.92" customHeight="1">
      <c r="A324" s="12"/>
      <c r="B324" s="228"/>
      <c r="C324" s="229"/>
      <c r="D324" s="230" t="s">
        <v>75</v>
      </c>
      <c r="E324" s="231" t="s">
        <v>4679</v>
      </c>
      <c r="F324" s="231" t="s">
        <v>4680</v>
      </c>
      <c r="G324" s="229"/>
      <c r="H324" s="229"/>
      <c r="I324" s="232"/>
      <c r="J324" s="233">
        <f>BK324</f>
        <v>0</v>
      </c>
      <c r="K324" s="229"/>
      <c r="L324" s="234"/>
      <c r="M324" s="235"/>
      <c r="N324" s="236"/>
      <c r="O324" s="236"/>
      <c r="P324" s="237">
        <f>SUM(P325:P327)</f>
        <v>0</v>
      </c>
      <c r="Q324" s="236"/>
      <c r="R324" s="237">
        <f>SUM(R325:R327)</f>
        <v>0</v>
      </c>
      <c r="S324" s="236"/>
      <c r="T324" s="238">
        <f>SUM(T325:T327)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39" t="s">
        <v>84</v>
      </c>
      <c r="AT324" s="240" t="s">
        <v>75</v>
      </c>
      <c r="AU324" s="240" t="s">
        <v>76</v>
      </c>
      <c r="AY324" s="239" t="s">
        <v>213</v>
      </c>
      <c r="BK324" s="241">
        <f>SUM(BK325:BK327)</f>
        <v>0</v>
      </c>
    </row>
    <row r="325" s="2" customFormat="1" ht="44.25" customHeight="1">
      <c r="A325" s="39"/>
      <c r="B325" s="40"/>
      <c r="C325" s="244" t="s">
        <v>1637</v>
      </c>
      <c r="D325" s="244" t="s">
        <v>216</v>
      </c>
      <c r="E325" s="245" t="s">
        <v>4681</v>
      </c>
      <c r="F325" s="246" t="s">
        <v>4682</v>
      </c>
      <c r="G325" s="247" t="s">
        <v>393</v>
      </c>
      <c r="H325" s="248">
        <v>108.25</v>
      </c>
      <c r="I325" s="249"/>
      <c r="J325" s="250">
        <f>ROUND(I325*H325,2)</f>
        <v>0</v>
      </c>
      <c r="K325" s="246" t="s">
        <v>394</v>
      </c>
      <c r="L325" s="45"/>
      <c r="M325" s="251" t="s">
        <v>1</v>
      </c>
      <c r="N325" s="252" t="s">
        <v>41</v>
      </c>
      <c r="O325" s="92"/>
      <c r="P325" s="253">
        <f>O325*H325</f>
        <v>0</v>
      </c>
      <c r="Q325" s="253">
        <v>0</v>
      </c>
      <c r="R325" s="253">
        <f>Q325*H325</f>
        <v>0</v>
      </c>
      <c r="S325" s="253">
        <v>0</v>
      </c>
      <c r="T325" s="25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5" t="s">
        <v>229</v>
      </c>
      <c r="AT325" s="255" t="s">
        <v>216</v>
      </c>
      <c r="AU325" s="255" t="s">
        <v>84</v>
      </c>
      <c r="AY325" s="18" t="s">
        <v>213</v>
      </c>
      <c r="BE325" s="256">
        <f>IF(N325="základní",J325,0)</f>
        <v>0</v>
      </c>
      <c r="BF325" s="256">
        <f>IF(N325="snížená",J325,0)</f>
        <v>0</v>
      </c>
      <c r="BG325" s="256">
        <f>IF(N325="zákl. přenesená",J325,0)</f>
        <v>0</v>
      </c>
      <c r="BH325" s="256">
        <f>IF(N325="sníž. přenesená",J325,0)</f>
        <v>0</v>
      </c>
      <c r="BI325" s="256">
        <f>IF(N325="nulová",J325,0)</f>
        <v>0</v>
      </c>
      <c r="BJ325" s="18" t="s">
        <v>84</v>
      </c>
      <c r="BK325" s="256">
        <f>ROUND(I325*H325,2)</f>
        <v>0</v>
      </c>
      <c r="BL325" s="18" t="s">
        <v>229</v>
      </c>
      <c r="BM325" s="255" t="s">
        <v>2027</v>
      </c>
    </row>
    <row r="326" s="13" customFormat="1">
      <c r="A326" s="13"/>
      <c r="B326" s="265"/>
      <c r="C326" s="266"/>
      <c r="D326" s="257" t="s">
        <v>436</v>
      </c>
      <c r="E326" s="267" t="s">
        <v>1</v>
      </c>
      <c r="F326" s="268" t="s">
        <v>4683</v>
      </c>
      <c r="G326" s="266"/>
      <c r="H326" s="269">
        <v>108.25</v>
      </c>
      <c r="I326" s="270"/>
      <c r="J326" s="266"/>
      <c r="K326" s="266"/>
      <c r="L326" s="271"/>
      <c r="M326" s="272"/>
      <c r="N326" s="273"/>
      <c r="O326" s="273"/>
      <c r="P326" s="273"/>
      <c r="Q326" s="273"/>
      <c r="R326" s="273"/>
      <c r="S326" s="273"/>
      <c r="T326" s="27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75" t="s">
        <v>436</v>
      </c>
      <c r="AU326" s="275" t="s">
        <v>84</v>
      </c>
      <c r="AV326" s="13" t="s">
        <v>86</v>
      </c>
      <c r="AW326" s="13" t="s">
        <v>32</v>
      </c>
      <c r="AX326" s="13" t="s">
        <v>76</v>
      </c>
      <c r="AY326" s="275" t="s">
        <v>213</v>
      </c>
    </row>
    <row r="327" s="14" customFormat="1">
      <c r="A327" s="14"/>
      <c r="B327" s="276"/>
      <c r="C327" s="277"/>
      <c r="D327" s="257" t="s">
        <v>436</v>
      </c>
      <c r="E327" s="278" t="s">
        <v>1</v>
      </c>
      <c r="F327" s="279" t="s">
        <v>453</v>
      </c>
      <c r="G327" s="277"/>
      <c r="H327" s="280">
        <v>108.25</v>
      </c>
      <c r="I327" s="281"/>
      <c r="J327" s="277"/>
      <c r="K327" s="277"/>
      <c r="L327" s="282"/>
      <c r="M327" s="311"/>
      <c r="N327" s="312"/>
      <c r="O327" s="312"/>
      <c r="P327" s="312"/>
      <c r="Q327" s="312"/>
      <c r="R327" s="312"/>
      <c r="S327" s="312"/>
      <c r="T327" s="31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86" t="s">
        <v>436</v>
      </c>
      <c r="AU327" s="286" t="s">
        <v>84</v>
      </c>
      <c r="AV327" s="14" t="s">
        <v>229</v>
      </c>
      <c r="AW327" s="14" t="s">
        <v>32</v>
      </c>
      <c r="AX327" s="14" t="s">
        <v>84</v>
      </c>
      <c r="AY327" s="286" t="s">
        <v>213</v>
      </c>
    </row>
    <row r="328" s="2" customFormat="1" ht="6.96" customHeight="1">
      <c r="A328" s="39"/>
      <c r="B328" s="67"/>
      <c r="C328" s="68"/>
      <c r="D328" s="68"/>
      <c r="E328" s="68"/>
      <c r="F328" s="68"/>
      <c r="G328" s="68"/>
      <c r="H328" s="68"/>
      <c r="I328" s="193"/>
      <c r="J328" s="68"/>
      <c r="K328" s="68"/>
      <c r="L328" s="45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9il3jqW2zJZezg8FQGy9hv9AR6HjxZyW1SiQnQRQ9XN/nKct1ERwJtDQfGTSaWZPHvcgwjFlcUPhs/Sk+V/5Zw==" hashValue="IGcmZIpqdDSvAF7oYDIpg+vba+G1zlZkwy1s8j+CVE8C6mH43eXkRHnXDNxyEgnMBc9y5Jwlr7amdHz7Yu65BA==" algorithmName="SHA-512" password="CC35"/>
  <autoFilter ref="C127:K32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185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4483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956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4684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7. 8. 2020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Kopřivnice</v>
      </c>
      <c r="F17" s="39"/>
      <c r="G17" s="39"/>
      <c r="H17" s="39"/>
      <c r="I17" s="157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Dopravoprojekt Ostrava a.s.</v>
      </c>
      <c r="F23" s="39"/>
      <c r="G23" s="39"/>
      <c r="H23" s="39"/>
      <c r="I23" s="157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34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155"/>
      <c r="J32" s="167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9" t="s">
        <v>37</v>
      </c>
      <c r="J34" s="168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53" t="s">
        <v>41</v>
      </c>
      <c r="F35" s="171">
        <f>ROUND((SUM(BE122:BE168)),  2)</f>
        <v>0</v>
      </c>
      <c r="G35" s="39"/>
      <c r="H35" s="39"/>
      <c r="I35" s="172">
        <v>0.20999999999999999</v>
      </c>
      <c r="J35" s="171">
        <f>ROUND(((SUM(BE122:BE168))*I35),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71">
        <f>ROUND((SUM(BF122:BF168)),  2)</f>
        <v>0</v>
      </c>
      <c r="G36" s="39"/>
      <c r="H36" s="39"/>
      <c r="I36" s="172">
        <v>0.14999999999999999</v>
      </c>
      <c r="J36" s="171">
        <f>ROUND(((SUM(BF122:BF168))*I36),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71">
        <f>ROUND((SUM(BG122:BG168)),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71">
        <f>ROUND((SUM(BH122:BH168)),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71">
        <f>ROUND((SUM(BI122:BI168)),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46</v>
      </c>
      <c r="E41" s="175"/>
      <c r="F41" s="175"/>
      <c r="G41" s="176" t="s">
        <v>47</v>
      </c>
      <c r="H41" s="177" t="s">
        <v>48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4483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956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SO901_1 - Část elektroinstalace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7. 8. 2020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Kopřivnice</v>
      </c>
      <c r="G93" s="41"/>
      <c r="H93" s="41"/>
      <c r="I93" s="157" t="s">
        <v>30</v>
      </c>
      <c r="J93" s="37" t="str">
        <f>E23</f>
        <v>Dopravoprojekt Ostrava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157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189</v>
      </c>
      <c r="D96" s="199"/>
      <c r="E96" s="199"/>
      <c r="F96" s="199"/>
      <c r="G96" s="199"/>
      <c r="H96" s="199"/>
      <c r="I96" s="200"/>
      <c r="J96" s="201" t="s">
        <v>190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191</v>
      </c>
      <c r="D98" s="41"/>
      <c r="E98" s="41"/>
      <c r="F98" s="41"/>
      <c r="G98" s="41"/>
      <c r="H98" s="41"/>
      <c r="I98" s="155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192</v>
      </c>
    </row>
    <row r="99" s="9" customFormat="1" ht="24.96" customHeight="1">
      <c r="A99" s="9"/>
      <c r="B99" s="203"/>
      <c r="C99" s="204"/>
      <c r="D99" s="205" t="s">
        <v>3804</v>
      </c>
      <c r="E99" s="206"/>
      <c r="F99" s="206"/>
      <c r="G99" s="206"/>
      <c r="H99" s="206"/>
      <c r="I99" s="207"/>
      <c r="J99" s="208">
        <f>J123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3805</v>
      </c>
      <c r="E100" s="206"/>
      <c r="F100" s="206"/>
      <c r="G100" s="206"/>
      <c r="H100" s="206"/>
      <c r="I100" s="207"/>
      <c r="J100" s="208">
        <f>J139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155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193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196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198</v>
      </c>
      <c r="D107" s="41"/>
      <c r="E107" s="41"/>
      <c r="F107" s="41"/>
      <c r="G107" s="41"/>
      <c r="H107" s="41"/>
      <c r="I107" s="155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97" t="str">
        <f>E7</f>
        <v>Revitalizace centra města Kopřivnice - aktualizace 08.2020</v>
      </c>
      <c r="F110" s="33"/>
      <c r="G110" s="33"/>
      <c r="H110" s="33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185</v>
      </c>
      <c r="D111" s="23"/>
      <c r="E111" s="23"/>
      <c r="F111" s="23"/>
      <c r="G111" s="23"/>
      <c r="H111" s="23"/>
      <c r="I111" s="147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97" t="s">
        <v>4483</v>
      </c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956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SO901_1 - Část elektroinstalace</v>
      </c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157" t="s">
        <v>22</v>
      </c>
      <c r="J116" s="80" t="str">
        <f>IF(J14="","",J14)</f>
        <v>7. 8. 2020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5.65" customHeight="1">
      <c r="A118" s="39"/>
      <c r="B118" s="40"/>
      <c r="C118" s="33" t="s">
        <v>24</v>
      </c>
      <c r="D118" s="41"/>
      <c r="E118" s="41"/>
      <c r="F118" s="28" t="str">
        <f>E17</f>
        <v>Město Kopřivnice</v>
      </c>
      <c r="G118" s="41"/>
      <c r="H118" s="41"/>
      <c r="I118" s="157" t="s">
        <v>30</v>
      </c>
      <c r="J118" s="37" t="str">
        <f>E23</f>
        <v>Dopravoprojekt Ostrava a.s.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157" t="s">
        <v>33</v>
      </c>
      <c r="J119" s="37" t="str">
        <f>E26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16"/>
      <c r="B121" s="217"/>
      <c r="C121" s="218" t="s">
        <v>199</v>
      </c>
      <c r="D121" s="219" t="s">
        <v>61</v>
      </c>
      <c r="E121" s="219" t="s">
        <v>57</v>
      </c>
      <c r="F121" s="219" t="s">
        <v>58</v>
      </c>
      <c r="G121" s="219" t="s">
        <v>200</v>
      </c>
      <c r="H121" s="219" t="s">
        <v>201</v>
      </c>
      <c r="I121" s="220" t="s">
        <v>202</v>
      </c>
      <c r="J121" s="219" t="s">
        <v>190</v>
      </c>
      <c r="K121" s="221" t="s">
        <v>203</v>
      </c>
      <c r="L121" s="222"/>
      <c r="M121" s="101" t="s">
        <v>1</v>
      </c>
      <c r="N121" s="102" t="s">
        <v>40</v>
      </c>
      <c r="O121" s="102" t="s">
        <v>204</v>
      </c>
      <c r="P121" s="102" t="s">
        <v>205</v>
      </c>
      <c r="Q121" s="102" t="s">
        <v>206</v>
      </c>
      <c r="R121" s="102" t="s">
        <v>207</v>
      </c>
      <c r="S121" s="102" t="s">
        <v>208</v>
      </c>
      <c r="T121" s="103" t="s">
        <v>209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="2" customFormat="1" ht="22.8" customHeight="1">
      <c r="A122" s="39"/>
      <c r="B122" s="40"/>
      <c r="C122" s="108" t="s">
        <v>210</v>
      </c>
      <c r="D122" s="41"/>
      <c r="E122" s="41"/>
      <c r="F122" s="41"/>
      <c r="G122" s="41"/>
      <c r="H122" s="41"/>
      <c r="I122" s="155"/>
      <c r="J122" s="223">
        <f>BK122</f>
        <v>0</v>
      </c>
      <c r="K122" s="41"/>
      <c r="L122" s="45"/>
      <c r="M122" s="104"/>
      <c r="N122" s="224"/>
      <c r="O122" s="105"/>
      <c r="P122" s="225">
        <f>P123+P139</f>
        <v>0</v>
      </c>
      <c r="Q122" s="105"/>
      <c r="R122" s="225">
        <f>R123+R139</f>
        <v>0</v>
      </c>
      <c r="S122" s="105"/>
      <c r="T122" s="226">
        <f>T123+T139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192</v>
      </c>
      <c r="BK122" s="227">
        <f>BK123+BK139</f>
        <v>0</v>
      </c>
    </row>
    <row r="123" s="12" customFormat="1" ht="25.92" customHeight="1">
      <c r="A123" s="12"/>
      <c r="B123" s="228"/>
      <c r="C123" s="229"/>
      <c r="D123" s="230" t="s">
        <v>75</v>
      </c>
      <c r="E123" s="231" t="s">
        <v>1710</v>
      </c>
      <c r="F123" s="231" t="s">
        <v>3807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SUM(P124:P138)</f>
        <v>0</v>
      </c>
      <c r="Q123" s="236"/>
      <c r="R123" s="237">
        <f>SUM(R124:R138)</f>
        <v>0</v>
      </c>
      <c r="S123" s="236"/>
      <c r="T123" s="238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84</v>
      </c>
      <c r="AT123" s="240" t="s">
        <v>75</v>
      </c>
      <c r="AU123" s="240" t="s">
        <v>76</v>
      </c>
      <c r="AY123" s="239" t="s">
        <v>213</v>
      </c>
      <c r="BK123" s="241">
        <f>SUM(BK124:BK138)</f>
        <v>0</v>
      </c>
    </row>
    <row r="124" s="2" customFormat="1" ht="16.5" customHeight="1">
      <c r="A124" s="39"/>
      <c r="B124" s="40"/>
      <c r="C124" s="244" t="s">
        <v>84</v>
      </c>
      <c r="D124" s="244" t="s">
        <v>216</v>
      </c>
      <c r="E124" s="245" t="s">
        <v>3808</v>
      </c>
      <c r="F124" s="246" t="s">
        <v>3809</v>
      </c>
      <c r="G124" s="247" t="s">
        <v>3810</v>
      </c>
      <c r="H124" s="248">
        <v>12</v>
      </c>
      <c r="I124" s="249"/>
      <c r="J124" s="250">
        <f>ROUND(I124*H124,2)</f>
        <v>0</v>
      </c>
      <c r="K124" s="246" t="s">
        <v>3811</v>
      </c>
      <c r="L124" s="45"/>
      <c r="M124" s="251" t="s">
        <v>1</v>
      </c>
      <c r="N124" s="252" t="s">
        <v>41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229</v>
      </c>
      <c r="AT124" s="255" t="s">
        <v>216</v>
      </c>
      <c r="AU124" s="255" t="s">
        <v>84</v>
      </c>
      <c r="AY124" s="18" t="s">
        <v>213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84</v>
      </c>
      <c r="BK124" s="256">
        <f>ROUND(I124*H124,2)</f>
        <v>0</v>
      </c>
      <c r="BL124" s="18" t="s">
        <v>229</v>
      </c>
      <c r="BM124" s="255" t="s">
        <v>86</v>
      </c>
    </row>
    <row r="125" s="2" customFormat="1">
      <c r="A125" s="39"/>
      <c r="B125" s="40"/>
      <c r="C125" s="41"/>
      <c r="D125" s="257" t="s">
        <v>222</v>
      </c>
      <c r="E125" s="41"/>
      <c r="F125" s="258" t="s">
        <v>3812</v>
      </c>
      <c r="G125" s="41"/>
      <c r="H125" s="41"/>
      <c r="I125" s="155"/>
      <c r="J125" s="41"/>
      <c r="K125" s="41"/>
      <c r="L125" s="45"/>
      <c r="M125" s="259"/>
      <c r="N125" s="260"/>
      <c r="O125" s="92"/>
      <c r="P125" s="92"/>
      <c r="Q125" s="92"/>
      <c r="R125" s="92"/>
      <c r="S125" s="92"/>
      <c r="T125" s="9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222</v>
      </c>
      <c r="AU125" s="18" t="s">
        <v>84</v>
      </c>
    </row>
    <row r="126" s="2" customFormat="1" ht="21.75" customHeight="1">
      <c r="A126" s="39"/>
      <c r="B126" s="40"/>
      <c r="C126" s="244" t="s">
        <v>86</v>
      </c>
      <c r="D126" s="244" t="s">
        <v>216</v>
      </c>
      <c r="E126" s="245" t="s">
        <v>3819</v>
      </c>
      <c r="F126" s="246" t="s">
        <v>3820</v>
      </c>
      <c r="G126" s="247" t="s">
        <v>3810</v>
      </c>
      <c r="H126" s="248">
        <v>24</v>
      </c>
      <c r="I126" s="249"/>
      <c r="J126" s="250">
        <f>ROUND(I126*H126,2)</f>
        <v>0</v>
      </c>
      <c r="K126" s="246" t="s">
        <v>3811</v>
      </c>
      <c r="L126" s="45"/>
      <c r="M126" s="251" t="s">
        <v>1</v>
      </c>
      <c r="N126" s="252" t="s">
        <v>41</v>
      </c>
      <c r="O126" s="92"/>
      <c r="P126" s="253">
        <f>O126*H126</f>
        <v>0</v>
      </c>
      <c r="Q126" s="253">
        <v>0</v>
      </c>
      <c r="R126" s="253">
        <f>Q126*H126</f>
        <v>0</v>
      </c>
      <c r="S126" s="253">
        <v>0</v>
      </c>
      <c r="T126" s="254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5" t="s">
        <v>229</v>
      </c>
      <c r="AT126" s="255" t="s">
        <v>216</v>
      </c>
      <c r="AU126" s="255" t="s">
        <v>84</v>
      </c>
      <c r="AY126" s="18" t="s">
        <v>213</v>
      </c>
      <c r="BE126" s="256">
        <f>IF(N126="základní",J126,0)</f>
        <v>0</v>
      </c>
      <c r="BF126" s="256">
        <f>IF(N126="snížená",J126,0)</f>
        <v>0</v>
      </c>
      <c r="BG126" s="256">
        <f>IF(N126="zákl. přenesená",J126,0)</f>
        <v>0</v>
      </c>
      <c r="BH126" s="256">
        <f>IF(N126="sníž. přenesená",J126,0)</f>
        <v>0</v>
      </c>
      <c r="BI126" s="256">
        <f>IF(N126="nulová",J126,0)</f>
        <v>0</v>
      </c>
      <c r="BJ126" s="18" t="s">
        <v>84</v>
      </c>
      <c r="BK126" s="256">
        <f>ROUND(I126*H126,2)</f>
        <v>0</v>
      </c>
      <c r="BL126" s="18" t="s">
        <v>229</v>
      </c>
      <c r="BM126" s="255" t="s">
        <v>229</v>
      </c>
    </row>
    <row r="127" s="2" customFormat="1">
      <c r="A127" s="39"/>
      <c r="B127" s="40"/>
      <c r="C127" s="41"/>
      <c r="D127" s="257" t="s">
        <v>222</v>
      </c>
      <c r="E127" s="41"/>
      <c r="F127" s="258" t="s">
        <v>3821</v>
      </c>
      <c r="G127" s="41"/>
      <c r="H127" s="41"/>
      <c r="I127" s="155"/>
      <c r="J127" s="41"/>
      <c r="K127" s="41"/>
      <c r="L127" s="45"/>
      <c r="M127" s="259"/>
      <c r="N127" s="260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222</v>
      </c>
      <c r="AU127" s="18" t="s">
        <v>84</v>
      </c>
    </row>
    <row r="128" s="2" customFormat="1" ht="21.75" customHeight="1">
      <c r="A128" s="39"/>
      <c r="B128" s="40"/>
      <c r="C128" s="244" t="s">
        <v>224</v>
      </c>
      <c r="D128" s="244" t="s">
        <v>216</v>
      </c>
      <c r="E128" s="245" t="s">
        <v>3822</v>
      </c>
      <c r="F128" s="246" t="s">
        <v>3823</v>
      </c>
      <c r="G128" s="247" t="s">
        <v>3810</v>
      </c>
      <c r="H128" s="248">
        <v>16</v>
      </c>
      <c r="I128" s="249"/>
      <c r="J128" s="250">
        <f>ROUND(I128*H128,2)</f>
        <v>0</v>
      </c>
      <c r="K128" s="246" t="s">
        <v>3811</v>
      </c>
      <c r="L128" s="45"/>
      <c r="M128" s="251" t="s">
        <v>1</v>
      </c>
      <c r="N128" s="252" t="s">
        <v>41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229</v>
      </c>
      <c r="AT128" s="255" t="s">
        <v>216</v>
      </c>
      <c r="AU128" s="255" t="s">
        <v>84</v>
      </c>
      <c r="AY128" s="18" t="s">
        <v>213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84</v>
      </c>
      <c r="BK128" s="256">
        <f>ROUND(I128*H128,2)</f>
        <v>0</v>
      </c>
      <c r="BL128" s="18" t="s">
        <v>229</v>
      </c>
      <c r="BM128" s="255" t="s">
        <v>238</v>
      </c>
    </row>
    <row r="129" s="2" customFormat="1" ht="16.5" customHeight="1">
      <c r="A129" s="39"/>
      <c r="B129" s="40"/>
      <c r="C129" s="244" t="s">
        <v>229</v>
      </c>
      <c r="D129" s="244" t="s">
        <v>216</v>
      </c>
      <c r="E129" s="245" t="s">
        <v>3824</v>
      </c>
      <c r="F129" s="246" t="s">
        <v>3825</v>
      </c>
      <c r="G129" s="247" t="s">
        <v>3810</v>
      </c>
      <c r="H129" s="248">
        <v>18</v>
      </c>
      <c r="I129" s="249"/>
      <c r="J129" s="250">
        <f>ROUND(I129*H129,2)</f>
        <v>0</v>
      </c>
      <c r="K129" s="246" t="s">
        <v>3811</v>
      </c>
      <c r="L129" s="45"/>
      <c r="M129" s="251" t="s">
        <v>1</v>
      </c>
      <c r="N129" s="252" t="s">
        <v>41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229</v>
      </c>
      <c r="AT129" s="255" t="s">
        <v>216</v>
      </c>
      <c r="AU129" s="255" t="s">
        <v>84</v>
      </c>
      <c r="AY129" s="18" t="s">
        <v>213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84</v>
      </c>
      <c r="BK129" s="256">
        <f>ROUND(I129*H129,2)</f>
        <v>0</v>
      </c>
      <c r="BL129" s="18" t="s">
        <v>229</v>
      </c>
      <c r="BM129" s="255" t="s">
        <v>420</v>
      </c>
    </row>
    <row r="130" s="2" customFormat="1">
      <c r="A130" s="39"/>
      <c r="B130" s="40"/>
      <c r="C130" s="41"/>
      <c r="D130" s="257" t="s">
        <v>222</v>
      </c>
      <c r="E130" s="41"/>
      <c r="F130" s="258" t="s">
        <v>3826</v>
      </c>
      <c r="G130" s="41"/>
      <c r="H130" s="41"/>
      <c r="I130" s="155"/>
      <c r="J130" s="41"/>
      <c r="K130" s="41"/>
      <c r="L130" s="45"/>
      <c r="M130" s="259"/>
      <c r="N130" s="260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222</v>
      </c>
      <c r="AU130" s="18" t="s">
        <v>84</v>
      </c>
    </row>
    <row r="131" s="2" customFormat="1" ht="16.5" customHeight="1">
      <c r="A131" s="39"/>
      <c r="B131" s="40"/>
      <c r="C131" s="244" t="s">
        <v>212</v>
      </c>
      <c r="D131" s="244" t="s">
        <v>216</v>
      </c>
      <c r="E131" s="245" t="s">
        <v>3827</v>
      </c>
      <c r="F131" s="246" t="s">
        <v>3828</v>
      </c>
      <c r="G131" s="247" t="s">
        <v>3776</v>
      </c>
      <c r="H131" s="248">
        <v>1</v>
      </c>
      <c r="I131" s="249"/>
      <c r="J131" s="250">
        <f>ROUND(I131*H131,2)</f>
        <v>0</v>
      </c>
      <c r="K131" s="246" t="s">
        <v>3811</v>
      </c>
      <c r="L131" s="45"/>
      <c r="M131" s="251" t="s">
        <v>1</v>
      </c>
      <c r="N131" s="252" t="s">
        <v>41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229</v>
      </c>
      <c r="AT131" s="255" t="s">
        <v>216</v>
      </c>
      <c r="AU131" s="255" t="s">
        <v>84</v>
      </c>
      <c r="AY131" s="18" t="s">
        <v>213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84</v>
      </c>
      <c r="BK131" s="256">
        <f>ROUND(I131*H131,2)</f>
        <v>0</v>
      </c>
      <c r="BL131" s="18" t="s">
        <v>229</v>
      </c>
      <c r="BM131" s="255" t="s">
        <v>253</v>
      </c>
    </row>
    <row r="132" s="2" customFormat="1">
      <c r="A132" s="39"/>
      <c r="B132" s="40"/>
      <c r="C132" s="41"/>
      <c r="D132" s="257" t="s">
        <v>222</v>
      </c>
      <c r="E132" s="41"/>
      <c r="F132" s="258" t="s">
        <v>3829</v>
      </c>
      <c r="G132" s="41"/>
      <c r="H132" s="41"/>
      <c r="I132" s="155"/>
      <c r="J132" s="41"/>
      <c r="K132" s="41"/>
      <c r="L132" s="45"/>
      <c r="M132" s="259"/>
      <c r="N132" s="260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222</v>
      </c>
      <c r="AU132" s="18" t="s">
        <v>84</v>
      </c>
    </row>
    <row r="133" s="2" customFormat="1" ht="16.5" customHeight="1">
      <c r="A133" s="39"/>
      <c r="B133" s="40"/>
      <c r="C133" s="244" t="s">
        <v>238</v>
      </c>
      <c r="D133" s="244" t="s">
        <v>216</v>
      </c>
      <c r="E133" s="245" t="s">
        <v>3830</v>
      </c>
      <c r="F133" s="246" t="s">
        <v>3831</v>
      </c>
      <c r="G133" s="247" t="s">
        <v>3776</v>
      </c>
      <c r="H133" s="248">
        <v>1</v>
      </c>
      <c r="I133" s="249"/>
      <c r="J133" s="250">
        <f>ROUND(I133*H133,2)</f>
        <v>0</v>
      </c>
      <c r="K133" s="246" t="s">
        <v>3811</v>
      </c>
      <c r="L133" s="45"/>
      <c r="M133" s="251" t="s">
        <v>1</v>
      </c>
      <c r="N133" s="252" t="s">
        <v>41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229</v>
      </c>
      <c r="AT133" s="255" t="s">
        <v>216</v>
      </c>
      <c r="AU133" s="255" t="s">
        <v>84</v>
      </c>
      <c r="AY133" s="18" t="s">
        <v>213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84</v>
      </c>
      <c r="BK133" s="256">
        <f>ROUND(I133*H133,2)</f>
        <v>0</v>
      </c>
      <c r="BL133" s="18" t="s">
        <v>229</v>
      </c>
      <c r="BM133" s="255" t="s">
        <v>264</v>
      </c>
    </row>
    <row r="134" s="2" customFormat="1">
      <c r="A134" s="39"/>
      <c r="B134" s="40"/>
      <c r="C134" s="41"/>
      <c r="D134" s="257" t="s">
        <v>222</v>
      </c>
      <c r="E134" s="41"/>
      <c r="F134" s="258" t="s">
        <v>3832</v>
      </c>
      <c r="G134" s="41"/>
      <c r="H134" s="41"/>
      <c r="I134" s="155"/>
      <c r="J134" s="41"/>
      <c r="K134" s="41"/>
      <c r="L134" s="45"/>
      <c r="M134" s="259"/>
      <c r="N134" s="260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84</v>
      </c>
    </row>
    <row r="135" s="2" customFormat="1" ht="16.5" customHeight="1">
      <c r="A135" s="39"/>
      <c r="B135" s="40"/>
      <c r="C135" s="244" t="s">
        <v>243</v>
      </c>
      <c r="D135" s="244" t="s">
        <v>216</v>
      </c>
      <c r="E135" s="245" t="s">
        <v>3833</v>
      </c>
      <c r="F135" s="246" t="s">
        <v>3834</v>
      </c>
      <c r="G135" s="247" t="s">
        <v>3776</v>
      </c>
      <c r="H135" s="248">
        <v>1</v>
      </c>
      <c r="I135" s="249"/>
      <c r="J135" s="250">
        <f>ROUND(I135*H135,2)</f>
        <v>0</v>
      </c>
      <c r="K135" s="246" t="s">
        <v>3811</v>
      </c>
      <c r="L135" s="45"/>
      <c r="M135" s="251" t="s">
        <v>1</v>
      </c>
      <c r="N135" s="252" t="s">
        <v>41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229</v>
      </c>
      <c r="AT135" s="255" t="s">
        <v>216</v>
      </c>
      <c r="AU135" s="255" t="s">
        <v>84</v>
      </c>
      <c r="AY135" s="18" t="s">
        <v>213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84</v>
      </c>
      <c r="BK135" s="256">
        <f>ROUND(I135*H135,2)</f>
        <v>0</v>
      </c>
      <c r="BL135" s="18" t="s">
        <v>229</v>
      </c>
      <c r="BM135" s="255" t="s">
        <v>279</v>
      </c>
    </row>
    <row r="136" s="2" customFormat="1">
      <c r="A136" s="39"/>
      <c r="B136" s="40"/>
      <c r="C136" s="41"/>
      <c r="D136" s="257" t="s">
        <v>222</v>
      </c>
      <c r="E136" s="41"/>
      <c r="F136" s="258" t="s">
        <v>3835</v>
      </c>
      <c r="G136" s="41"/>
      <c r="H136" s="41"/>
      <c r="I136" s="155"/>
      <c r="J136" s="41"/>
      <c r="K136" s="41"/>
      <c r="L136" s="45"/>
      <c r="M136" s="259"/>
      <c r="N136" s="260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222</v>
      </c>
      <c r="AU136" s="18" t="s">
        <v>84</v>
      </c>
    </row>
    <row r="137" s="2" customFormat="1" ht="16.5" customHeight="1">
      <c r="A137" s="39"/>
      <c r="B137" s="40"/>
      <c r="C137" s="244" t="s">
        <v>420</v>
      </c>
      <c r="D137" s="244" t="s">
        <v>216</v>
      </c>
      <c r="E137" s="245" t="s">
        <v>3836</v>
      </c>
      <c r="F137" s="246" t="s">
        <v>3837</v>
      </c>
      <c r="G137" s="247" t="s">
        <v>3776</v>
      </c>
      <c r="H137" s="248">
        <v>1</v>
      </c>
      <c r="I137" s="249"/>
      <c r="J137" s="250">
        <f>ROUND(I137*H137,2)</f>
        <v>0</v>
      </c>
      <c r="K137" s="246" t="s">
        <v>3811</v>
      </c>
      <c r="L137" s="45"/>
      <c r="M137" s="251" t="s">
        <v>1</v>
      </c>
      <c r="N137" s="252" t="s">
        <v>41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229</v>
      </c>
      <c r="AT137" s="255" t="s">
        <v>216</v>
      </c>
      <c r="AU137" s="255" t="s">
        <v>84</v>
      </c>
      <c r="AY137" s="18" t="s">
        <v>213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84</v>
      </c>
      <c r="BK137" s="256">
        <f>ROUND(I137*H137,2)</f>
        <v>0</v>
      </c>
      <c r="BL137" s="18" t="s">
        <v>229</v>
      </c>
      <c r="BM137" s="255" t="s">
        <v>293</v>
      </c>
    </row>
    <row r="138" s="2" customFormat="1">
      <c r="A138" s="39"/>
      <c r="B138" s="40"/>
      <c r="C138" s="41"/>
      <c r="D138" s="257" t="s">
        <v>222</v>
      </c>
      <c r="E138" s="41"/>
      <c r="F138" s="258" t="s">
        <v>3838</v>
      </c>
      <c r="G138" s="41"/>
      <c r="H138" s="41"/>
      <c r="I138" s="155"/>
      <c r="J138" s="41"/>
      <c r="K138" s="41"/>
      <c r="L138" s="45"/>
      <c r="M138" s="259"/>
      <c r="N138" s="260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84</v>
      </c>
    </row>
    <row r="139" s="12" customFormat="1" ht="25.92" customHeight="1">
      <c r="A139" s="12"/>
      <c r="B139" s="228"/>
      <c r="C139" s="229"/>
      <c r="D139" s="230" t="s">
        <v>75</v>
      </c>
      <c r="E139" s="231" t="s">
        <v>3839</v>
      </c>
      <c r="F139" s="231" t="s">
        <v>950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SUM(P140:P168)</f>
        <v>0</v>
      </c>
      <c r="Q139" s="236"/>
      <c r="R139" s="237">
        <f>SUM(R140:R168)</f>
        <v>0</v>
      </c>
      <c r="S139" s="236"/>
      <c r="T139" s="238">
        <f>SUM(T140:T168)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84</v>
      </c>
      <c r="AT139" s="240" t="s">
        <v>75</v>
      </c>
      <c r="AU139" s="240" t="s">
        <v>76</v>
      </c>
      <c r="AY139" s="239" t="s">
        <v>213</v>
      </c>
      <c r="BK139" s="241">
        <f>SUM(BK140:BK168)</f>
        <v>0</v>
      </c>
    </row>
    <row r="140" s="2" customFormat="1" ht="21.75" customHeight="1">
      <c r="A140" s="39"/>
      <c r="B140" s="40"/>
      <c r="C140" s="244" t="s">
        <v>248</v>
      </c>
      <c r="D140" s="244" t="s">
        <v>216</v>
      </c>
      <c r="E140" s="245" t="s">
        <v>4685</v>
      </c>
      <c r="F140" s="246" t="s">
        <v>4686</v>
      </c>
      <c r="G140" s="247" t="s">
        <v>471</v>
      </c>
      <c r="H140" s="248">
        <v>20</v>
      </c>
      <c r="I140" s="249"/>
      <c r="J140" s="250">
        <f>ROUND(I140*H140,2)</f>
        <v>0</v>
      </c>
      <c r="K140" s="246" t="s">
        <v>3811</v>
      </c>
      <c r="L140" s="45"/>
      <c r="M140" s="251" t="s">
        <v>1</v>
      </c>
      <c r="N140" s="252" t="s">
        <v>41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229</v>
      </c>
      <c r="AT140" s="255" t="s">
        <v>216</v>
      </c>
      <c r="AU140" s="255" t="s">
        <v>84</v>
      </c>
      <c r="AY140" s="18" t="s">
        <v>213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84</v>
      </c>
      <c r="BK140" s="256">
        <f>ROUND(I140*H140,2)</f>
        <v>0</v>
      </c>
      <c r="BL140" s="18" t="s">
        <v>229</v>
      </c>
      <c r="BM140" s="255" t="s">
        <v>307</v>
      </c>
    </row>
    <row r="141" s="2" customFormat="1">
      <c r="A141" s="39"/>
      <c r="B141" s="40"/>
      <c r="C141" s="41"/>
      <c r="D141" s="257" t="s">
        <v>222</v>
      </c>
      <c r="E141" s="41"/>
      <c r="F141" s="258" t="s">
        <v>3854</v>
      </c>
      <c r="G141" s="41"/>
      <c r="H141" s="41"/>
      <c r="I141" s="155"/>
      <c r="J141" s="41"/>
      <c r="K141" s="41"/>
      <c r="L141" s="45"/>
      <c r="M141" s="259"/>
      <c r="N141" s="260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222</v>
      </c>
      <c r="AU141" s="18" t="s">
        <v>84</v>
      </c>
    </row>
    <row r="142" s="2" customFormat="1" ht="21.75" customHeight="1">
      <c r="A142" s="39"/>
      <c r="B142" s="40"/>
      <c r="C142" s="244" t="s">
        <v>253</v>
      </c>
      <c r="D142" s="244" t="s">
        <v>216</v>
      </c>
      <c r="E142" s="245" t="s">
        <v>4687</v>
      </c>
      <c r="F142" s="246" t="s">
        <v>4688</v>
      </c>
      <c r="G142" s="247" t="s">
        <v>310</v>
      </c>
      <c r="H142" s="248">
        <v>4</v>
      </c>
      <c r="I142" s="249"/>
      <c r="J142" s="250">
        <f>ROUND(I142*H142,2)</f>
        <v>0</v>
      </c>
      <c r="K142" s="246" t="s">
        <v>3811</v>
      </c>
      <c r="L142" s="45"/>
      <c r="M142" s="251" t="s">
        <v>1</v>
      </c>
      <c r="N142" s="252" t="s">
        <v>41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229</v>
      </c>
      <c r="AT142" s="255" t="s">
        <v>216</v>
      </c>
      <c r="AU142" s="255" t="s">
        <v>84</v>
      </c>
      <c r="AY142" s="18" t="s">
        <v>213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84</v>
      </c>
      <c r="BK142" s="256">
        <f>ROUND(I142*H142,2)</f>
        <v>0</v>
      </c>
      <c r="BL142" s="18" t="s">
        <v>229</v>
      </c>
      <c r="BM142" s="255" t="s">
        <v>322</v>
      </c>
    </row>
    <row r="143" s="2" customFormat="1" ht="21.75" customHeight="1">
      <c r="A143" s="39"/>
      <c r="B143" s="40"/>
      <c r="C143" s="244" t="s">
        <v>257</v>
      </c>
      <c r="D143" s="244" t="s">
        <v>216</v>
      </c>
      <c r="E143" s="245" t="s">
        <v>4689</v>
      </c>
      <c r="F143" s="246" t="s">
        <v>4690</v>
      </c>
      <c r="G143" s="247" t="s">
        <v>471</v>
      </c>
      <c r="H143" s="248">
        <v>40</v>
      </c>
      <c r="I143" s="249"/>
      <c r="J143" s="250">
        <f>ROUND(I143*H143,2)</f>
        <v>0</v>
      </c>
      <c r="K143" s="246" t="s">
        <v>3811</v>
      </c>
      <c r="L143" s="45"/>
      <c r="M143" s="251" t="s">
        <v>1</v>
      </c>
      <c r="N143" s="252" t="s">
        <v>41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229</v>
      </c>
      <c r="AT143" s="255" t="s">
        <v>216</v>
      </c>
      <c r="AU143" s="255" t="s">
        <v>84</v>
      </c>
      <c r="AY143" s="18" t="s">
        <v>213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84</v>
      </c>
      <c r="BK143" s="256">
        <f>ROUND(I143*H143,2)</f>
        <v>0</v>
      </c>
      <c r="BL143" s="18" t="s">
        <v>229</v>
      </c>
      <c r="BM143" s="255" t="s">
        <v>333</v>
      </c>
    </row>
    <row r="144" s="2" customFormat="1" ht="16.5" customHeight="1">
      <c r="A144" s="39"/>
      <c r="B144" s="40"/>
      <c r="C144" s="244" t="s">
        <v>264</v>
      </c>
      <c r="D144" s="244" t="s">
        <v>216</v>
      </c>
      <c r="E144" s="245" t="s">
        <v>4691</v>
      </c>
      <c r="F144" s="246" t="s">
        <v>4692</v>
      </c>
      <c r="G144" s="247" t="s">
        <v>471</v>
      </c>
      <c r="H144" s="248">
        <v>6</v>
      </c>
      <c r="I144" s="249"/>
      <c r="J144" s="250">
        <f>ROUND(I144*H144,2)</f>
        <v>0</v>
      </c>
      <c r="K144" s="246" t="s">
        <v>3811</v>
      </c>
      <c r="L144" s="45"/>
      <c r="M144" s="251" t="s">
        <v>1</v>
      </c>
      <c r="N144" s="252" t="s">
        <v>41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229</v>
      </c>
      <c r="AT144" s="255" t="s">
        <v>216</v>
      </c>
      <c r="AU144" s="255" t="s">
        <v>84</v>
      </c>
      <c r="AY144" s="18" t="s">
        <v>213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84</v>
      </c>
      <c r="BK144" s="256">
        <f>ROUND(I144*H144,2)</f>
        <v>0</v>
      </c>
      <c r="BL144" s="18" t="s">
        <v>229</v>
      </c>
      <c r="BM144" s="255" t="s">
        <v>343</v>
      </c>
    </row>
    <row r="145" s="2" customFormat="1">
      <c r="A145" s="39"/>
      <c r="B145" s="40"/>
      <c r="C145" s="41"/>
      <c r="D145" s="257" t="s">
        <v>222</v>
      </c>
      <c r="E145" s="41"/>
      <c r="F145" s="258" t="s">
        <v>3854</v>
      </c>
      <c r="G145" s="41"/>
      <c r="H145" s="41"/>
      <c r="I145" s="155"/>
      <c r="J145" s="41"/>
      <c r="K145" s="41"/>
      <c r="L145" s="45"/>
      <c r="M145" s="259"/>
      <c r="N145" s="260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222</v>
      </c>
      <c r="AU145" s="18" t="s">
        <v>84</v>
      </c>
    </row>
    <row r="146" s="2" customFormat="1" ht="16.5" customHeight="1">
      <c r="A146" s="39"/>
      <c r="B146" s="40"/>
      <c r="C146" s="244" t="s">
        <v>269</v>
      </c>
      <c r="D146" s="244" t="s">
        <v>216</v>
      </c>
      <c r="E146" s="245" t="s">
        <v>3849</v>
      </c>
      <c r="F146" s="246" t="s">
        <v>3850</v>
      </c>
      <c r="G146" s="247" t="s">
        <v>310</v>
      </c>
      <c r="H146" s="248">
        <v>4</v>
      </c>
      <c r="I146" s="249"/>
      <c r="J146" s="250">
        <f>ROUND(I146*H146,2)</f>
        <v>0</v>
      </c>
      <c r="K146" s="246" t="s">
        <v>3811</v>
      </c>
      <c r="L146" s="45"/>
      <c r="M146" s="251" t="s">
        <v>1</v>
      </c>
      <c r="N146" s="252" t="s">
        <v>41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229</v>
      </c>
      <c r="AT146" s="255" t="s">
        <v>216</v>
      </c>
      <c r="AU146" s="255" t="s">
        <v>84</v>
      </c>
      <c r="AY146" s="18" t="s">
        <v>213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84</v>
      </c>
      <c r="BK146" s="256">
        <f>ROUND(I146*H146,2)</f>
        <v>0</v>
      </c>
      <c r="BL146" s="18" t="s">
        <v>229</v>
      </c>
      <c r="BM146" s="255" t="s">
        <v>512</v>
      </c>
    </row>
    <row r="147" s="2" customFormat="1">
      <c r="A147" s="39"/>
      <c r="B147" s="40"/>
      <c r="C147" s="41"/>
      <c r="D147" s="257" t="s">
        <v>222</v>
      </c>
      <c r="E147" s="41"/>
      <c r="F147" s="258" t="s">
        <v>3851</v>
      </c>
      <c r="G147" s="41"/>
      <c r="H147" s="41"/>
      <c r="I147" s="155"/>
      <c r="J147" s="41"/>
      <c r="K147" s="41"/>
      <c r="L147" s="45"/>
      <c r="M147" s="259"/>
      <c r="N147" s="260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222</v>
      </c>
      <c r="AU147" s="18" t="s">
        <v>84</v>
      </c>
    </row>
    <row r="148" s="2" customFormat="1" ht="21.75" customHeight="1">
      <c r="A148" s="39"/>
      <c r="B148" s="40"/>
      <c r="C148" s="244" t="s">
        <v>279</v>
      </c>
      <c r="D148" s="244" t="s">
        <v>216</v>
      </c>
      <c r="E148" s="245" t="s">
        <v>4693</v>
      </c>
      <c r="F148" s="246" t="s">
        <v>4694</v>
      </c>
      <c r="G148" s="247" t="s">
        <v>310</v>
      </c>
      <c r="H148" s="248">
        <v>3</v>
      </c>
      <c r="I148" s="249"/>
      <c r="J148" s="250">
        <f>ROUND(I148*H148,2)</f>
        <v>0</v>
      </c>
      <c r="K148" s="246" t="s">
        <v>3811</v>
      </c>
      <c r="L148" s="45"/>
      <c r="M148" s="251" t="s">
        <v>1</v>
      </c>
      <c r="N148" s="252" t="s">
        <v>41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229</v>
      </c>
      <c r="AT148" s="255" t="s">
        <v>216</v>
      </c>
      <c r="AU148" s="255" t="s">
        <v>84</v>
      </c>
      <c r="AY148" s="18" t="s">
        <v>213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84</v>
      </c>
      <c r="BK148" s="256">
        <f>ROUND(I148*H148,2)</f>
        <v>0</v>
      </c>
      <c r="BL148" s="18" t="s">
        <v>229</v>
      </c>
      <c r="BM148" s="255" t="s">
        <v>355</v>
      </c>
    </row>
    <row r="149" s="2" customFormat="1">
      <c r="A149" s="39"/>
      <c r="B149" s="40"/>
      <c r="C149" s="41"/>
      <c r="D149" s="257" t="s">
        <v>222</v>
      </c>
      <c r="E149" s="41"/>
      <c r="F149" s="258" t="s">
        <v>3854</v>
      </c>
      <c r="G149" s="41"/>
      <c r="H149" s="41"/>
      <c r="I149" s="155"/>
      <c r="J149" s="41"/>
      <c r="K149" s="41"/>
      <c r="L149" s="45"/>
      <c r="M149" s="259"/>
      <c r="N149" s="260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222</v>
      </c>
      <c r="AU149" s="18" t="s">
        <v>84</v>
      </c>
    </row>
    <row r="150" s="2" customFormat="1" ht="21.75" customHeight="1">
      <c r="A150" s="39"/>
      <c r="B150" s="40"/>
      <c r="C150" s="244" t="s">
        <v>8</v>
      </c>
      <c r="D150" s="244" t="s">
        <v>216</v>
      </c>
      <c r="E150" s="245" t="s">
        <v>4695</v>
      </c>
      <c r="F150" s="246" t="s">
        <v>4696</v>
      </c>
      <c r="G150" s="247" t="s">
        <v>310</v>
      </c>
      <c r="H150" s="248">
        <v>1</v>
      </c>
      <c r="I150" s="249"/>
      <c r="J150" s="250">
        <f>ROUND(I150*H150,2)</f>
        <v>0</v>
      </c>
      <c r="K150" s="246" t="s">
        <v>3811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229</v>
      </c>
      <c r="AT150" s="255" t="s">
        <v>216</v>
      </c>
      <c r="AU150" s="255" t="s">
        <v>84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229</v>
      </c>
      <c r="BM150" s="255" t="s">
        <v>365</v>
      </c>
    </row>
    <row r="151" s="2" customFormat="1">
      <c r="A151" s="39"/>
      <c r="B151" s="40"/>
      <c r="C151" s="41"/>
      <c r="D151" s="257" t="s">
        <v>222</v>
      </c>
      <c r="E151" s="41"/>
      <c r="F151" s="258" t="s">
        <v>4697</v>
      </c>
      <c r="G151" s="41"/>
      <c r="H151" s="41"/>
      <c r="I151" s="155"/>
      <c r="J151" s="41"/>
      <c r="K151" s="41"/>
      <c r="L151" s="45"/>
      <c r="M151" s="259"/>
      <c r="N151" s="26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84</v>
      </c>
    </row>
    <row r="152" s="2" customFormat="1" ht="21.75" customHeight="1">
      <c r="A152" s="39"/>
      <c r="B152" s="40"/>
      <c r="C152" s="244" t="s">
        <v>293</v>
      </c>
      <c r="D152" s="244" t="s">
        <v>216</v>
      </c>
      <c r="E152" s="245" t="s">
        <v>4698</v>
      </c>
      <c r="F152" s="246" t="s">
        <v>4699</v>
      </c>
      <c r="G152" s="247" t="s">
        <v>310</v>
      </c>
      <c r="H152" s="248">
        <v>1</v>
      </c>
      <c r="I152" s="249"/>
      <c r="J152" s="250">
        <f>ROUND(I152*H152,2)</f>
        <v>0</v>
      </c>
      <c r="K152" s="246" t="s">
        <v>3811</v>
      </c>
      <c r="L152" s="45"/>
      <c r="M152" s="251" t="s">
        <v>1</v>
      </c>
      <c r="N152" s="252" t="s">
        <v>41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229</v>
      </c>
      <c r="AT152" s="255" t="s">
        <v>216</v>
      </c>
      <c r="AU152" s="255" t="s">
        <v>84</v>
      </c>
      <c r="AY152" s="18" t="s">
        <v>213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84</v>
      </c>
      <c r="BK152" s="256">
        <f>ROUND(I152*H152,2)</f>
        <v>0</v>
      </c>
      <c r="BL152" s="18" t="s">
        <v>229</v>
      </c>
      <c r="BM152" s="255" t="s">
        <v>375</v>
      </c>
    </row>
    <row r="153" s="2" customFormat="1">
      <c r="A153" s="39"/>
      <c r="B153" s="40"/>
      <c r="C153" s="41"/>
      <c r="D153" s="257" t="s">
        <v>222</v>
      </c>
      <c r="E153" s="41"/>
      <c r="F153" s="258" t="s">
        <v>4700</v>
      </c>
      <c r="G153" s="41"/>
      <c r="H153" s="41"/>
      <c r="I153" s="155"/>
      <c r="J153" s="41"/>
      <c r="K153" s="41"/>
      <c r="L153" s="45"/>
      <c r="M153" s="259"/>
      <c r="N153" s="26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84</v>
      </c>
    </row>
    <row r="154" s="2" customFormat="1" ht="16.5" customHeight="1">
      <c r="A154" s="39"/>
      <c r="B154" s="40"/>
      <c r="C154" s="244" t="s">
        <v>302</v>
      </c>
      <c r="D154" s="244" t="s">
        <v>216</v>
      </c>
      <c r="E154" s="245" t="s">
        <v>4701</v>
      </c>
      <c r="F154" s="246" t="s">
        <v>4702</v>
      </c>
      <c r="G154" s="247" t="s">
        <v>310</v>
      </c>
      <c r="H154" s="248">
        <v>1</v>
      </c>
      <c r="I154" s="249"/>
      <c r="J154" s="250">
        <f>ROUND(I154*H154,2)</f>
        <v>0</v>
      </c>
      <c r="K154" s="246" t="s">
        <v>3811</v>
      </c>
      <c r="L154" s="45"/>
      <c r="M154" s="251" t="s">
        <v>1</v>
      </c>
      <c r="N154" s="252" t="s">
        <v>41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229</v>
      </c>
      <c r="AT154" s="255" t="s">
        <v>216</v>
      </c>
      <c r="AU154" s="255" t="s">
        <v>84</v>
      </c>
      <c r="AY154" s="18" t="s">
        <v>213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84</v>
      </c>
      <c r="BK154" s="256">
        <f>ROUND(I154*H154,2)</f>
        <v>0</v>
      </c>
      <c r="BL154" s="18" t="s">
        <v>229</v>
      </c>
      <c r="BM154" s="255" t="s">
        <v>297</v>
      </c>
    </row>
    <row r="155" s="2" customFormat="1">
      <c r="A155" s="39"/>
      <c r="B155" s="40"/>
      <c r="C155" s="41"/>
      <c r="D155" s="257" t="s">
        <v>222</v>
      </c>
      <c r="E155" s="41"/>
      <c r="F155" s="258" t="s">
        <v>4703</v>
      </c>
      <c r="G155" s="41"/>
      <c r="H155" s="41"/>
      <c r="I155" s="155"/>
      <c r="J155" s="41"/>
      <c r="K155" s="41"/>
      <c r="L155" s="45"/>
      <c r="M155" s="259"/>
      <c r="N155" s="260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84</v>
      </c>
    </row>
    <row r="156" s="2" customFormat="1" ht="21.75" customHeight="1">
      <c r="A156" s="39"/>
      <c r="B156" s="40"/>
      <c r="C156" s="244" t="s">
        <v>307</v>
      </c>
      <c r="D156" s="244" t="s">
        <v>216</v>
      </c>
      <c r="E156" s="245" t="s">
        <v>3882</v>
      </c>
      <c r="F156" s="246" t="s">
        <v>3883</v>
      </c>
      <c r="G156" s="247" t="s">
        <v>471</v>
      </c>
      <c r="H156" s="248">
        <v>10</v>
      </c>
      <c r="I156" s="249"/>
      <c r="J156" s="250">
        <f>ROUND(I156*H156,2)</f>
        <v>0</v>
      </c>
      <c r="K156" s="246" t="s">
        <v>3811</v>
      </c>
      <c r="L156" s="45"/>
      <c r="M156" s="251" t="s">
        <v>1</v>
      </c>
      <c r="N156" s="252" t="s">
        <v>41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229</v>
      </c>
      <c r="AT156" s="255" t="s">
        <v>216</v>
      </c>
      <c r="AU156" s="255" t="s">
        <v>84</v>
      </c>
      <c r="AY156" s="18" t="s">
        <v>213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84</v>
      </c>
      <c r="BK156" s="256">
        <f>ROUND(I156*H156,2)</f>
        <v>0</v>
      </c>
      <c r="BL156" s="18" t="s">
        <v>229</v>
      </c>
      <c r="BM156" s="255" t="s">
        <v>317</v>
      </c>
    </row>
    <row r="157" s="2" customFormat="1" ht="21.75" customHeight="1">
      <c r="A157" s="39"/>
      <c r="B157" s="40"/>
      <c r="C157" s="244" t="s">
        <v>312</v>
      </c>
      <c r="D157" s="244" t="s">
        <v>216</v>
      </c>
      <c r="E157" s="245" t="s">
        <v>3884</v>
      </c>
      <c r="F157" s="246" t="s">
        <v>3885</v>
      </c>
      <c r="G157" s="247" t="s">
        <v>471</v>
      </c>
      <c r="H157" s="248">
        <v>10</v>
      </c>
      <c r="I157" s="249"/>
      <c r="J157" s="250">
        <f>ROUND(I157*H157,2)</f>
        <v>0</v>
      </c>
      <c r="K157" s="246" t="s">
        <v>3811</v>
      </c>
      <c r="L157" s="45"/>
      <c r="M157" s="251" t="s">
        <v>1</v>
      </c>
      <c r="N157" s="252" t="s">
        <v>41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229</v>
      </c>
      <c r="AT157" s="255" t="s">
        <v>216</v>
      </c>
      <c r="AU157" s="255" t="s">
        <v>84</v>
      </c>
      <c r="AY157" s="18" t="s">
        <v>213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84</v>
      </c>
      <c r="BK157" s="256">
        <f>ROUND(I157*H157,2)</f>
        <v>0</v>
      </c>
      <c r="BL157" s="18" t="s">
        <v>229</v>
      </c>
      <c r="BM157" s="255" t="s">
        <v>565</v>
      </c>
    </row>
    <row r="158" s="2" customFormat="1" ht="21.75" customHeight="1">
      <c r="A158" s="39"/>
      <c r="B158" s="40"/>
      <c r="C158" s="244" t="s">
        <v>322</v>
      </c>
      <c r="D158" s="244" t="s">
        <v>216</v>
      </c>
      <c r="E158" s="245" t="s">
        <v>3892</v>
      </c>
      <c r="F158" s="246" t="s">
        <v>3893</v>
      </c>
      <c r="G158" s="247" t="s">
        <v>471</v>
      </c>
      <c r="H158" s="248">
        <v>10</v>
      </c>
      <c r="I158" s="249"/>
      <c r="J158" s="250">
        <f>ROUND(I158*H158,2)</f>
        <v>0</v>
      </c>
      <c r="K158" s="246" t="s">
        <v>3811</v>
      </c>
      <c r="L158" s="45"/>
      <c r="M158" s="251" t="s">
        <v>1</v>
      </c>
      <c r="N158" s="252" t="s">
        <v>41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229</v>
      </c>
      <c r="AT158" s="255" t="s">
        <v>216</v>
      </c>
      <c r="AU158" s="255" t="s">
        <v>84</v>
      </c>
      <c r="AY158" s="18" t="s">
        <v>213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84</v>
      </c>
      <c r="BK158" s="256">
        <f>ROUND(I158*H158,2)</f>
        <v>0</v>
      </c>
      <c r="BL158" s="18" t="s">
        <v>229</v>
      </c>
      <c r="BM158" s="255" t="s">
        <v>574</v>
      </c>
    </row>
    <row r="159" s="2" customFormat="1" ht="16.5" customHeight="1">
      <c r="A159" s="39"/>
      <c r="B159" s="40"/>
      <c r="C159" s="244" t="s">
        <v>7</v>
      </c>
      <c r="D159" s="244" t="s">
        <v>216</v>
      </c>
      <c r="E159" s="245" t="s">
        <v>3906</v>
      </c>
      <c r="F159" s="246" t="s">
        <v>3907</v>
      </c>
      <c r="G159" s="247" t="s">
        <v>310</v>
      </c>
      <c r="H159" s="248">
        <v>6</v>
      </c>
      <c r="I159" s="249"/>
      <c r="J159" s="250">
        <f>ROUND(I159*H159,2)</f>
        <v>0</v>
      </c>
      <c r="K159" s="246" t="s">
        <v>3811</v>
      </c>
      <c r="L159" s="45"/>
      <c r="M159" s="251" t="s">
        <v>1</v>
      </c>
      <c r="N159" s="252" t="s">
        <v>41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229</v>
      </c>
      <c r="AT159" s="255" t="s">
        <v>216</v>
      </c>
      <c r="AU159" s="255" t="s">
        <v>84</v>
      </c>
      <c r="AY159" s="18" t="s">
        <v>213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84</v>
      </c>
      <c r="BK159" s="256">
        <f>ROUND(I159*H159,2)</f>
        <v>0</v>
      </c>
      <c r="BL159" s="18" t="s">
        <v>229</v>
      </c>
      <c r="BM159" s="255" t="s">
        <v>585</v>
      </c>
    </row>
    <row r="160" s="2" customFormat="1" ht="16.5" customHeight="1">
      <c r="A160" s="39"/>
      <c r="B160" s="40"/>
      <c r="C160" s="244" t="s">
        <v>333</v>
      </c>
      <c r="D160" s="244" t="s">
        <v>216</v>
      </c>
      <c r="E160" s="245" t="s">
        <v>3908</v>
      </c>
      <c r="F160" s="246" t="s">
        <v>3909</v>
      </c>
      <c r="G160" s="247" t="s">
        <v>310</v>
      </c>
      <c r="H160" s="248">
        <v>2</v>
      </c>
      <c r="I160" s="249"/>
      <c r="J160" s="250">
        <f>ROUND(I160*H160,2)</f>
        <v>0</v>
      </c>
      <c r="K160" s="246" t="s">
        <v>3811</v>
      </c>
      <c r="L160" s="45"/>
      <c r="M160" s="251" t="s">
        <v>1</v>
      </c>
      <c r="N160" s="252" t="s">
        <v>41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229</v>
      </c>
      <c r="AT160" s="255" t="s">
        <v>216</v>
      </c>
      <c r="AU160" s="255" t="s">
        <v>84</v>
      </c>
      <c r="AY160" s="18" t="s">
        <v>213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84</v>
      </c>
      <c r="BK160" s="256">
        <f>ROUND(I160*H160,2)</f>
        <v>0</v>
      </c>
      <c r="BL160" s="18" t="s">
        <v>229</v>
      </c>
      <c r="BM160" s="255" t="s">
        <v>601</v>
      </c>
    </row>
    <row r="161" s="2" customFormat="1" ht="21.75" customHeight="1">
      <c r="A161" s="39"/>
      <c r="B161" s="40"/>
      <c r="C161" s="244" t="s">
        <v>338</v>
      </c>
      <c r="D161" s="244" t="s">
        <v>216</v>
      </c>
      <c r="E161" s="245" t="s">
        <v>4704</v>
      </c>
      <c r="F161" s="246" t="s">
        <v>4705</v>
      </c>
      <c r="G161" s="247" t="s">
        <v>471</v>
      </c>
      <c r="H161" s="248">
        <v>10</v>
      </c>
      <c r="I161" s="249"/>
      <c r="J161" s="250">
        <f>ROUND(I161*H161,2)</f>
        <v>0</v>
      </c>
      <c r="K161" s="246" t="s">
        <v>3811</v>
      </c>
      <c r="L161" s="45"/>
      <c r="M161" s="251" t="s">
        <v>1</v>
      </c>
      <c r="N161" s="252" t="s">
        <v>41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229</v>
      </c>
      <c r="AT161" s="255" t="s">
        <v>216</v>
      </c>
      <c r="AU161" s="255" t="s">
        <v>84</v>
      </c>
      <c r="AY161" s="18" t="s">
        <v>213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84</v>
      </c>
      <c r="BK161" s="256">
        <f>ROUND(I161*H161,2)</f>
        <v>0</v>
      </c>
      <c r="BL161" s="18" t="s">
        <v>229</v>
      </c>
      <c r="BM161" s="255" t="s">
        <v>611</v>
      </c>
    </row>
    <row r="162" s="2" customFormat="1" ht="16.5" customHeight="1">
      <c r="A162" s="39"/>
      <c r="B162" s="40"/>
      <c r="C162" s="244" t="s">
        <v>343</v>
      </c>
      <c r="D162" s="244" t="s">
        <v>216</v>
      </c>
      <c r="E162" s="245" t="s">
        <v>3910</v>
      </c>
      <c r="F162" s="246" t="s">
        <v>3911</v>
      </c>
      <c r="G162" s="247" t="s">
        <v>471</v>
      </c>
      <c r="H162" s="248">
        <v>20</v>
      </c>
      <c r="I162" s="249"/>
      <c r="J162" s="250">
        <f>ROUND(I162*H162,2)</f>
        <v>0</v>
      </c>
      <c r="K162" s="246" t="s">
        <v>3811</v>
      </c>
      <c r="L162" s="45"/>
      <c r="M162" s="251" t="s">
        <v>1</v>
      </c>
      <c r="N162" s="252" t="s">
        <v>41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229</v>
      </c>
      <c r="AT162" s="255" t="s">
        <v>216</v>
      </c>
      <c r="AU162" s="255" t="s">
        <v>84</v>
      </c>
      <c r="AY162" s="18" t="s">
        <v>213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84</v>
      </c>
      <c r="BK162" s="256">
        <f>ROUND(I162*H162,2)</f>
        <v>0</v>
      </c>
      <c r="BL162" s="18" t="s">
        <v>229</v>
      </c>
      <c r="BM162" s="255" t="s">
        <v>620</v>
      </c>
    </row>
    <row r="163" s="2" customFormat="1">
      <c r="A163" s="39"/>
      <c r="B163" s="40"/>
      <c r="C163" s="41"/>
      <c r="D163" s="257" t="s">
        <v>222</v>
      </c>
      <c r="E163" s="41"/>
      <c r="F163" s="258" t="s">
        <v>4706</v>
      </c>
      <c r="G163" s="41"/>
      <c r="H163" s="41"/>
      <c r="I163" s="155"/>
      <c r="J163" s="41"/>
      <c r="K163" s="41"/>
      <c r="L163" s="45"/>
      <c r="M163" s="259"/>
      <c r="N163" s="260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222</v>
      </c>
      <c r="AU163" s="18" t="s">
        <v>84</v>
      </c>
    </row>
    <row r="164" s="2" customFormat="1" ht="21.75" customHeight="1">
      <c r="A164" s="39"/>
      <c r="B164" s="40"/>
      <c r="C164" s="244" t="s">
        <v>348</v>
      </c>
      <c r="D164" s="244" t="s">
        <v>216</v>
      </c>
      <c r="E164" s="245" t="s">
        <v>3913</v>
      </c>
      <c r="F164" s="246" t="s">
        <v>3914</v>
      </c>
      <c r="G164" s="247" t="s">
        <v>471</v>
      </c>
      <c r="H164" s="248">
        <v>25</v>
      </c>
      <c r="I164" s="249"/>
      <c r="J164" s="250">
        <f>ROUND(I164*H164,2)</f>
        <v>0</v>
      </c>
      <c r="K164" s="246" t="s">
        <v>3811</v>
      </c>
      <c r="L164" s="45"/>
      <c r="M164" s="251" t="s">
        <v>1</v>
      </c>
      <c r="N164" s="252" t="s">
        <v>41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229</v>
      </c>
      <c r="AT164" s="255" t="s">
        <v>216</v>
      </c>
      <c r="AU164" s="255" t="s">
        <v>84</v>
      </c>
      <c r="AY164" s="18" t="s">
        <v>213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84</v>
      </c>
      <c r="BK164" s="256">
        <f>ROUND(I164*H164,2)</f>
        <v>0</v>
      </c>
      <c r="BL164" s="18" t="s">
        <v>229</v>
      </c>
      <c r="BM164" s="255" t="s">
        <v>630</v>
      </c>
    </row>
    <row r="165" s="2" customFormat="1">
      <c r="A165" s="39"/>
      <c r="B165" s="40"/>
      <c r="C165" s="41"/>
      <c r="D165" s="257" t="s">
        <v>222</v>
      </c>
      <c r="E165" s="41"/>
      <c r="F165" s="258" t="s">
        <v>4707</v>
      </c>
      <c r="G165" s="41"/>
      <c r="H165" s="41"/>
      <c r="I165" s="155"/>
      <c r="J165" s="41"/>
      <c r="K165" s="41"/>
      <c r="L165" s="45"/>
      <c r="M165" s="259"/>
      <c r="N165" s="260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222</v>
      </c>
      <c r="AU165" s="18" t="s">
        <v>84</v>
      </c>
    </row>
    <row r="166" s="2" customFormat="1" ht="21.75" customHeight="1">
      <c r="A166" s="39"/>
      <c r="B166" s="40"/>
      <c r="C166" s="244" t="s">
        <v>512</v>
      </c>
      <c r="D166" s="244" t="s">
        <v>216</v>
      </c>
      <c r="E166" s="245" t="s">
        <v>4708</v>
      </c>
      <c r="F166" s="246" t="s">
        <v>4709</v>
      </c>
      <c r="G166" s="247" t="s">
        <v>471</v>
      </c>
      <c r="H166" s="248">
        <v>95</v>
      </c>
      <c r="I166" s="249"/>
      <c r="J166" s="250">
        <f>ROUND(I166*H166,2)</f>
        <v>0</v>
      </c>
      <c r="K166" s="246" t="s">
        <v>3811</v>
      </c>
      <c r="L166" s="45"/>
      <c r="M166" s="251" t="s">
        <v>1</v>
      </c>
      <c r="N166" s="252" t="s">
        <v>41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229</v>
      </c>
      <c r="AT166" s="255" t="s">
        <v>216</v>
      </c>
      <c r="AU166" s="255" t="s">
        <v>84</v>
      </c>
      <c r="AY166" s="18" t="s">
        <v>213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84</v>
      </c>
      <c r="BK166" s="256">
        <f>ROUND(I166*H166,2)</f>
        <v>0</v>
      </c>
      <c r="BL166" s="18" t="s">
        <v>229</v>
      </c>
      <c r="BM166" s="255" t="s">
        <v>640</v>
      </c>
    </row>
    <row r="167" s="2" customFormat="1" ht="21.75" customHeight="1">
      <c r="A167" s="39"/>
      <c r="B167" s="40"/>
      <c r="C167" s="244" t="s">
        <v>516</v>
      </c>
      <c r="D167" s="244" t="s">
        <v>216</v>
      </c>
      <c r="E167" s="245" t="s">
        <v>4710</v>
      </c>
      <c r="F167" s="246" t="s">
        <v>4711</v>
      </c>
      <c r="G167" s="247" t="s">
        <v>471</v>
      </c>
      <c r="H167" s="248">
        <v>115</v>
      </c>
      <c r="I167" s="249"/>
      <c r="J167" s="250">
        <f>ROUND(I167*H167,2)</f>
        <v>0</v>
      </c>
      <c r="K167" s="246" t="s">
        <v>3811</v>
      </c>
      <c r="L167" s="45"/>
      <c r="M167" s="251" t="s">
        <v>1</v>
      </c>
      <c r="N167" s="252" t="s">
        <v>41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229</v>
      </c>
      <c r="AT167" s="255" t="s">
        <v>216</v>
      </c>
      <c r="AU167" s="255" t="s">
        <v>84</v>
      </c>
      <c r="AY167" s="18" t="s">
        <v>213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84</v>
      </c>
      <c r="BK167" s="256">
        <f>ROUND(I167*H167,2)</f>
        <v>0</v>
      </c>
      <c r="BL167" s="18" t="s">
        <v>229</v>
      </c>
      <c r="BM167" s="255" t="s">
        <v>658</v>
      </c>
    </row>
    <row r="168" s="2" customFormat="1" ht="16.5" customHeight="1">
      <c r="A168" s="39"/>
      <c r="B168" s="40"/>
      <c r="C168" s="244" t="s">
        <v>355</v>
      </c>
      <c r="D168" s="244" t="s">
        <v>216</v>
      </c>
      <c r="E168" s="245" t="s">
        <v>3921</v>
      </c>
      <c r="F168" s="246" t="s">
        <v>3922</v>
      </c>
      <c r="G168" s="247" t="s">
        <v>310</v>
      </c>
      <c r="H168" s="248">
        <v>1</v>
      </c>
      <c r="I168" s="249"/>
      <c r="J168" s="250">
        <f>ROUND(I168*H168,2)</f>
        <v>0</v>
      </c>
      <c r="K168" s="246" t="s">
        <v>3811</v>
      </c>
      <c r="L168" s="45"/>
      <c r="M168" s="314" t="s">
        <v>1</v>
      </c>
      <c r="N168" s="315" t="s">
        <v>41</v>
      </c>
      <c r="O168" s="263"/>
      <c r="P168" s="316">
        <f>O168*H168</f>
        <v>0</v>
      </c>
      <c r="Q168" s="316">
        <v>0</v>
      </c>
      <c r="R168" s="316">
        <f>Q168*H168</f>
        <v>0</v>
      </c>
      <c r="S168" s="316">
        <v>0</v>
      </c>
      <c r="T168" s="31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229</v>
      </c>
      <c r="AT168" s="255" t="s">
        <v>216</v>
      </c>
      <c r="AU168" s="255" t="s">
        <v>84</v>
      </c>
      <c r="AY168" s="18" t="s">
        <v>213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84</v>
      </c>
      <c r="BK168" s="256">
        <f>ROUND(I168*H168,2)</f>
        <v>0</v>
      </c>
      <c r="BL168" s="18" t="s">
        <v>229</v>
      </c>
      <c r="BM168" s="255" t="s">
        <v>673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193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n9+t6tiGdzbMBNjXJVeGrakKNbqfIgUh0/YiEzzJZZavF7+20rTr4hlHnTt8kVFfVgeXdmUi/E3NjJt/t/NcLw==" hashValue="L+J4TSgo36J4OvOOUrOMexQTqId0+DI4reCNOgI+ThsEKX8NtRmMp83ENfgq3+Z7PXHxeCoPhtNwfXtQsVfKoA==" algorithmName="SHA-512" password="CC35"/>
  <autoFilter ref="C121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4712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ROUND(J133,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ROUND((SUM(BE133:BE394)),  2)</f>
        <v>0</v>
      </c>
      <c r="G33" s="39"/>
      <c r="H33" s="39"/>
      <c r="I33" s="172">
        <v>0.20999999999999999</v>
      </c>
      <c r="J33" s="171">
        <f>ROUND(((SUM(BE133:BE394))*I33),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ROUND((SUM(BF133:BF394)),  2)</f>
        <v>0</v>
      </c>
      <c r="G34" s="39"/>
      <c r="H34" s="39"/>
      <c r="I34" s="172">
        <v>0.14999999999999999</v>
      </c>
      <c r="J34" s="171">
        <f>ROUND(((SUM(BF133:BF394))*I34),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ROUND((SUM(BG133:BG394)),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ROUND((SUM(BH133:BH394)),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ROUND((SUM(BI133:BI394)),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902 - Prosklený pavilón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J133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J134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J135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383</v>
      </c>
      <c r="E99" s="212"/>
      <c r="F99" s="212"/>
      <c r="G99" s="212"/>
      <c r="H99" s="212"/>
      <c r="I99" s="213"/>
      <c r="J99" s="214">
        <f>J162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1139</v>
      </c>
      <c r="E100" s="212"/>
      <c r="F100" s="212"/>
      <c r="G100" s="212"/>
      <c r="H100" s="212"/>
      <c r="I100" s="213"/>
      <c r="J100" s="214">
        <f>J186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1256</v>
      </c>
      <c r="E101" s="212"/>
      <c r="F101" s="212"/>
      <c r="G101" s="212"/>
      <c r="H101" s="212"/>
      <c r="I101" s="213"/>
      <c r="J101" s="214">
        <f>J195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1257</v>
      </c>
      <c r="E102" s="212"/>
      <c r="F102" s="212"/>
      <c r="G102" s="212"/>
      <c r="H102" s="212"/>
      <c r="I102" s="213"/>
      <c r="J102" s="214">
        <f>J214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384</v>
      </c>
      <c r="E103" s="212"/>
      <c r="F103" s="212"/>
      <c r="G103" s="212"/>
      <c r="H103" s="212"/>
      <c r="I103" s="213"/>
      <c r="J103" s="214">
        <f>J245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959</v>
      </c>
      <c r="E104" s="212"/>
      <c r="F104" s="212"/>
      <c r="G104" s="212"/>
      <c r="H104" s="212"/>
      <c r="I104" s="213"/>
      <c r="J104" s="214">
        <f>J258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3"/>
      <c r="C105" s="204"/>
      <c r="D105" s="205" t="s">
        <v>867</v>
      </c>
      <c r="E105" s="206"/>
      <c r="F105" s="206"/>
      <c r="G105" s="206"/>
      <c r="H105" s="206"/>
      <c r="I105" s="207"/>
      <c r="J105" s="208">
        <f>J260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0"/>
      <c r="C106" s="134"/>
      <c r="D106" s="211" t="s">
        <v>1258</v>
      </c>
      <c r="E106" s="212"/>
      <c r="F106" s="212"/>
      <c r="G106" s="212"/>
      <c r="H106" s="212"/>
      <c r="I106" s="213"/>
      <c r="J106" s="214">
        <f>J261</f>
        <v>0</v>
      </c>
      <c r="K106" s="134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4"/>
      <c r="D107" s="211" t="s">
        <v>4713</v>
      </c>
      <c r="E107" s="212"/>
      <c r="F107" s="212"/>
      <c r="G107" s="212"/>
      <c r="H107" s="212"/>
      <c r="I107" s="213"/>
      <c r="J107" s="214">
        <f>J295</f>
        <v>0</v>
      </c>
      <c r="K107" s="134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4"/>
      <c r="D108" s="211" t="s">
        <v>4714</v>
      </c>
      <c r="E108" s="212"/>
      <c r="F108" s="212"/>
      <c r="G108" s="212"/>
      <c r="H108" s="212"/>
      <c r="I108" s="213"/>
      <c r="J108" s="214">
        <f>J319</f>
        <v>0</v>
      </c>
      <c r="K108" s="134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4"/>
      <c r="D109" s="211" t="s">
        <v>4715</v>
      </c>
      <c r="E109" s="212"/>
      <c r="F109" s="212"/>
      <c r="G109" s="212"/>
      <c r="H109" s="212"/>
      <c r="I109" s="213"/>
      <c r="J109" s="214">
        <f>J324</f>
        <v>0</v>
      </c>
      <c r="K109" s="134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4"/>
      <c r="D110" s="211" t="s">
        <v>1260</v>
      </c>
      <c r="E110" s="212"/>
      <c r="F110" s="212"/>
      <c r="G110" s="212"/>
      <c r="H110" s="212"/>
      <c r="I110" s="213"/>
      <c r="J110" s="214">
        <f>J358</f>
        <v>0</v>
      </c>
      <c r="K110" s="134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4"/>
      <c r="D111" s="211" t="s">
        <v>4716</v>
      </c>
      <c r="E111" s="212"/>
      <c r="F111" s="212"/>
      <c r="G111" s="212"/>
      <c r="H111" s="212"/>
      <c r="I111" s="213"/>
      <c r="J111" s="214">
        <f>J366</f>
        <v>0</v>
      </c>
      <c r="K111" s="134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4"/>
      <c r="D112" s="211" t="s">
        <v>1261</v>
      </c>
      <c r="E112" s="212"/>
      <c r="F112" s="212"/>
      <c r="G112" s="212"/>
      <c r="H112" s="212"/>
      <c r="I112" s="213"/>
      <c r="J112" s="214">
        <f>J378</f>
        <v>0</v>
      </c>
      <c r="K112" s="134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4"/>
      <c r="D113" s="211" t="s">
        <v>4717</v>
      </c>
      <c r="E113" s="212"/>
      <c r="F113" s="212"/>
      <c r="G113" s="212"/>
      <c r="H113" s="212"/>
      <c r="I113" s="213"/>
      <c r="J113" s="214">
        <f>J390</f>
        <v>0</v>
      </c>
      <c r="K113" s="134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193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196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198</v>
      </c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97" t="str">
        <f>E7</f>
        <v>Revitalizace centra města Kopřivnice - aktualizace 08.2020</v>
      </c>
      <c r="F123" s="33"/>
      <c r="G123" s="33"/>
      <c r="H123" s="33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185</v>
      </c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E9</f>
        <v>SO 902 - Prosklený pavilón</v>
      </c>
      <c r="F125" s="41"/>
      <c r="G125" s="41"/>
      <c r="H125" s="41"/>
      <c r="I125" s="155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155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F12</f>
        <v xml:space="preserve"> </v>
      </c>
      <c r="G127" s="41"/>
      <c r="H127" s="41"/>
      <c r="I127" s="157" t="s">
        <v>22</v>
      </c>
      <c r="J127" s="80" t="str">
        <f>IF(J12="","",J12)</f>
        <v>7. 8. 2020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155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24</v>
      </c>
      <c r="D129" s="41"/>
      <c r="E129" s="41"/>
      <c r="F129" s="28" t="str">
        <f>E15</f>
        <v>Město Kopřivnice</v>
      </c>
      <c r="G129" s="41"/>
      <c r="H129" s="41"/>
      <c r="I129" s="157" t="s">
        <v>30</v>
      </c>
      <c r="J129" s="37" t="str">
        <f>E21</f>
        <v>Dopravoprojekt Ostrava a.s.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IF(E18="","",E18)</f>
        <v>Vyplň údaj</v>
      </c>
      <c r="G130" s="41"/>
      <c r="H130" s="41"/>
      <c r="I130" s="157" t="s">
        <v>33</v>
      </c>
      <c r="J130" s="37" t="str">
        <f>E24</f>
        <v xml:space="preserve"> 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155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6"/>
      <c r="B132" s="217"/>
      <c r="C132" s="218" t="s">
        <v>199</v>
      </c>
      <c r="D132" s="219" t="s">
        <v>61</v>
      </c>
      <c r="E132" s="219" t="s">
        <v>57</v>
      </c>
      <c r="F132" s="219" t="s">
        <v>58</v>
      </c>
      <c r="G132" s="219" t="s">
        <v>200</v>
      </c>
      <c r="H132" s="219" t="s">
        <v>201</v>
      </c>
      <c r="I132" s="220" t="s">
        <v>202</v>
      </c>
      <c r="J132" s="219" t="s">
        <v>190</v>
      </c>
      <c r="K132" s="221" t="s">
        <v>203</v>
      </c>
      <c r="L132" s="222"/>
      <c r="M132" s="101" t="s">
        <v>1</v>
      </c>
      <c r="N132" s="102" t="s">
        <v>40</v>
      </c>
      <c r="O132" s="102" t="s">
        <v>204</v>
      </c>
      <c r="P132" s="102" t="s">
        <v>205</v>
      </c>
      <c r="Q132" s="102" t="s">
        <v>206</v>
      </c>
      <c r="R132" s="102" t="s">
        <v>207</v>
      </c>
      <c r="S132" s="102" t="s">
        <v>208</v>
      </c>
      <c r="T132" s="103" t="s">
        <v>209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9"/>
      <c r="B133" s="40"/>
      <c r="C133" s="108" t="s">
        <v>210</v>
      </c>
      <c r="D133" s="41"/>
      <c r="E133" s="41"/>
      <c r="F133" s="41"/>
      <c r="G133" s="41"/>
      <c r="H133" s="41"/>
      <c r="I133" s="155"/>
      <c r="J133" s="223">
        <f>BK133</f>
        <v>0</v>
      </c>
      <c r="K133" s="41"/>
      <c r="L133" s="45"/>
      <c r="M133" s="104"/>
      <c r="N133" s="224"/>
      <c r="O133" s="105"/>
      <c r="P133" s="225">
        <f>P134+P260</f>
        <v>0</v>
      </c>
      <c r="Q133" s="105"/>
      <c r="R133" s="225">
        <f>R134+R260</f>
        <v>0</v>
      </c>
      <c r="S133" s="105"/>
      <c r="T133" s="226">
        <f>T134+T260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192</v>
      </c>
      <c r="BK133" s="227">
        <f>BK134+BK260</f>
        <v>0</v>
      </c>
    </row>
    <row r="134" s="12" customFormat="1" ht="25.92" customHeight="1">
      <c r="A134" s="12"/>
      <c r="B134" s="228"/>
      <c r="C134" s="229"/>
      <c r="D134" s="230" t="s">
        <v>75</v>
      </c>
      <c r="E134" s="231" t="s">
        <v>388</v>
      </c>
      <c r="F134" s="231" t="s">
        <v>389</v>
      </c>
      <c r="G134" s="229"/>
      <c r="H134" s="229"/>
      <c r="I134" s="232"/>
      <c r="J134" s="233">
        <f>BK134</f>
        <v>0</v>
      </c>
      <c r="K134" s="229"/>
      <c r="L134" s="234"/>
      <c r="M134" s="235"/>
      <c r="N134" s="236"/>
      <c r="O134" s="236"/>
      <c r="P134" s="237">
        <f>P135+P162+P186+P195+P214+P245+P258</f>
        <v>0</v>
      </c>
      <c r="Q134" s="236"/>
      <c r="R134" s="237">
        <f>R135+R162+R186+R195+R214+R245+R258</f>
        <v>0</v>
      </c>
      <c r="S134" s="236"/>
      <c r="T134" s="238">
        <f>T135+T162+T186+T195+T214+T245+T258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9" t="s">
        <v>84</v>
      </c>
      <c r="AT134" s="240" t="s">
        <v>75</v>
      </c>
      <c r="AU134" s="240" t="s">
        <v>76</v>
      </c>
      <c r="AY134" s="239" t="s">
        <v>213</v>
      </c>
      <c r="BK134" s="241">
        <f>BK135+BK162+BK186+BK195+BK214+BK245+BK258</f>
        <v>0</v>
      </c>
    </row>
    <row r="135" s="12" customFormat="1" ht="22.8" customHeight="1">
      <c r="A135" s="12"/>
      <c r="B135" s="228"/>
      <c r="C135" s="229"/>
      <c r="D135" s="230" t="s">
        <v>75</v>
      </c>
      <c r="E135" s="242" t="s">
        <v>84</v>
      </c>
      <c r="F135" s="242" t="s">
        <v>390</v>
      </c>
      <c r="G135" s="229"/>
      <c r="H135" s="229"/>
      <c r="I135" s="232"/>
      <c r="J135" s="243">
        <f>BK135</f>
        <v>0</v>
      </c>
      <c r="K135" s="229"/>
      <c r="L135" s="234"/>
      <c r="M135" s="235"/>
      <c r="N135" s="236"/>
      <c r="O135" s="236"/>
      <c r="P135" s="237">
        <f>SUM(P136:P161)</f>
        <v>0</v>
      </c>
      <c r="Q135" s="236"/>
      <c r="R135" s="237">
        <f>SUM(R136:R161)</f>
        <v>0</v>
      </c>
      <c r="S135" s="236"/>
      <c r="T135" s="238">
        <f>SUM(T136:T161)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9" t="s">
        <v>84</v>
      </c>
      <c r="AT135" s="240" t="s">
        <v>75</v>
      </c>
      <c r="AU135" s="240" t="s">
        <v>84</v>
      </c>
      <c r="AY135" s="239" t="s">
        <v>213</v>
      </c>
      <c r="BK135" s="241">
        <f>SUM(BK136:BK161)</f>
        <v>0</v>
      </c>
    </row>
    <row r="136" s="2" customFormat="1" ht="44.25" customHeight="1">
      <c r="A136" s="39"/>
      <c r="B136" s="40"/>
      <c r="C136" s="244" t="s">
        <v>84</v>
      </c>
      <c r="D136" s="244" t="s">
        <v>216</v>
      </c>
      <c r="E136" s="245" t="s">
        <v>2273</v>
      </c>
      <c r="F136" s="246" t="s">
        <v>4718</v>
      </c>
      <c r="G136" s="247" t="s">
        <v>399</v>
      </c>
      <c r="H136" s="248">
        <v>122.416</v>
      </c>
      <c r="I136" s="249"/>
      <c r="J136" s="250">
        <f>ROUND(I136*H136,2)</f>
        <v>0</v>
      </c>
      <c r="K136" s="246" t="s">
        <v>394</v>
      </c>
      <c r="L136" s="45"/>
      <c r="M136" s="251" t="s">
        <v>1</v>
      </c>
      <c r="N136" s="252" t="s">
        <v>41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229</v>
      </c>
      <c r="AT136" s="255" t="s">
        <v>216</v>
      </c>
      <c r="AU136" s="255" t="s">
        <v>86</v>
      </c>
      <c r="AY136" s="18" t="s">
        <v>213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84</v>
      </c>
      <c r="BK136" s="256">
        <f>ROUND(I136*H136,2)</f>
        <v>0</v>
      </c>
      <c r="BL136" s="18" t="s">
        <v>229</v>
      </c>
      <c r="BM136" s="255" t="s">
        <v>86</v>
      </c>
    </row>
    <row r="137" s="13" customFormat="1">
      <c r="A137" s="13"/>
      <c r="B137" s="265"/>
      <c r="C137" s="266"/>
      <c r="D137" s="257" t="s">
        <v>436</v>
      </c>
      <c r="E137" s="267" t="s">
        <v>1</v>
      </c>
      <c r="F137" s="268" t="s">
        <v>4719</v>
      </c>
      <c r="G137" s="266"/>
      <c r="H137" s="269">
        <v>122.416</v>
      </c>
      <c r="I137" s="270"/>
      <c r="J137" s="266"/>
      <c r="K137" s="266"/>
      <c r="L137" s="271"/>
      <c r="M137" s="272"/>
      <c r="N137" s="273"/>
      <c r="O137" s="273"/>
      <c r="P137" s="273"/>
      <c r="Q137" s="273"/>
      <c r="R137" s="273"/>
      <c r="S137" s="273"/>
      <c r="T137" s="27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75" t="s">
        <v>436</v>
      </c>
      <c r="AU137" s="275" t="s">
        <v>86</v>
      </c>
      <c r="AV137" s="13" t="s">
        <v>86</v>
      </c>
      <c r="AW137" s="13" t="s">
        <v>32</v>
      </c>
      <c r="AX137" s="13" t="s">
        <v>76</v>
      </c>
      <c r="AY137" s="275" t="s">
        <v>213</v>
      </c>
    </row>
    <row r="138" s="14" customFormat="1">
      <c r="A138" s="14"/>
      <c r="B138" s="276"/>
      <c r="C138" s="277"/>
      <c r="D138" s="257" t="s">
        <v>436</v>
      </c>
      <c r="E138" s="278" t="s">
        <v>1</v>
      </c>
      <c r="F138" s="279" t="s">
        <v>453</v>
      </c>
      <c r="G138" s="277"/>
      <c r="H138" s="280">
        <v>122.416</v>
      </c>
      <c r="I138" s="281"/>
      <c r="J138" s="277"/>
      <c r="K138" s="277"/>
      <c r="L138" s="282"/>
      <c r="M138" s="283"/>
      <c r="N138" s="284"/>
      <c r="O138" s="284"/>
      <c r="P138" s="284"/>
      <c r="Q138" s="284"/>
      <c r="R138" s="284"/>
      <c r="S138" s="284"/>
      <c r="T138" s="28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6" t="s">
        <v>436</v>
      </c>
      <c r="AU138" s="286" t="s">
        <v>86</v>
      </c>
      <c r="AV138" s="14" t="s">
        <v>229</v>
      </c>
      <c r="AW138" s="14" t="s">
        <v>32</v>
      </c>
      <c r="AX138" s="14" t="s">
        <v>84</v>
      </c>
      <c r="AY138" s="286" t="s">
        <v>213</v>
      </c>
    </row>
    <row r="139" s="2" customFormat="1" ht="44.25" customHeight="1">
      <c r="A139" s="39"/>
      <c r="B139" s="40"/>
      <c r="C139" s="244" t="s">
        <v>86</v>
      </c>
      <c r="D139" s="244" t="s">
        <v>216</v>
      </c>
      <c r="E139" s="245" t="s">
        <v>479</v>
      </c>
      <c r="F139" s="246" t="s">
        <v>4720</v>
      </c>
      <c r="G139" s="247" t="s">
        <v>399</v>
      </c>
      <c r="H139" s="248">
        <v>61.207999999999998</v>
      </c>
      <c r="I139" s="249"/>
      <c r="J139" s="250">
        <f>ROUND(I139*H139,2)</f>
        <v>0</v>
      </c>
      <c r="K139" s="246" t="s">
        <v>394</v>
      </c>
      <c r="L139" s="45"/>
      <c r="M139" s="251" t="s">
        <v>1</v>
      </c>
      <c r="N139" s="252" t="s">
        <v>41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229</v>
      </c>
      <c r="AT139" s="255" t="s">
        <v>216</v>
      </c>
      <c r="AU139" s="255" t="s">
        <v>86</v>
      </c>
      <c r="AY139" s="18" t="s">
        <v>213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84</v>
      </c>
      <c r="BK139" s="256">
        <f>ROUND(I139*H139,2)</f>
        <v>0</v>
      </c>
      <c r="BL139" s="18" t="s">
        <v>229</v>
      </c>
      <c r="BM139" s="255" t="s">
        <v>229</v>
      </c>
    </row>
    <row r="140" s="13" customFormat="1">
      <c r="A140" s="13"/>
      <c r="B140" s="265"/>
      <c r="C140" s="266"/>
      <c r="D140" s="257" t="s">
        <v>436</v>
      </c>
      <c r="E140" s="266"/>
      <c r="F140" s="268" t="s">
        <v>4721</v>
      </c>
      <c r="G140" s="266"/>
      <c r="H140" s="269">
        <v>61.207999999999998</v>
      </c>
      <c r="I140" s="270"/>
      <c r="J140" s="266"/>
      <c r="K140" s="266"/>
      <c r="L140" s="271"/>
      <c r="M140" s="272"/>
      <c r="N140" s="273"/>
      <c r="O140" s="273"/>
      <c r="P140" s="273"/>
      <c r="Q140" s="273"/>
      <c r="R140" s="273"/>
      <c r="S140" s="273"/>
      <c r="T140" s="27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5" t="s">
        <v>436</v>
      </c>
      <c r="AU140" s="275" t="s">
        <v>86</v>
      </c>
      <c r="AV140" s="13" t="s">
        <v>86</v>
      </c>
      <c r="AW140" s="13" t="s">
        <v>4</v>
      </c>
      <c r="AX140" s="13" t="s">
        <v>84</v>
      </c>
      <c r="AY140" s="275" t="s">
        <v>213</v>
      </c>
    </row>
    <row r="141" s="2" customFormat="1" ht="33" customHeight="1">
      <c r="A141" s="39"/>
      <c r="B141" s="40"/>
      <c r="C141" s="244" t="s">
        <v>224</v>
      </c>
      <c r="D141" s="244" t="s">
        <v>216</v>
      </c>
      <c r="E141" s="245" t="s">
        <v>1308</v>
      </c>
      <c r="F141" s="246" t="s">
        <v>4722</v>
      </c>
      <c r="G141" s="247" t="s">
        <v>399</v>
      </c>
      <c r="H141" s="248">
        <v>23.039999999999999</v>
      </c>
      <c r="I141" s="249"/>
      <c r="J141" s="250">
        <f>ROUND(I141*H141,2)</f>
        <v>0</v>
      </c>
      <c r="K141" s="246" t="s">
        <v>394</v>
      </c>
      <c r="L141" s="45"/>
      <c r="M141" s="251" t="s">
        <v>1</v>
      </c>
      <c r="N141" s="252" t="s">
        <v>41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229</v>
      </c>
      <c r="AT141" s="255" t="s">
        <v>216</v>
      </c>
      <c r="AU141" s="255" t="s">
        <v>86</v>
      </c>
      <c r="AY141" s="18" t="s">
        <v>213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84</v>
      </c>
      <c r="BK141" s="256">
        <f>ROUND(I141*H141,2)</f>
        <v>0</v>
      </c>
      <c r="BL141" s="18" t="s">
        <v>229</v>
      </c>
      <c r="BM141" s="255" t="s">
        <v>238</v>
      </c>
    </row>
    <row r="142" s="13" customFormat="1">
      <c r="A142" s="13"/>
      <c r="B142" s="265"/>
      <c r="C142" s="266"/>
      <c r="D142" s="257" t="s">
        <v>436</v>
      </c>
      <c r="E142" s="267" t="s">
        <v>1</v>
      </c>
      <c r="F142" s="268" t="s">
        <v>4723</v>
      </c>
      <c r="G142" s="266"/>
      <c r="H142" s="269">
        <v>23.039999999999999</v>
      </c>
      <c r="I142" s="270"/>
      <c r="J142" s="266"/>
      <c r="K142" s="266"/>
      <c r="L142" s="271"/>
      <c r="M142" s="272"/>
      <c r="N142" s="273"/>
      <c r="O142" s="273"/>
      <c r="P142" s="273"/>
      <c r="Q142" s="273"/>
      <c r="R142" s="273"/>
      <c r="S142" s="273"/>
      <c r="T142" s="27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5" t="s">
        <v>436</v>
      </c>
      <c r="AU142" s="275" t="s">
        <v>86</v>
      </c>
      <c r="AV142" s="13" t="s">
        <v>86</v>
      </c>
      <c r="AW142" s="13" t="s">
        <v>32</v>
      </c>
      <c r="AX142" s="13" t="s">
        <v>76</v>
      </c>
      <c r="AY142" s="275" t="s">
        <v>213</v>
      </c>
    </row>
    <row r="143" s="14" customFormat="1">
      <c r="A143" s="14"/>
      <c r="B143" s="276"/>
      <c r="C143" s="277"/>
      <c r="D143" s="257" t="s">
        <v>436</v>
      </c>
      <c r="E143" s="278" t="s">
        <v>1</v>
      </c>
      <c r="F143" s="279" t="s">
        <v>453</v>
      </c>
      <c r="G143" s="277"/>
      <c r="H143" s="280">
        <v>23.039999999999999</v>
      </c>
      <c r="I143" s="281"/>
      <c r="J143" s="277"/>
      <c r="K143" s="277"/>
      <c r="L143" s="282"/>
      <c r="M143" s="283"/>
      <c r="N143" s="284"/>
      <c r="O143" s="284"/>
      <c r="P143" s="284"/>
      <c r="Q143" s="284"/>
      <c r="R143" s="284"/>
      <c r="S143" s="284"/>
      <c r="T143" s="28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86" t="s">
        <v>436</v>
      </c>
      <c r="AU143" s="286" t="s">
        <v>86</v>
      </c>
      <c r="AV143" s="14" t="s">
        <v>229</v>
      </c>
      <c r="AW143" s="14" t="s">
        <v>32</v>
      </c>
      <c r="AX143" s="14" t="s">
        <v>84</v>
      </c>
      <c r="AY143" s="286" t="s">
        <v>213</v>
      </c>
    </row>
    <row r="144" s="2" customFormat="1" ht="44.25" customHeight="1">
      <c r="A144" s="39"/>
      <c r="B144" s="40"/>
      <c r="C144" s="244" t="s">
        <v>229</v>
      </c>
      <c r="D144" s="244" t="s">
        <v>216</v>
      </c>
      <c r="E144" s="245" t="s">
        <v>1312</v>
      </c>
      <c r="F144" s="246" t="s">
        <v>4724</v>
      </c>
      <c r="G144" s="247" t="s">
        <v>399</v>
      </c>
      <c r="H144" s="248">
        <v>11.52</v>
      </c>
      <c r="I144" s="249"/>
      <c r="J144" s="250">
        <f>ROUND(I144*H144,2)</f>
        <v>0</v>
      </c>
      <c r="K144" s="246" t="s">
        <v>394</v>
      </c>
      <c r="L144" s="45"/>
      <c r="M144" s="251" t="s">
        <v>1</v>
      </c>
      <c r="N144" s="252" t="s">
        <v>41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229</v>
      </c>
      <c r="AT144" s="255" t="s">
        <v>216</v>
      </c>
      <c r="AU144" s="255" t="s">
        <v>86</v>
      </c>
      <c r="AY144" s="18" t="s">
        <v>213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84</v>
      </c>
      <c r="BK144" s="256">
        <f>ROUND(I144*H144,2)</f>
        <v>0</v>
      </c>
      <c r="BL144" s="18" t="s">
        <v>229</v>
      </c>
      <c r="BM144" s="255" t="s">
        <v>420</v>
      </c>
    </row>
    <row r="145" s="13" customFormat="1">
      <c r="A145" s="13"/>
      <c r="B145" s="265"/>
      <c r="C145" s="266"/>
      <c r="D145" s="257" t="s">
        <v>436</v>
      </c>
      <c r="E145" s="266"/>
      <c r="F145" s="268" t="s">
        <v>4725</v>
      </c>
      <c r="G145" s="266"/>
      <c r="H145" s="269">
        <v>11.52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5" t="s">
        <v>436</v>
      </c>
      <c r="AU145" s="275" t="s">
        <v>86</v>
      </c>
      <c r="AV145" s="13" t="s">
        <v>86</v>
      </c>
      <c r="AW145" s="13" t="s">
        <v>4</v>
      </c>
      <c r="AX145" s="13" t="s">
        <v>84</v>
      </c>
      <c r="AY145" s="275" t="s">
        <v>213</v>
      </c>
    </row>
    <row r="146" s="2" customFormat="1" ht="21.75" customHeight="1">
      <c r="A146" s="39"/>
      <c r="B146" s="40"/>
      <c r="C146" s="244" t="s">
        <v>212</v>
      </c>
      <c r="D146" s="244" t="s">
        <v>216</v>
      </c>
      <c r="E146" s="245" t="s">
        <v>531</v>
      </c>
      <c r="F146" s="246" t="s">
        <v>532</v>
      </c>
      <c r="G146" s="247" t="s">
        <v>399</v>
      </c>
      <c r="H146" s="248">
        <v>90.040000000000006</v>
      </c>
      <c r="I146" s="249"/>
      <c r="J146" s="250">
        <f>ROUND(I146*H146,2)</f>
        <v>0</v>
      </c>
      <c r="K146" s="246" t="s">
        <v>394</v>
      </c>
      <c r="L146" s="45"/>
      <c r="M146" s="251" t="s">
        <v>1</v>
      </c>
      <c r="N146" s="252" t="s">
        <v>41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229</v>
      </c>
      <c r="AT146" s="255" t="s">
        <v>216</v>
      </c>
      <c r="AU146" s="255" t="s">
        <v>86</v>
      </c>
      <c r="AY146" s="18" t="s">
        <v>213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84</v>
      </c>
      <c r="BK146" s="256">
        <f>ROUND(I146*H146,2)</f>
        <v>0</v>
      </c>
      <c r="BL146" s="18" t="s">
        <v>229</v>
      </c>
      <c r="BM146" s="255" t="s">
        <v>4726</v>
      </c>
    </row>
    <row r="147" s="13" customFormat="1">
      <c r="A147" s="13"/>
      <c r="B147" s="265"/>
      <c r="C147" s="266"/>
      <c r="D147" s="257" t="s">
        <v>436</v>
      </c>
      <c r="E147" s="267" t="s">
        <v>1</v>
      </c>
      <c r="F147" s="268" t="s">
        <v>4727</v>
      </c>
      <c r="G147" s="266"/>
      <c r="H147" s="269">
        <v>13.824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5" t="s">
        <v>436</v>
      </c>
      <c r="AU147" s="275" t="s">
        <v>86</v>
      </c>
      <c r="AV147" s="13" t="s">
        <v>86</v>
      </c>
      <c r="AW147" s="13" t="s">
        <v>32</v>
      </c>
      <c r="AX147" s="13" t="s">
        <v>76</v>
      </c>
      <c r="AY147" s="275" t="s">
        <v>213</v>
      </c>
    </row>
    <row r="148" s="13" customFormat="1">
      <c r="A148" s="13"/>
      <c r="B148" s="265"/>
      <c r="C148" s="266"/>
      <c r="D148" s="257" t="s">
        <v>436</v>
      </c>
      <c r="E148" s="267" t="s">
        <v>1</v>
      </c>
      <c r="F148" s="268" t="s">
        <v>4728</v>
      </c>
      <c r="G148" s="266"/>
      <c r="H148" s="269">
        <v>76.215999999999994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5" t="s">
        <v>436</v>
      </c>
      <c r="AU148" s="275" t="s">
        <v>86</v>
      </c>
      <c r="AV148" s="13" t="s">
        <v>86</v>
      </c>
      <c r="AW148" s="13" t="s">
        <v>32</v>
      </c>
      <c r="AX148" s="13" t="s">
        <v>76</v>
      </c>
      <c r="AY148" s="275" t="s">
        <v>213</v>
      </c>
    </row>
    <row r="149" s="14" customFormat="1">
      <c r="A149" s="14"/>
      <c r="B149" s="276"/>
      <c r="C149" s="277"/>
      <c r="D149" s="257" t="s">
        <v>436</v>
      </c>
      <c r="E149" s="278" t="s">
        <v>1</v>
      </c>
      <c r="F149" s="279" t="s">
        <v>453</v>
      </c>
      <c r="G149" s="277"/>
      <c r="H149" s="280">
        <v>90.039999999999992</v>
      </c>
      <c r="I149" s="281"/>
      <c r="J149" s="277"/>
      <c r="K149" s="277"/>
      <c r="L149" s="282"/>
      <c r="M149" s="283"/>
      <c r="N149" s="284"/>
      <c r="O149" s="284"/>
      <c r="P149" s="284"/>
      <c r="Q149" s="284"/>
      <c r="R149" s="284"/>
      <c r="S149" s="284"/>
      <c r="T149" s="28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6" t="s">
        <v>436</v>
      </c>
      <c r="AU149" s="286" t="s">
        <v>86</v>
      </c>
      <c r="AV149" s="14" t="s">
        <v>229</v>
      </c>
      <c r="AW149" s="14" t="s">
        <v>32</v>
      </c>
      <c r="AX149" s="14" t="s">
        <v>84</v>
      </c>
      <c r="AY149" s="286" t="s">
        <v>213</v>
      </c>
    </row>
    <row r="150" s="2" customFormat="1" ht="16.5" customHeight="1">
      <c r="A150" s="39"/>
      <c r="B150" s="40"/>
      <c r="C150" s="244" t="s">
        <v>238</v>
      </c>
      <c r="D150" s="244" t="s">
        <v>216</v>
      </c>
      <c r="E150" s="245" t="s">
        <v>1004</v>
      </c>
      <c r="F150" s="246" t="s">
        <v>4506</v>
      </c>
      <c r="G150" s="247" t="s">
        <v>399</v>
      </c>
      <c r="H150" s="248">
        <v>90.040000000000006</v>
      </c>
      <c r="I150" s="249"/>
      <c r="J150" s="250">
        <f>ROUND(I150*H150,2)</f>
        <v>0</v>
      </c>
      <c r="K150" s="246" t="s">
        <v>394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229</v>
      </c>
      <c r="AT150" s="255" t="s">
        <v>216</v>
      </c>
      <c r="AU150" s="255" t="s">
        <v>86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229</v>
      </c>
      <c r="BM150" s="255" t="s">
        <v>264</v>
      </c>
    </row>
    <row r="151" s="2" customFormat="1" ht="33" customHeight="1">
      <c r="A151" s="39"/>
      <c r="B151" s="40"/>
      <c r="C151" s="244" t="s">
        <v>243</v>
      </c>
      <c r="D151" s="244" t="s">
        <v>216</v>
      </c>
      <c r="E151" s="245" t="s">
        <v>1009</v>
      </c>
      <c r="F151" s="246" t="s">
        <v>4507</v>
      </c>
      <c r="G151" s="247" t="s">
        <v>491</v>
      </c>
      <c r="H151" s="248">
        <v>144.06399999999999</v>
      </c>
      <c r="I151" s="249"/>
      <c r="J151" s="250">
        <f>ROUND(I151*H151,2)</f>
        <v>0</v>
      </c>
      <c r="K151" s="246" t="s">
        <v>394</v>
      </c>
      <c r="L151" s="45"/>
      <c r="M151" s="251" t="s">
        <v>1</v>
      </c>
      <c r="N151" s="252" t="s">
        <v>41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229</v>
      </c>
      <c r="AT151" s="255" t="s">
        <v>216</v>
      </c>
      <c r="AU151" s="255" t="s">
        <v>86</v>
      </c>
      <c r="AY151" s="18" t="s">
        <v>213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84</v>
      </c>
      <c r="BK151" s="256">
        <f>ROUND(I151*H151,2)</f>
        <v>0</v>
      </c>
      <c r="BL151" s="18" t="s">
        <v>229</v>
      </c>
      <c r="BM151" s="255" t="s">
        <v>279</v>
      </c>
    </row>
    <row r="152" s="2" customFormat="1">
      <c r="A152" s="39"/>
      <c r="B152" s="40"/>
      <c r="C152" s="41"/>
      <c r="D152" s="257" t="s">
        <v>222</v>
      </c>
      <c r="E152" s="41"/>
      <c r="F152" s="258" t="s">
        <v>4508</v>
      </c>
      <c r="G152" s="41"/>
      <c r="H152" s="41"/>
      <c r="I152" s="155"/>
      <c r="J152" s="41"/>
      <c r="K152" s="41"/>
      <c r="L152" s="45"/>
      <c r="M152" s="259"/>
      <c r="N152" s="260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222</v>
      </c>
      <c r="AU152" s="18" t="s">
        <v>86</v>
      </c>
    </row>
    <row r="153" s="13" customFormat="1">
      <c r="A153" s="13"/>
      <c r="B153" s="265"/>
      <c r="C153" s="266"/>
      <c r="D153" s="257" t="s">
        <v>436</v>
      </c>
      <c r="E153" s="267" t="s">
        <v>1</v>
      </c>
      <c r="F153" s="268" t="s">
        <v>4729</v>
      </c>
      <c r="G153" s="266"/>
      <c r="H153" s="269">
        <v>144.06399999999999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5" t="s">
        <v>436</v>
      </c>
      <c r="AU153" s="275" t="s">
        <v>86</v>
      </c>
      <c r="AV153" s="13" t="s">
        <v>86</v>
      </c>
      <c r="AW153" s="13" t="s">
        <v>32</v>
      </c>
      <c r="AX153" s="13" t="s">
        <v>76</v>
      </c>
      <c r="AY153" s="275" t="s">
        <v>213</v>
      </c>
    </row>
    <row r="154" s="14" customFormat="1">
      <c r="A154" s="14"/>
      <c r="B154" s="276"/>
      <c r="C154" s="277"/>
      <c r="D154" s="257" t="s">
        <v>436</v>
      </c>
      <c r="E154" s="278" t="s">
        <v>1</v>
      </c>
      <c r="F154" s="279" t="s">
        <v>453</v>
      </c>
      <c r="G154" s="277"/>
      <c r="H154" s="280">
        <v>144.06399999999999</v>
      </c>
      <c r="I154" s="281"/>
      <c r="J154" s="277"/>
      <c r="K154" s="277"/>
      <c r="L154" s="282"/>
      <c r="M154" s="283"/>
      <c r="N154" s="284"/>
      <c r="O154" s="284"/>
      <c r="P154" s="284"/>
      <c r="Q154" s="284"/>
      <c r="R154" s="284"/>
      <c r="S154" s="284"/>
      <c r="T154" s="28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6" t="s">
        <v>436</v>
      </c>
      <c r="AU154" s="286" t="s">
        <v>86</v>
      </c>
      <c r="AV154" s="14" t="s">
        <v>229</v>
      </c>
      <c r="AW154" s="14" t="s">
        <v>32</v>
      </c>
      <c r="AX154" s="14" t="s">
        <v>84</v>
      </c>
      <c r="AY154" s="286" t="s">
        <v>213</v>
      </c>
    </row>
    <row r="155" s="2" customFormat="1" ht="55.5" customHeight="1">
      <c r="A155" s="39"/>
      <c r="B155" s="40"/>
      <c r="C155" s="244" t="s">
        <v>420</v>
      </c>
      <c r="D155" s="244" t="s">
        <v>216</v>
      </c>
      <c r="E155" s="245" t="s">
        <v>2879</v>
      </c>
      <c r="F155" s="246" t="s">
        <v>4510</v>
      </c>
      <c r="G155" s="247" t="s">
        <v>399</v>
      </c>
      <c r="H155" s="248">
        <v>56.031999999999996</v>
      </c>
      <c r="I155" s="249"/>
      <c r="J155" s="250">
        <f>ROUND(I155*H155,2)</f>
        <v>0</v>
      </c>
      <c r="K155" s="246" t="s">
        <v>394</v>
      </c>
      <c r="L155" s="45"/>
      <c r="M155" s="251" t="s">
        <v>1</v>
      </c>
      <c r="N155" s="252" t="s">
        <v>41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229</v>
      </c>
      <c r="AT155" s="255" t="s">
        <v>216</v>
      </c>
      <c r="AU155" s="255" t="s">
        <v>86</v>
      </c>
      <c r="AY155" s="18" t="s">
        <v>213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84</v>
      </c>
      <c r="BK155" s="256">
        <f>ROUND(I155*H155,2)</f>
        <v>0</v>
      </c>
      <c r="BL155" s="18" t="s">
        <v>229</v>
      </c>
      <c r="BM155" s="255" t="s">
        <v>293</v>
      </c>
    </row>
    <row r="156" s="13" customFormat="1">
      <c r="A156" s="13"/>
      <c r="B156" s="265"/>
      <c r="C156" s="266"/>
      <c r="D156" s="257" t="s">
        <v>436</v>
      </c>
      <c r="E156" s="267" t="s">
        <v>1</v>
      </c>
      <c r="F156" s="268" t="s">
        <v>4730</v>
      </c>
      <c r="G156" s="266"/>
      <c r="H156" s="269">
        <v>9.2159999999999993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5" t="s">
        <v>436</v>
      </c>
      <c r="AU156" s="275" t="s">
        <v>86</v>
      </c>
      <c r="AV156" s="13" t="s">
        <v>86</v>
      </c>
      <c r="AW156" s="13" t="s">
        <v>32</v>
      </c>
      <c r="AX156" s="13" t="s">
        <v>76</v>
      </c>
      <c r="AY156" s="275" t="s">
        <v>213</v>
      </c>
    </row>
    <row r="157" s="13" customFormat="1">
      <c r="A157" s="13"/>
      <c r="B157" s="265"/>
      <c r="C157" s="266"/>
      <c r="D157" s="257" t="s">
        <v>436</v>
      </c>
      <c r="E157" s="267" t="s">
        <v>1</v>
      </c>
      <c r="F157" s="268" t="s">
        <v>4731</v>
      </c>
      <c r="G157" s="266"/>
      <c r="H157" s="269">
        <v>46.816000000000002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5" t="s">
        <v>436</v>
      </c>
      <c r="AU157" s="275" t="s">
        <v>86</v>
      </c>
      <c r="AV157" s="13" t="s">
        <v>86</v>
      </c>
      <c r="AW157" s="13" t="s">
        <v>32</v>
      </c>
      <c r="AX157" s="13" t="s">
        <v>76</v>
      </c>
      <c r="AY157" s="275" t="s">
        <v>213</v>
      </c>
    </row>
    <row r="158" s="14" customFormat="1">
      <c r="A158" s="14"/>
      <c r="B158" s="276"/>
      <c r="C158" s="277"/>
      <c r="D158" s="257" t="s">
        <v>436</v>
      </c>
      <c r="E158" s="278" t="s">
        <v>1</v>
      </c>
      <c r="F158" s="279" t="s">
        <v>453</v>
      </c>
      <c r="G158" s="277"/>
      <c r="H158" s="280">
        <v>56.032000000000004</v>
      </c>
      <c r="I158" s="281"/>
      <c r="J158" s="277"/>
      <c r="K158" s="277"/>
      <c r="L158" s="282"/>
      <c r="M158" s="283"/>
      <c r="N158" s="284"/>
      <c r="O158" s="284"/>
      <c r="P158" s="284"/>
      <c r="Q158" s="284"/>
      <c r="R158" s="284"/>
      <c r="S158" s="284"/>
      <c r="T158" s="28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6" t="s">
        <v>436</v>
      </c>
      <c r="AU158" s="286" t="s">
        <v>86</v>
      </c>
      <c r="AV158" s="14" t="s">
        <v>229</v>
      </c>
      <c r="AW158" s="14" t="s">
        <v>32</v>
      </c>
      <c r="AX158" s="14" t="s">
        <v>84</v>
      </c>
      <c r="AY158" s="286" t="s">
        <v>213</v>
      </c>
    </row>
    <row r="159" s="2" customFormat="1" ht="21.75" customHeight="1">
      <c r="A159" s="39"/>
      <c r="B159" s="40"/>
      <c r="C159" s="244" t="s">
        <v>248</v>
      </c>
      <c r="D159" s="244" t="s">
        <v>216</v>
      </c>
      <c r="E159" s="245" t="s">
        <v>1014</v>
      </c>
      <c r="F159" s="246" t="s">
        <v>4515</v>
      </c>
      <c r="G159" s="247" t="s">
        <v>393</v>
      </c>
      <c r="H159" s="248">
        <v>108</v>
      </c>
      <c r="I159" s="249"/>
      <c r="J159" s="250">
        <f>ROUND(I159*H159,2)</f>
        <v>0</v>
      </c>
      <c r="K159" s="246" t="s">
        <v>394</v>
      </c>
      <c r="L159" s="45"/>
      <c r="M159" s="251" t="s">
        <v>1</v>
      </c>
      <c r="N159" s="252" t="s">
        <v>41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229</v>
      </c>
      <c r="AT159" s="255" t="s">
        <v>216</v>
      </c>
      <c r="AU159" s="255" t="s">
        <v>86</v>
      </c>
      <c r="AY159" s="18" t="s">
        <v>213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84</v>
      </c>
      <c r="BK159" s="256">
        <f>ROUND(I159*H159,2)</f>
        <v>0</v>
      </c>
      <c r="BL159" s="18" t="s">
        <v>229</v>
      </c>
      <c r="BM159" s="255" t="s">
        <v>307</v>
      </c>
    </row>
    <row r="160" s="13" customFormat="1">
      <c r="A160" s="13"/>
      <c r="B160" s="265"/>
      <c r="C160" s="266"/>
      <c r="D160" s="257" t="s">
        <v>436</v>
      </c>
      <c r="E160" s="267" t="s">
        <v>1</v>
      </c>
      <c r="F160" s="268" t="s">
        <v>4732</v>
      </c>
      <c r="G160" s="266"/>
      <c r="H160" s="269">
        <v>108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5" t="s">
        <v>436</v>
      </c>
      <c r="AU160" s="275" t="s">
        <v>86</v>
      </c>
      <c r="AV160" s="13" t="s">
        <v>86</v>
      </c>
      <c r="AW160" s="13" t="s">
        <v>32</v>
      </c>
      <c r="AX160" s="13" t="s">
        <v>76</v>
      </c>
      <c r="AY160" s="275" t="s">
        <v>213</v>
      </c>
    </row>
    <row r="161" s="14" customFormat="1">
      <c r="A161" s="14"/>
      <c r="B161" s="276"/>
      <c r="C161" s="277"/>
      <c r="D161" s="257" t="s">
        <v>436</v>
      </c>
      <c r="E161" s="278" t="s">
        <v>1</v>
      </c>
      <c r="F161" s="279" t="s">
        <v>453</v>
      </c>
      <c r="G161" s="277"/>
      <c r="H161" s="280">
        <v>108</v>
      </c>
      <c r="I161" s="281"/>
      <c r="J161" s="277"/>
      <c r="K161" s="277"/>
      <c r="L161" s="282"/>
      <c r="M161" s="283"/>
      <c r="N161" s="284"/>
      <c r="O161" s="284"/>
      <c r="P161" s="284"/>
      <c r="Q161" s="284"/>
      <c r="R161" s="284"/>
      <c r="S161" s="284"/>
      <c r="T161" s="28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6" t="s">
        <v>436</v>
      </c>
      <c r="AU161" s="286" t="s">
        <v>86</v>
      </c>
      <c r="AV161" s="14" t="s">
        <v>229</v>
      </c>
      <c r="AW161" s="14" t="s">
        <v>32</v>
      </c>
      <c r="AX161" s="14" t="s">
        <v>84</v>
      </c>
      <c r="AY161" s="286" t="s">
        <v>213</v>
      </c>
    </row>
    <row r="162" s="12" customFormat="1" ht="22.8" customHeight="1">
      <c r="A162" s="12"/>
      <c r="B162" s="228"/>
      <c r="C162" s="229"/>
      <c r="D162" s="230" t="s">
        <v>75</v>
      </c>
      <c r="E162" s="242" t="s">
        <v>86</v>
      </c>
      <c r="F162" s="242" t="s">
        <v>558</v>
      </c>
      <c r="G162" s="229"/>
      <c r="H162" s="229"/>
      <c r="I162" s="232"/>
      <c r="J162" s="243">
        <f>BK162</f>
        <v>0</v>
      </c>
      <c r="K162" s="229"/>
      <c r="L162" s="234"/>
      <c r="M162" s="235"/>
      <c r="N162" s="236"/>
      <c r="O162" s="236"/>
      <c r="P162" s="237">
        <f>SUM(P163:P185)</f>
        <v>0</v>
      </c>
      <c r="Q162" s="236"/>
      <c r="R162" s="237">
        <f>SUM(R163:R185)</f>
        <v>0</v>
      </c>
      <c r="S162" s="236"/>
      <c r="T162" s="238">
        <f>SUM(T163:T185)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9" t="s">
        <v>84</v>
      </c>
      <c r="AT162" s="240" t="s">
        <v>75</v>
      </c>
      <c r="AU162" s="240" t="s">
        <v>84</v>
      </c>
      <c r="AY162" s="239" t="s">
        <v>213</v>
      </c>
      <c r="BK162" s="241">
        <f>SUM(BK163:BK185)</f>
        <v>0</v>
      </c>
    </row>
    <row r="163" s="2" customFormat="1" ht="33" customHeight="1">
      <c r="A163" s="39"/>
      <c r="B163" s="40"/>
      <c r="C163" s="244" t="s">
        <v>253</v>
      </c>
      <c r="D163" s="244" t="s">
        <v>216</v>
      </c>
      <c r="E163" s="245" t="s">
        <v>4529</v>
      </c>
      <c r="F163" s="246" t="s">
        <v>4733</v>
      </c>
      <c r="G163" s="247" t="s">
        <v>399</v>
      </c>
      <c r="H163" s="248">
        <v>10.75</v>
      </c>
      <c r="I163" s="249"/>
      <c r="J163" s="250">
        <f>ROUND(I163*H163,2)</f>
        <v>0</v>
      </c>
      <c r="K163" s="246" t="s">
        <v>394</v>
      </c>
      <c r="L163" s="45"/>
      <c r="M163" s="251" t="s">
        <v>1</v>
      </c>
      <c r="N163" s="252" t="s">
        <v>41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229</v>
      </c>
      <c r="AT163" s="255" t="s">
        <v>216</v>
      </c>
      <c r="AU163" s="255" t="s">
        <v>86</v>
      </c>
      <c r="AY163" s="18" t="s">
        <v>213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84</v>
      </c>
      <c r="BK163" s="256">
        <f>ROUND(I163*H163,2)</f>
        <v>0</v>
      </c>
      <c r="BL163" s="18" t="s">
        <v>229</v>
      </c>
      <c r="BM163" s="255" t="s">
        <v>322</v>
      </c>
    </row>
    <row r="164" s="13" customFormat="1">
      <c r="A164" s="13"/>
      <c r="B164" s="265"/>
      <c r="C164" s="266"/>
      <c r="D164" s="257" t="s">
        <v>436</v>
      </c>
      <c r="E164" s="267" t="s">
        <v>1</v>
      </c>
      <c r="F164" s="268" t="s">
        <v>4734</v>
      </c>
      <c r="G164" s="266"/>
      <c r="H164" s="269">
        <v>10.75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5" t="s">
        <v>436</v>
      </c>
      <c r="AU164" s="275" t="s">
        <v>86</v>
      </c>
      <c r="AV164" s="13" t="s">
        <v>86</v>
      </c>
      <c r="AW164" s="13" t="s">
        <v>32</v>
      </c>
      <c r="AX164" s="13" t="s">
        <v>76</v>
      </c>
      <c r="AY164" s="275" t="s">
        <v>213</v>
      </c>
    </row>
    <row r="165" s="14" customFormat="1">
      <c r="A165" s="14"/>
      <c r="B165" s="276"/>
      <c r="C165" s="277"/>
      <c r="D165" s="257" t="s">
        <v>436</v>
      </c>
      <c r="E165" s="278" t="s">
        <v>1</v>
      </c>
      <c r="F165" s="279" t="s">
        <v>453</v>
      </c>
      <c r="G165" s="277"/>
      <c r="H165" s="280">
        <v>10.75</v>
      </c>
      <c r="I165" s="281"/>
      <c r="J165" s="277"/>
      <c r="K165" s="277"/>
      <c r="L165" s="282"/>
      <c r="M165" s="283"/>
      <c r="N165" s="284"/>
      <c r="O165" s="284"/>
      <c r="P165" s="284"/>
      <c r="Q165" s="284"/>
      <c r="R165" s="284"/>
      <c r="S165" s="284"/>
      <c r="T165" s="28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6" t="s">
        <v>436</v>
      </c>
      <c r="AU165" s="286" t="s">
        <v>86</v>
      </c>
      <c r="AV165" s="14" t="s">
        <v>229</v>
      </c>
      <c r="AW165" s="14" t="s">
        <v>32</v>
      </c>
      <c r="AX165" s="14" t="s">
        <v>84</v>
      </c>
      <c r="AY165" s="286" t="s">
        <v>213</v>
      </c>
    </row>
    <row r="166" s="2" customFormat="1" ht="21.75" customHeight="1">
      <c r="A166" s="39"/>
      <c r="B166" s="40"/>
      <c r="C166" s="244" t="s">
        <v>257</v>
      </c>
      <c r="D166" s="244" t="s">
        <v>216</v>
      </c>
      <c r="E166" s="245" t="s">
        <v>2753</v>
      </c>
      <c r="F166" s="246" t="s">
        <v>4534</v>
      </c>
      <c r="G166" s="247" t="s">
        <v>399</v>
      </c>
      <c r="H166" s="248">
        <v>16.719000000000001</v>
      </c>
      <c r="I166" s="249"/>
      <c r="J166" s="250">
        <f>ROUND(I166*H166,2)</f>
        <v>0</v>
      </c>
      <c r="K166" s="246" t="s">
        <v>394</v>
      </c>
      <c r="L166" s="45"/>
      <c r="M166" s="251" t="s">
        <v>1</v>
      </c>
      <c r="N166" s="252" t="s">
        <v>41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229</v>
      </c>
      <c r="AT166" s="255" t="s">
        <v>216</v>
      </c>
      <c r="AU166" s="255" t="s">
        <v>86</v>
      </c>
      <c r="AY166" s="18" t="s">
        <v>213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84</v>
      </c>
      <c r="BK166" s="256">
        <f>ROUND(I166*H166,2)</f>
        <v>0</v>
      </c>
      <c r="BL166" s="18" t="s">
        <v>229</v>
      </c>
      <c r="BM166" s="255" t="s">
        <v>333</v>
      </c>
    </row>
    <row r="167" s="13" customFormat="1">
      <c r="A167" s="13"/>
      <c r="B167" s="265"/>
      <c r="C167" s="266"/>
      <c r="D167" s="257" t="s">
        <v>436</v>
      </c>
      <c r="E167" s="267" t="s">
        <v>1</v>
      </c>
      <c r="F167" s="268" t="s">
        <v>4735</v>
      </c>
      <c r="G167" s="266"/>
      <c r="H167" s="269">
        <v>16.719000000000001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5" t="s">
        <v>436</v>
      </c>
      <c r="AU167" s="275" t="s">
        <v>86</v>
      </c>
      <c r="AV167" s="13" t="s">
        <v>86</v>
      </c>
      <c r="AW167" s="13" t="s">
        <v>32</v>
      </c>
      <c r="AX167" s="13" t="s">
        <v>76</v>
      </c>
      <c r="AY167" s="275" t="s">
        <v>213</v>
      </c>
    </row>
    <row r="168" s="14" customFormat="1">
      <c r="A168" s="14"/>
      <c r="B168" s="276"/>
      <c r="C168" s="277"/>
      <c r="D168" s="257" t="s">
        <v>436</v>
      </c>
      <c r="E168" s="278" t="s">
        <v>1</v>
      </c>
      <c r="F168" s="279" t="s">
        <v>453</v>
      </c>
      <c r="G168" s="277"/>
      <c r="H168" s="280">
        <v>16.719000000000001</v>
      </c>
      <c r="I168" s="281"/>
      <c r="J168" s="277"/>
      <c r="K168" s="277"/>
      <c r="L168" s="282"/>
      <c r="M168" s="283"/>
      <c r="N168" s="284"/>
      <c r="O168" s="284"/>
      <c r="P168" s="284"/>
      <c r="Q168" s="284"/>
      <c r="R168" s="284"/>
      <c r="S168" s="284"/>
      <c r="T168" s="28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6" t="s">
        <v>436</v>
      </c>
      <c r="AU168" s="286" t="s">
        <v>86</v>
      </c>
      <c r="AV168" s="14" t="s">
        <v>229</v>
      </c>
      <c r="AW168" s="14" t="s">
        <v>32</v>
      </c>
      <c r="AX168" s="14" t="s">
        <v>84</v>
      </c>
      <c r="AY168" s="286" t="s">
        <v>213</v>
      </c>
    </row>
    <row r="169" s="2" customFormat="1" ht="16.5" customHeight="1">
      <c r="A169" s="39"/>
      <c r="B169" s="40"/>
      <c r="C169" s="244" t="s">
        <v>264</v>
      </c>
      <c r="D169" s="244" t="s">
        <v>216</v>
      </c>
      <c r="E169" s="245" t="s">
        <v>4536</v>
      </c>
      <c r="F169" s="246" t="s">
        <v>4537</v>
      </c>
      <c r="G169" s="247" t="s">
        <v>393</v>
      </c>
      <c r="H169" s="248">
        <v>10.006</v>
      </c>
      <c r="I169" s="249"/>
      <c r="J169" s="250">
        <f>ROUND(I169*H169,2)</f>
        <v>0</v>
      </c>
      <c r="K169" s="246" t="s">
        <v>394</v>
      </c>
      <c r="L169" s="45"/>
      <c r="M169" s="251" t="s">
        <v>1</v>
      </c>
      <c r="N169" s="252" t="s">
        <v>41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229</v>
      </c>
      <c r="AT169" s="255" t="s">
        <v>216</v>
      </c>
      <c r="AU169" s="255" t="s">
        <v>86</v>
      </c>
      <c r="AY169" s="18" t="s">
        <v>213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84</v>
      </c>
      <c r="BK169" s="256">
        <f>ROUND(I169*H169,2)</f>
        <v>0</v>
      </c>
      <c r="BL169" s="18" t="s">
        <v>229</v>
      </c>
      <c r="BM169" s="255" t="s">
        <v>343</v>
      </c>
    </row>
    <row r="170" s="13" customFormat="1">
      <c r="A170" s="13"/>
      <c r="B170" s="265"/>
      <c r="C170" s="266"/>
      <c r="D170" s="257" t="s">
        <v>436</v>
      </c>
      <c r="E170" s="267" t="s">
        <v>1</v>
      </c>
      <c r="F170" s="268" t="s">
        <v>4736</v>
      </c>
      <c r="G170" s="266"/>
      <c r="H170" s="269">
        <v>10.006</v>
      </c>
      <c r="I170" s="270"/>
      <c r="J170" s="266"/>
      <c r="K170" s="266"/>
      <c r="L170" s="271"/>
      <c r="M170" s="272"/>
      <c r="N170" s="273"/>
      <c r="O170" s="273"/>
      <c r="P170" s="273"/>
      <c r="Q170" s="273"/>
      <c r="R170" s="273"/>
      <c r="S170" s="273"/>
      <c r="T170" s="27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5" t="s">
        <v>436</v>
      </c>
      <c r="AU170" s="275" t="s">
        <v>86</v>
      </c>
      <c r="AV170" s="13" t="s">
        <v>86</v>
      </c>
      <c r="AW170" s="13" t="s">
        <v>32</v>
      </c>
      <c r="AX170" s="13" t="s">
        <v>76</v>
      </c>
      <c r="AY170" s="275" t="s">
        <v>213</v>
      </c>
    </row>
    <row r="171" s="14" customFormat="1">
      <c r="A171" s="14"/>
      <c r="B171" s="276"/>
      <c r="C171" s="277"/>
      <c r="D171" s="257" t="s">
        <v>436</v>
      </c>
      <c r="E171" s="278" t="s">
        <v>1</v>
      </c>
      <c r="F171" s="279" t="s">
        <v>453</v>
      </c>
      <c r="G171" s="277"/>
      <c r="H171" s="280">
        <v>10.006</v>
      </c>
      <c r="I171" s="281"/>
      <c r="J171" s="277"/>
      <c r="K171" s="277"/>
      <c r="L171" s="282"/>
      <c r="M171" s="283"/>
      <c r="N171" s="284"/>
      <c r="O171" s="284"/>
      <c r="P171" s="284"/>
      <c r="Q171" s="284"/>
      <c r="R171" s="284"/>
      <c r="S171" s="284"/>
      <c r="T171" s="28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6" t="s">
        <v>436</v>
      </c>
      <c r="AU171" s="286" t="s">
        <v>86</v>
      </c>
      <c r="AV171" s="14" t="s">
        <v>229</v>
      </c>
      <c r="AW171" s="14" t="s">
        <v>32</v>
      </c>
      <c r="AX171" s="14" t="s">
        <v>84</v>
      </c>
      <c r="AY171" s="286" t="s">
        <v>213</v>
      </c>
    </row>
    <row r="172" s="2" customFormat="1" ht="16.5" customHeight="1">
      <c r="A172" s="39"/>
      <c r="B172" s="40"/>
      <c r="C172" s="244" t="s">
        <v>269</v>
      </c>
      <c r="D172" s="244" t="s">
        <v>216</v>
      </c>
      <c r="E172" s="245" t="s">
        <v>4539</v>
      </c>
      <c r="F172" s="246" t="s">
        <v>4540</v>
      </c>
      <c r="G172" s="247" t="s">
        <v>393</v>
      </c>
      <c r="H172" s="248">
        <v>10.006</v>
      </c>
      <c r="I172" s="249"/>
      <c r="J172" s="250">
        <f>ROUND(I172*H172,2)</f>
        <v>0</v>
      </c>
      <c r="K172" s="246" t="s">
        <v>394</v>
      </c>
      <c r="L172" s="45"/>
      <c r="M172" s="251" t="s">
        <v>1</v>
      </c>
      <c r="N172" s="252" t="s">
        <v>41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229</v>
      </c>
      <c r="AT172" s="255" t="s">
        <v>216</v>
      </c>
      <c r="AU172" s="255" t="s">
        <v>86</v>
      </c>
      <c r="AY172" s="18" t="s">
        <v>213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84</v>
      </c>
      <c r="BK172" s="256">
        <f>ROUND(I172*H172,2)</f>
        <v>0</v>
      </c>
      <c r="BL172" s="18" t="s">
        <v>229</v>
      </c>
      <c r="BM172" s="255" t="s">
        <v>512</v>
      </c>
    </row>
    <row r="173" s="2" customFormat="1" ht="21.75" customHeight="1">
      <c r="A173" s="39"/>
      <c r="B173" s="40"/>
      <c r="C173" s="244" t="s">
        <v>279</v>
      </c>
      <c r="D173" s="244" t="s">
        <v>216</v>
      </c>
      <c r="E173" s="245" t="s">
        <v>2767</v>
      </c>
      <c r="F173" s="246" t="s">
        <v>4541</v>
      </c>
      <c r="G173" s="247" t="s">
        <v>491</v>
      </c>
      <c r="H173" s="248">
        <v>1.3340000000000001</v>
      </c>
      <c r="I173" s="249"/>
      <c r="J173" s="250">
        <f>ROUND(I173*H173,2)</f>
        <v>0</v>
      </c>
      <c r="K173" s="246" t="s">
        <v>394</v>
      </c>
      <c r="L173" s="45"/>
      <c r="M173" s="251" t="s">
        <v>1</v>
      </c>
      <c r="N173" s="252" t="s">
        <v>41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229</v>
      </c>
      <c r="AT173" s="255" t="s">
        <v>216</v>
      </c>
      <c r="AU173" s="255" t="s">
        <v>86</v>
      </c>
      <c r="AY173" s="18" t="s">
        <v>213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84</v>
      </c>
      <c r="BK173" s="256">
        <f>ROUND(I173*H173,2)</f>
        <v>0</v>
      </c>
      <c r="BL173" s="18" t="s">
        <v>229</v>
      </c>
      <c r="BM173" s="255" t="s">
        <v>355</v>
      </c>
    </row>
    <row r="174" s="13" customFormat="1">
      <c r="A174" s="13"/>
      <c r="B174" s="265"/>
      <c r="C174" s="266"/>
      <c r="D174" s="257" t="s">
        <v>436</v>
      </c>
      <c r="E174" s="267" t="s">
        <v>1</v>
      </c>
      <c r="F174" s="268" t="s">
        <v>4737</v>
      </c>
      <c r="G174" s="266"/>
      <c r="H174" s="269">
        <v>1.3340000000000001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5" t="s">
        <v>436</v>
      </c>
      <c r="AU174" s="275" t="s">
        <v>86</v>
      </c>
      <c r="AV174" s="13" t="s">
        <v>86</v>
      </c>
      <c r="AW174" s="13" t="s">
        <v>32</v>
      </c>
      <c r="AX174" s="13" t="s">
        <v>76</v>
      </c>
      <c r="AY174" s="275" t="s">
        <v>213</v>
      </c>
    </row>
    <row r="175" s="14" customFormat="1">
      <c r="A175" s="14"/>
      <c r="B175" s="276"/>
      <c r="C175" s="277"/>
      <c r="D175" s="257" t="s">
        <v>436</v>
      </c>
      <c r="E175" s="278" t="s">
        <v>1</v>
      </c>
      <c r="F175" s="279" t="s">
        <v>453</v>
      </c>
      <c r="G175" s="277"/>
      <c r="H175" s="280">
        <v>1.3340000000000001</v>
      </c>
      <c r="I175" s="281"/>
      <c r="J175" s="277"/>
      <c r="K175" s="277"/>
      <c r="L175" s="282"/>
      <c r="M175" s="283"/>
      <c r="N175" s="284"/>
      <c r="O175" s="284"/>
      <c r="P175" s="284"/>
      <c r="Q175" s="284"/>
      <c r="R175" s="284"/>
      <c r="S175" s="284"/>
      <c r="T175" s="28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6" t="s">
        <v>436</v>
      </c>
      <c r="AU175" s="286" t="s">
        <v>86</v>
      </c>
      <c r="AV175" s="14" t="s">
        <v>229</v>
      </c>
      <c r="AW175" s="14" t="s">
        <v>32</v>
      </c>
      <c r="AX175" s="14" t="s">
        <v>84</v>
      </c>
      <c r="AY175" s="286" t="s">
        <v>213</v>
      </c>
    </row>
    <row r="176" s="2" customFormat="1" ht="21.75" customHeight="1">
      <c r="A176" s="39"/>
      <c r="B176" s="40"/>
      <c r="C176" s="244" t="s">
        <v>8</v>
      </c>
      <c r="D176" s="244" t="s">
        <v>216</v>
      </c>
      <c r="E176" s="245" t="s">
        <v>4738</v>
      </c>
      <c r="F176" s="246" t="s">
        <v>4739</v>
      </c>
      <c r="G176" s="247" t="s">
        <v>399</v>
      </c>
      <c r="H176" s="248">
        <v>24.547999999999998</v>
      </c>
      <c r="I176" s="249"/>
      <c r="J176" s="250">
        <f>ROUND(I176*H176,2)</f>
        <v>0</v>
      </c>
      <c r="K176" s="246" t="s">
        <v>394</v>
      </c>
      <c r="L176" s="45"/>
      <c r="M176" s="251" t="s">
        <v>1</v>
      </c>
      <c r="N176" s="252" t="s">
        <v>41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229</v>
      </c>
      <c r="AT176" s="255" t="s">
        <v>216</v>
      </c>
      <c r="AU176" s="255" t="s">
        <v>86</v>
      </c>
      <c r="AY176" s="18" t="s">
        <v>213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84</v>
      </c>
      <c r="BK176" s="256">
        <f>ROUND(I176*H176,2)</f>
        <v>0</v>
      </c>
      <c r="BL176" s="18" t="s">
        <v>229</v>
      </c>
      <c r="BM176" s="255" t="s">
        <v>365</v>
      </c>
    </row>
    <row r="177" s="13" customFormat="1">
      <c r="A177" s="13"/>
      <c r="B177" s="265"/>
      <c r="C177" s="266"/>
      <c r="D177" s="257" t="s">
        <v>436</v>
      </c>
      <c r="E177" s="267" t="s">
        <v>1</v>
      </c>
      <c r="F177" s="268" t="s">
        <v>4740</v>
      </c>
      <c r="G177" s="266"/>
      <c r="H177" s="269">
        <v>19.641999999999999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5" t="s">
        <v>436</v>
      </c>
      <c r="AU177" s="275" t="s">
        <v>86</v>
      </c>
      <c r="AV177" s="13" t="s">
        <v>86</v>
      </c>
      <c r="AW177" s="13" t="s">
        <v>32</v>
      </c>
      <c r="AX177" s="13" t="s">
        <v>76</v>
      </c>
      <c r="AY177" s="275" t="s">
        <v>213</v>
      </c>
    </row>
    <row r="178" s="13" customFormat="1">
      <c r="A178" s="13"/>
      <c r="B178" s="265"/>
      <c r="C178" s="266"/>
      <c r="D178" s="257" t="s">
        <v>436</v>
      </c>
      <c r="E178" s="267" t="s">
        <v>1</v>
      </c>
      <c r="F178" s="268" t="s">
        <v>4741</v>
      </c>
      <c r="G178" s="266"/>
      <c r="H178" s="269">
        <v>4.9059999999999997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5" t="s">
        <v>436</v>
      </c>
      <c r="AU178" s="275" t="s">
        <v>86</v>
      </c>
      <c r="AV178" s="13" t="s">
        <v>86</v>
      </c>
      <c r="AW178" s="13" t="s">
        <v>32</v>
      </c>
      <c r="AX178" s="13" t="s">
        <v>76</v>
      </c>
      <c r="AY178" s="275" t="s">
        <v>213</v>
      </c>
    </row>
    <row r="179" s="14" customFormat="1">
      <c r="A179" s="14"/>
      <c r="B179" s="276"/>
      <c r="C179" s="277"/>
      <c r="D179" s="257" t="s">
        <v>436</v>
      </c>
      <c r="E179" s="278" t="s">
        <v>1</v>
      </c>
      <c r="F179" s="279" t="s">
        <v>453</v>
      </c>
      <c r="G179" s="277"/>
      <c r="H179" s="280">
        <v>24.547999999999998</v>
      </c>
      <c r="I179" s="281"/>
      <c r="J179" s="277"/>
      <c r="K179" s="277"/>
      <c r="L179" s="282"/>
      <c r="M179" s="283"/>
      <c r="N179" s="284"/>
      <c r="O179" s="284"/>
      <c r="P179" s="284"/>
      <c r="Q179" s="284"/>
      <c r="R179" s="284"/>
      <c r="S179" s="284"/>
      <c r="T179" s="28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6" t="s">
        <v>436</v>
      </c>
      <c r="AU179" s="286" t="s">
        <v>86</v>
      </c>
      <c r="AV179" s="14" t="s">
        <v>229</v>
      </c>
      <c r="AW179" s="14" t="s">
        <v>32</v>
      </c>
      <c r="AX179" s="14" t="s">
        <v>84</v>
      </c>
      <c r="AY179" s="286" t="s">
        <v>213</v>
      </c>
    </row>
    <row r="180" s="2" customFormat="1" ht="16.5" customHeight="1">
      <c r="A180" s="39"/>
      <c r="B180" s="40"/>
      <c r="C180" s="244" t="s">
        <v>293</v>
      </c>
      <c r="D180" s="244" t="s">
        <v>216</v>
      </c>
      <c r="E180" s="245" t="s">
        <v>4546</v>
      </c>
      <c r="F180" s="246" t="s">
        <v>4547</v>
      </c>
      <c r="G180" s="247" t="s">
        <v>393</v>
      </c>
      <c r="H180" s="248">
        <v>120.496</v>
      </c>
      <c r="I180" s="249"/>
      <c r="J180" s="250">
        <f>ROUND(I180*H180,2)</f>
        <v>0</v>
      </c>
      <c r="K180" s="246" t="s">
        <v>394</v>
      </c>
      <c r="L180" s="45"/>
      <c r="M180" s="251" t="s">
        <v>1</v>
      </c>
      <c r="N180" s="252" t="s">
        <v>41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229</v>
      </c>
      <c r="AT180" s="255" t="s">
        <v>216</v>
      </c>
      <c r="AU180" s="255" t="s">
        <v>86</v>
      </c>
      <c r="AY180" s="18" t="s">
        <v>213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84</v>
      </c>
      <c r="BK180" s="256">
        <f>ROUND(I180*H180,2)</f>
        <v>0</v>
      </c>
      <c r="BL180" s="18" t="s">
        <v>229</v>
      </c>
      <c r="BM180" s="255" t="s">
        <v>375</v>
      </c>
    </row>
    <row r="181" s="13" customFormat="1">
      <c r="A181" s="13"/>
      <c r="B181" s="265"/>
      <c r="C181" s="266"/>
      <c r="D181" s="257" t="s">
        <v>436</v>
      </c>
      <c r="E181" s="267" t="s">
        <v>1</v>
      </c>
      <c r="F181" s="268" t="s">
        <v>4742</v>
      </c>
      <c r="G181" s="266"/>
      <c r="H181" s="269">
        <v>65.471999999999994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5" t="s">
        <v>436</v>
      </c>
      <c r="AU181" s="275" t="s">
        <v>86</v>
      </c>
      <c r="AV181" s="13" t="s">
        <v>86</v>
      </c>
      <c r="AW181" s="13" t="s">
        <v>32</v>
      </c>
      <c r="AX181" s="13" t="s">
        <v>76</v>
      </c>
      <c r="AY181" s="275" t="s">
        <v>213</v>
      </c>
    </row>
    <row r="182" s="13" customFormat="1">
      <c r="A182" s="13"/>
      <c r="B182" s="265"/>
      <c r="C182" s="266"/>
      <c r="D182" s="257" t="s">
        <v>436</v>
      </c>
      <c r="E182" s="267" t="s">
        <v>1</v>
      </c>
      <c r="F182" s="268" t="s">
        <v>4743</v>
      </c>
      <c r="G182" s="266"/>
      <c r="H182" s="269">
        <v>55.024000000000001</v>
      </c>
      <c r="I182" s="270"/>
      <c r="J182" s="266"/>
      <c r="K182" s="266"/>
      <c r="L182" s="271"/>
      <c r="M182" s="272"/>
      <c r="N182" s="273"/>
      <c r="O182" s="273"/>
      <c r="P182" s="273"/>
      <c r="Q182" s="273"/>
      <c r="R182" s="273"/>
      <c r="S182" s="273"/>
      <c r="T182" s="27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5" t="s">
        <v>436</v>
      </c>
      <c r="AU182" s="275" t="s">
        <v>86</v>
      </c>
      <c r="AV182" s="13" t="s">
        <v>86</v>
      </c>
      <c r="AW182" s="13" t="s">
        <v>32</v>
      </c>
      <c r="AX182" s="13" t="s">
        <v>76</v>
      </c>
      <c r="AY182" s="275" t="s">
        <v>213</v>
      </c>
    </row>
    <row r="183" s="14" customFormat="1">
      <c r="A183" s="14"/>
      <c r="B183" s="276"/>
      <c r="C183" s="277"/>
      <c r="D183" s="257" t="s">
        <v>436</v>
      </c>
      <c r="E183" s="278" t="s">
        <v>1</v>
      </c>
      <c r="F183" s="279" t="s">
        <v>453</v>
      </c>
      <c r="G183" s="277"/>
      <c r="H183" s="280">
        <v>120.496</v>
      </c>
      <c r="I183" s="281"/>
      <c r="J183" s="277"/>
      <c r="K183" s="277"/>
      <c r="L183" s="282"/>
      <c r="M183" s="283"/>
      <c r="N183" s="284"/>
      <c r="O183" s="284"/>
      <c r="P183" s="284"/>
      <c r="Q183" s="284"/>
      <c r="R183" s="284"/>
      <c r="S183" s="284"/>
      <c r="T183" s="28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6" t="s">
        <v>436</v>
      </c>
      <c r="AU183" s="286" t="s">
        <v>86</v>
      </c>
      <c r="AV183" s="14" t="s">
        <v>229</v>
      </c>
      <c r="AW183" s="14" t="s">
        <v>32</v>
      </c>
      <c r="AX183" s="14" t="s">
        <v>84</v>
      </c>
      <c r="AY183" s="286" t="s">
        <v>213</v>
      </c>
    </row>
    <row r="184" s="2" customFormat="1" ht="16.5" customHeight="1">
      <c r="A184" s="39"/>
      <c r="B184" s="40"/>
      <c r="C184" s="244" t="s">
        <v>302</v>
      </c>
      <c r="D184" s="244" t="s">
        <v>216</v>
      </c>
      <c r="E184" s="245" t="s">
        <v>4549</v>
      </c>
      <c r="F184" s="246" t="s">
        <v>4550</v>
      </c>
      <c r="G184" s="247" t="s">
        <v>393</v>
      </c>
      <c r="H184" s="248">
        <v>120.496</v>
      </c>
      <c r="I184" s="249"/>
      <c r="J184" s="250">
        <f>ROUND(I184*H184,2)</f>
        <v>0</v>
      </c>
      <c r="K184" s="246" t="s">
        <v>394</v>
      </c>
      <c r="L184" s="45"/>
      <c r="M184" s="251" t="s">
        <v>1</v>
      </c>
      <c r="N184" s="252" t="s">
        <v>41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229</v>
      </c>
      <c r="AT184" s="255" t="s">
        <v>216</v>
      </c>
      <c r="AU184" s="255" t="s">
        <v>86</v>
      </c>
      <c r="AY184" s="18" t="s">
        <v>213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84</v>
      </c>
      <c r="BK184" s="256">
        <f>ROUND(I184*H184,2)</f>
        <v>0</v>
      </c>
      <c r="BL184" s="18" t="s">
        <v>229</v>
      </c>
      <c r="BM184" s="255" t="s">
        <v>297</v>
      </c>
    </row>
    <row r="185" s="2" customFormat="1" ht="33" customHeight="1">
      <c r="A185" s="39"/>
      <c r="B185" s="40"/>
      <c r="C185" s="244" t="s">
        <v>307</v>
      </c>
      <c r="D185" s="244" t="s">
        <v>216</v>
      </c>
      <c r="E185" s="245" t="s">
        <v>4744</v>
      </c>
      <c r="F185" s="246" t="s">
        <v>4745</v>
      </c>
      <c r="G185" s="247" t="s">
        <v>310</v>
      </c>
      <c r="H185" s="248">
        <v>3</v>
      </c>
      <c r="I185" s="249"/>
      <c r="J185" s="250">
        <f>ROUND(I185*H185,2)</f>
        <v>0</v>
      </c>
      <c r="K185" s="246" t="s">
        <v>1</v>
      </c>
      <c r="L185" s="45"/>
      <c r="M185" s="251" t="s">
        <v>1</v>
      </c>
      <c r="N185" s="252" t="s">
        <v>41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229</v>
      </c>
      <c r="AT185" s="255" t="s">
        <v>216</v>
      </c>
      <c r="AU185" s="255" t="s">
        <v>86</v>
      </c>
      <c r="AY185" s="18" t="s">
        <v>213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84</v>
      </c>
      <c r="BK185" s="256">
        <f>ROUND(I185*H185,2)</f>
        <v>0</v>
      </c>
      <c r="BL185" s="18" t="s">
        <v>229</v>
      </c>
      <c r="BM185" s="255" t="s">
        <v>317</v>
      </c>
    </row>
    <row r="186" s="12" customFormat="1" ht="22.8" customHeight="1">
      <c r="A186" s="12"/>
      <c r="B186" s="228"/>
      <c r="C186" s="229"/>
      <c r="D186" s="230" t="s">
        <v>75</v>
      </c>
      <c r="E186" s="242" t="s">
        <v>224</v>
      </c>
      <c r="F186" s="242" t="s">
        <v>1176</v>
      </c>
      <c r="G186" s="229"/>
      <c r="H186" s="229"/>
      <c r="I186" s="232"/>
      <c r="J186" s="243">
        <f>BK186</f>
        <v>0</v>
      </c>
      <c r="K186" s="229"/>
      <c r="L186" s="234"/>
      <c r="M186" s="235"/>
      <c r="N186" s="236"/>
      <c r="O186" s="236"/>
      <c r="P186" s="237">
        <f>SUM(P187:P194)</f>
        <v>0</v>
      </c>
      <c r="Q186" s="236"/>
      <c r="R186" s="237">
        <f>SUM(R187:R194)</f>
        <v>0</v>
      </c>
      <c r="S186" s="236"/>
      <c r="T186" s="238">
        <f>SUM(T187:T194)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84</v>
      </c>
      <c r="AT186" s="240" t="s">
        <v>75</v>
      </c>
      <c r="AU186" s="240" t="s">
        <v>84</v>
      </c>
      <c r="AY186" s="239" t="s">
        <v>213</v>
      </c>
      <c r="BK186" s="241">
        <f>SUM(BK187:BK194)</f>
        <v>0</v>
      </c>
    </row>
    <row r="187" s="2" customFormat="1" ht="55.5" customHeight="1">
      <c r="A187" s="39"/>
      <c r="B187" s="40"/>
      <c r="C187" s="244" t="s">
        <v>312</v>
      </c>
      <c r="D187" s="244" t="s">
        <v>216</v>
      </c>
      <c r="E187" s="245" t="s">
        <v>4553</v>
      </c>
      <c r="F187" s="246" t="s">
        <v>4746</v>
      </c>
      <c r="G187" s="247" t="s">
        <v>399</v>
      </c>
      <c r="H187" s="248">
        <v>5.7240000000000002</v>
      </c>
      <c r="I187" s="249"/>
      <c r="J187" s="250">
        <f>ROUND(I187*H187,2)</f>
        <v>0</v>
      </c>
      <c r="K187" s="246" t="s">
        <v>1</v>
      </c>
      <c r="L187" s="45"/>
      <c r="M187" s="251" t="s">
        <v>1</v>
      </c>
      <c r="N187" s="252" t="s">
        <v>41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229</v>
      </c>
      <c r="AT187" s="255" t="s">
        <v>216</v>
      </c>
      <c r="AU187" s="255" t="s">
        <v>86</v>
      </c>
      <c r="AY187" s="18" t="s">
        <v>213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84</v>
      </c>
      <c r="BK187" s="256">
        <f>ROUND(I187*H187,2)</f>
        <v>0</v>
      </c>
      <c r="BL187" s="18" t="s">
        <v>229</v>
      </c>
      <c r="BM187" s="255" t="s">
        <v>565</v>
      </c>
    </row>
    <row r="188" s="13" customFormat="1">
      <c r="A188" s="13"/>
      <c r="B188" s="265"/>
      <c r="C188" s="266"/>
      <c r="D188" s="257" t="s">
        <v>436</v>
      </c>
      <c r="E188" s="267" t="s">
        <v>1</v>
      </c>
      <c r="F188" s="268" t="s">
        <v>4747</v>
      </c>
      <c r="G188" s="266"/>
      <c r="H188" s="269">
        <v>5.7240000000000002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5" t="s">
        <v>436</v>
      </c>
      <c r="AU188" s="275" t="s">
        <v>86</v>
      </c>
      <c r="AV188" s="13" t="s">
        <v>86</v>
      </c>
      <c r="AW188" s="13" t="s">
        <v>32</v>
      </c>
      <c r="AX188" s="13" t="s">
        <v>76</v>
      </c>
      <c r="AY188" s="275" t="s">
        <v>213</v>
      </c>
    </row>
    <row r="189" s="14" customFormat="1">
      <c r="A189" s="14"/>
      <c r="B189" s="276"/>
      <c r="C189" s="277"/>
      <c r="D189" s="257" t="s">
        <v>436</v>
      </c>
      <c r="E189" s="278" t="s">
        <v>1</v>
      </c>
      <c r="F189" s="279" t="s">
        <v>453</v>
      </c>
      <c r="G189" s="277"/>
      <c r="H189" s="280">
        <v>5.7240000000000002</v>
      </c>
      <c r="I189" s="281"/>
      <c r="J189" s="277"/>
      <c r="K189" s="277"/>
      <c r="L189" s="282"/>
      <c r="M189" s="283"/>
      <c r="N189" s="284"/>
      <c r="O189" s="284"/>
      <c r="P189" s="284"/>
      <c r="Q189" s="284"/>
      <c r="R189" s="284"/>
      <c r="S189" s="284"/>
      <c r="T189" s="28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6" t="s">
        <v>436</v>
      </c>
      <c r="AU189" s="286" t="s">
        <v>86</v>
      </c>
      <c r="AV189" s="14" t="s">
        <v>229</v>
      </c>
      <c r="AW189" s="14" t="s">
        <v>32</v>
      </c>
      <c r="AX189" s="14" t="s">
        <v>84</v>
      </c>
      <c r="AY189" s="286" t="s">
        <v>213</v>
      </c>
    </row>
    <row r="190" s="2" customFormat="1" ht="21.75" customHeight="1">
      <c r="A190" s="39"/>
      <c r="B190" s="40"/>
      <c r="C190" s="244" t="s">
        <v>322</v>
      </c>
      <c r="D190" s="244" t="s">
        <v>216</v>
      </c>
      <c r="E190" s="245" t="s">
        <v>1530</v>
      </c>
      <c r="F190" s="246" t="s">
        <v>4557</v>
      </c>
      <c r="G190" s="247" t="s">
        <v>393</v>
      </c>
      <c r="H190" s="248">
        <v>58.32</v>
      </c>
      <c r="I190" s="249"/>
      <c r="J190" s="250">
        <f>ROUND(I190*H190,2)</f>
        <v>0</v>
      </c>
      <c r="K190" s="246" t="s">
        <v>394</v>
      </c>
      <c r="L190" s="45"/>
      <c r="M190" s="251" t="s">
        <v>1</v>
      </c>
      <c r="N190" s="252" t="s">
        <v>41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229</v>
      </c>
      <c r="AT190" s="255" t="s">
        <v>216</v>
      </c>
      <c r="AU190" s="255" t="s">
        <v>86</v>
      </c>
      <c r="AY190" s="18" t="s">
        <v>213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84</v>
      </c>
      <c r="BK190" s="256">
        <f>ROUND(I190*H190,2)</f>
        <v>0</v>
      </c>
      <c r="BL190" s="18" t="s">
        <v>229</v>
      </c>
      <c r="BM190" s="255" t="s">
        <v>574</v>
      </c>
    </row>
    <row r="191" s="13" customFormat="1">
      <c r="A191" s="13"/>
      <c r="B191" s="265"/>
      <c r="C191" s="266"/>
      <c r="D191" s="257" t="s">
        <v>436</v>
      </c>
      <c r="E191" s="267" t="s">
        <v>1</v>
      </c>
      <c r="F191" s="268" t="s">
        <v>4748</v>
      </c>
      <c r="G191" s="266"/>
      <c r="H191" s="269">
        <v>58.32</v>
      </c>
      <c r="I191" s="270"/>
      <c r="J191" s="266"/>
      <c r="K191" s="266"/>
      <c r="L191" s="271"/>
      <c r="M191" s="272"/>
      <c r="N191" s="273"/>
      <c r="O191" s="273"/>
      <c r="P191" s="273"/>
      <c r="Q191" s="273"/>
      <c r="R191" s="273"/>
      <c r="S191" s="273"/>
      <c r="T191" s="27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5" t="s">
        <v>436</v>
      </c>
      <c r="AU191" s="275" t="s">
        <v>86</v>
      </c>
      <c r="AV191" s="13" t="s">
        <v>86</v>
      </c>
      <c r="AW191" s="13" t="s">
        <v>32</v>
      </c>
      <c r="AX191" s="13" t="s">
        <v>76</v>
      </c>
      <c r="AY191" s="275" t="s">
        <v>213</v>
      </c>
    </row>
    <row r="192" s="14" customFormat="1">
      <c r="A192" s="14"/>
      <c r="B192" s="276"/>
      <c r="C192" s="277"/>
      <c r="D192" s="257" t="s">
        <v>436</v>
      </c>
      <c r="E192" s="278" t="s">
        <v>1</v>
      </c>
      <c r="F192" s="279" t="s">
        <v>453</v>
      </c>
      <c r="G192" s="277"/>
      <c r="H192" s="280">
        <v>58.32</v>
      </c>
      <c r="I192" s="281"/>
      <c r="J192" s="277"/>
      <c r="K192" s="277"/>
      <c r="L192" s="282"/>
      <c r="M192" s="283"/>
      <c r="N192" s="284"/>
      <c r="O192" s="284"/>
      <c r="P192" s="284"/>
      <c r="Q192" s="284"/>
      <c r="R192" s="284"/>
      <c r="S192" s="284"/>
      <c r="T192" s="28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6" t="s">
        <v>436</v>
      </c>
      <c r="AU192" s="286" t="s">
        <v>86</v>
      </c>
      <c r="AV192" s="14" t="s">
        <v>229</v>
      </c>
      <c r="AW192" s="14" t="s">
        <v>32</v>
      </c>
      <c r="AX192" s="14" t="s">
        <v>84</v>
      </c>
      <c r="AY192" s="286" t="s">
        <v>213</v>
      </c>
    </row>
    <row r="193" s="2" customFormat="1" ht="21.75" customHeight="1">
      <c r="A193" s="39"/>
      <c r="B193" s="40"/>
      <c r="C193" s="244" t="s">
        <v>7</v>
      </c>
      <c r="D193" s="244" t="s">
        <v>216</v>
      </c>
      <c r="E193" s="245" t="s">
        <v>1536</v>
      </c>
      <c r="F193" s="246" t="s">
        <v>4560</v>
      </c>
      <c r="G193" s="247" t="s">
        <v>393</v>
      </c>
      <c r="H193" s="248">
        <v>58.32</v>
      </c>
      <c r="I193" s="249"/>
      <c r="J193" s="250">
        <f>ROUND(I193*H193,2)</f>
        <v>0</v>
      </c>
      <c r="K193" s="246" t="s">
        <v>394</v>
      </c>
      <c r="L193" s="45"/>
      <c r="M193" s="251" t="s">
        <v>1</v>
      </c>
      <c r="N193" s="252" t="s">
        <v>41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229</v>
      </c>
      <c r="AT193" s="255" t="s">
        <v>216</v>
      </c>
      <c r="AU193" s="255" t="s">
        <v>86</v>
      </c>
      <c r="AY193" s="18" t="s">
        <v>213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84</v>
      </c>
      <c r="BK193" s="256">
        <f>ROUND(I193*H193,2)</f>
        <v>0</v>
      </c>
      <c r="BL193" s="18" t="s">
        <v>229</v>
      </c>
      <c r="BM193" s="255" t="s">
        <v>585</v>
      </c>
    </row>
    <row r="194" s="2" customFormat="1" ht="21.75" customHeight="1">
      <c r="A194" s="39"/>
      <c r="B194" s="40"/>
      <c r="C194" s="244" t="s">
        <v>333</v>
      </c>
      <c r="D194" s="244" t="s">
        <v>216</v>
      </c>
      <c r="E194" s="245" t="s">
        <v>4566</v>
      </c>
      <c r="F194" s="246" t="s">
        <v>4567</v>
      </c>
      <c r="G194" s="247" t="s">
        <v>393</v>
      </c>
      <c r="H194" s="248">
        <v>58.32</v>
      </c>
      <c r="I194" s="249"/>
      <c r="J194" s="250">
        <f>ROUND(I194*H194,2)</f>
        <v>0</v>
      </c>
      <c r="K194" s="246" t="s">
        <v>394</v>
      </c>
      <c r="L194" s="45"/>
      <c r="M194" s="251" t="s">
        <v>1</v>
      </c>
      <c r="N194" s="252" t="s">
        <v>41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229</v>
      </c>
      <c r="AT194" s="255" t="s">
        <v>216</v>
      </c>
      <c r="AU194" s="255" t="s">
        <v>86</v>
      </c>
      <c r="AY194" s="18" t="s">
        <v>213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84</v>
      </c>
      <c r="BK194" s="256">
        <f>ROUND(I194*H194,2)</f>
        <v>0</v>
      </c>
      <c r="BL194" s="18" t="s">
        <v>229</v>
      </c>
      <c r="BM194" s="255" t="s">
        <v>601</v>
      </c>
    </row>
    <row r="195" s="12" customFormat="1" ht="22.8" customHeight="1">
      <c r="A195" s="12"/>
      <c r="B195" s="228"/>
      <c r="C195" s="229"/>
      <c r="D195" s="230" t="s">
        <v>75</v>
      </c>
      <c r="E195" s="242" t="s">
        <v>229</v>
      </c>
      <c r="F195" s="242" t="s">
        <v>1607</v>
      </c>
      <c r="G195" s="229"/>
      <c r="H195" s="229"/>
      <c r="I195" s="232"/>
      <c r="J195" s="243">
        <f>BK195</f>
        <v>0</v>
      </c>
      <c r="K195" s="229"/>
      <c r="L195" s="234"/>
      <c r="M195" s="235"/>
      <c r="N195" s="236"/>
      <c r="O195" s="236"/>
      <c r="P195" s="237">
        <f>SUM(P196:P213)</f>
        <v>0</v>
      </c>
      <c r="Q195" s="236"/>
      <c r="R195" s="237">
        <f>SUM(R196:R213)</f>
        <v>0</v>
      </c>
      <c r="S195" s="236"/>
      <c r="T195" s="238">
        <f>SUM(T196:T213)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9" t="s">
        <v>84</v>
      </c>
      <c r="AT195" s="240" t="s">
        <v>75</v>
      </c>
      <c r="AU195" s="240" t="s">
        <v>84</v>
      </c>
      <c r="AY195" s="239" t="s">
        <v>213</v>
      </c>
      <c r="BK195" s="241">
        <f>SUM(BK196:BK213)</f>
        <v>0</v>
      </c>
    </row>
    <row r="196" s="2" customFormat="1" ht="55.5" customHeight="1">
      <c r="A196" s="39"/>
      <c r="B196" s="40"/>
      <c r="C196" s="244" t="s">
        <v>338</v>
      </c>
      <c r="D196" s="244" t="s">
        <v>216</v>
      </c>
      <c r="E196" s="245" t="s">
        <v>4568</v>
      </c>
      <c r="F196" s="246" t="s">
        <v>4569</v>
      </c>
      <c r="G196" s="247" t="s">
        <v>399</v>
      </c>
      <c r="H196" s="248">
        <v>19.888000000000002</v>
      </c>
      <c r="I196" s="249"/>
      <c r="J196" s="250">
        <f>ROUND(I196*H196,2)</f>
        <v>0</v>
      </c>
      <c r="K196" s="246" t="s">
        <v>1</v>
      </c>
      <c r="L196" s="45"/>
      <c r="M196" s="251" t="s">
        <v>1</v>
      </c>
      <c r="N196" s="252" t="s">
        <v>41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229</v>
      </c>
      <c r="AT196" s="255" t="s">
        <v>216</v>
      </c>
      <c r="AU196" s="255" t="s">
        <v>86</v>
      </c>
      <c r="AY196" s="18" t="s">
        <v>213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84</v>
      </c>
      <c r="BK196" s="256">
        <f>ROUND(I196*H196,2)</f>
        <v>0</v>
      </c>
      <c r="BL196" s="18" t="s">
        <v>229</v>
      </c>
      <c r="BM196" s="255" t="s">
        <v>611</v>
      </c>
    </row>
    <row r="197" s="13" customFormat="1">
      <c r="A197" s="13"/>
      <c r="B197" s="265"/>
      <c r="C197" s="266"/>
      <c r="D197" s="257" t="s">
        <v>436</v>
      </c>
      <c r="E197" s="267" t="s">
        <v>1</v>
      </c>
      <c r="F197" s="268" t="s">
        <v>4749</v>
      </c>
      <c r="G197" s="266"/>
      <c r="H197" s="269">
        <v>19.888000000000002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5" t="s">
        <v>436</v>
      </c>
      <c r="AU197" s="275" t="s">
        <v>86</v>
      </c>
      <c r="AV197" s="13" t="s">
        <v>86</v>
      </c>
      <c r="AW197" s="13" t="s">
        <v>32</v>
      </c>
      <c r="AX197" s="13" t="s">
        <v>76</v>
      </c>
      <c r="AY197" s="275" t="s">
        <v>213</v>
      </c>
    </row>
    <row r="198" s="14" customFormat="1">
      <c r="A198" s="14"/>
      <c r="B198" s="276"/>
      <c r="C198" s="277"/>
      <c r="D198" s="257" t="s">
        <v>436</v>
      </c>
      <c r="E198" s="278" t="s">
        <v>1</v>
      </c>
      <c r="F198" s="279" t="s">
        <v>453</v>
      </c>
      <c r="G198" s="277"/>
      <c r="H198" s="280">
        <v>19.888000000000002</v>
      </c>
      <c r="I198" s="281"/>
      <c r="J198" s="277"/>
      <c r="K198" s="277"/>
      <c r="L198" s="282"/>
      <c r="M198" s="283"/>
      <c r="N198" s="284"/>
      <c r="O198" s="284"/>
      <c r="P198" s="284"/>
      <c r="Q198" s="284"/>
      <c r="R198" s="284"/>
      <c r="S198" s="284"/>
      <c r="T198" s="28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6" t="s">
        <v>436</v>
      </c>
      <c r="AU198" s="286" t="s">
        <v>86</v>
      </c>
      <c r="AV198" s="14" t="s">
        <v>229</v>
      </c>
      <c r="AW198" s="14" t="s">
        <v>32</v>
      </c>
      <c r="AX198" s="14" t="s">
        <v>84</v>
      </c>
      <c r="AY198" s="286" t="s">
        <v>213</v>
      </c>
    </row>
    <row r="199" s="2" customFormat="1" ht="33" customHeight="1">
      <c r="A199" s="39"/>
      <c r="B199" s="40"/>
      <c r="C199" s="244" t="s">
        <v>343</v>
      </c>
      <c r="D199" s="244" t="s">
        <v>216</v>
      </c>
      <c r="E199" s="245" t="s">
        <v>4572</v>
      </c>
      <c r="F199" s="246" t="s">
        <v>4573</v>
      </c>
      <c r="G199" s="247" t="s">
        <v>393</v>
      </c>
      <c r="H199" s="248">
        <v>121.70399999999999</v>
      </c>
      <c r="I199" s="249"/>
      <c r="J199" s="250">
        <f>ROUND(I199*H199,2)</f>
        <v>0</v>
      </c>
      <c r="K199" s="246" t="s">
        <v>394</v>
      </c>
      <c r="L199" s="45"/>
      <c r="M199" s="251" t="s">
        <v>1</v>
      </c>
      <c r="N199" s="252" t="s">
        <v>41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229</v>
      </c>
      <c r="AT199" s="255" t="s">
        <v>216</v>
      </c>
      <c r="AU199" s="255" t="s">
        <v>86</v>
      </c>
      <c r="AY199" s="18" t="s">
        <v>213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84</v>
      </c>
      <c r="BK199" s="256">
        <f>ROUND(I199*H199,2)</f>
        <v>0</v>
      </c>
      <c r="BL199" s="18" t="s">
        <v>229</v>
      </c>
      <c r="BM199" s="255" t="s">
        <v>620</v>
      </c>
    </row>
    <row r="200" s="13" customFormat="1">
      <c r="A200" s="13"/>
      <c r="B200" s="265"/>
      <c r="C200" s="266"/>
      <c r="D200" s="257" t="s">
        <v>436</v>
      </c>
      <c r="E200" s="267" t="s">
        <v>1</v>
      </c>
      <c r="F200" s="268" t="s">
        <v>4750</v>
      </c>
      <c r="G200" s="266"/>
      <c r="H200" s="269">
        <v>121.70399999999999</v>
      </c>
      <c r="I200" s="270"/>
      <c r="J200" s="266"/>
      <c r="K200" s="266"/>
      <c r="L200" s="271"/>
      <c r="M200" s="272"/>
      <c r="N200" s="273"/>
      <c r="O200" s="273"/>
      <c r="P200" s="273"/>
      <c r="Q200" s="273"/>
      <c r="R200" s="273"/>
      <c r="S200" s="273"/>
      <c r="T200" s="27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5" t="s">
        <v>436</v>
      </c>
      <c r="AU200" s="275" t="s">
        <v>86</v>
      </c>
      <c r="AV200" s="13" t="s">
        <v>86</v>
      </c>
      <c r="AW200" s="13" t="s">
        <v>32</v>
      </c>
      <c r="AX200" s="13" t="s">
        <v>76</v>
      </c>
      <c r="AY200" s="275" t="s">
        <v>213</v>
      </c>
    </row>
    <row r="201" s="14" customFormat="1">
      <c r="A201" s="14"/>
      <c r="B201" s="276"/>
      <c r="C201" s="277"/>
      <c r="D201" s="257" t="s">
        <v>436</v>
      </c>
      <c r="E201" s="278" t="s">
        <v>1</v>
      </c>
      <c r="F201" s="279" t="s">
        <v>453</v>
      </c>
      <c r="G201" s="277"/>
      <c r="H201" s="280">
        <v>121.70399999999999</v>
      </c>
      <c r="I201" s="281"/>
      <c r="J201" s="277"/>
      <c r="K201" s="277"/>
      <c r="L201" s="282"/>
      <c r="M201" s="283"/>
      <c r="N201" s="284"/>
      <c r="O201" s="284"/>
      <c r="P201" s="284"/>
      <c r="Q201" s="284"/>
      <c r="R201" s="284"/>
      <c r="S201" s="284"/>
      <c r="T201" s="28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6" t="s">
        <v>436</v>
      </c>
      <c r="AU201" s="286" t="s">
        <v>86</v>
      </c>
      <c r="AV201" s="14" t="s">
        <v>229</v>
      </c>
      <c r="AW201" s="14" t="s">
        <v>32</v>
      </c>
      <c r="AX201" s="14" t="s">
        <v>84</v>
      </c>
      <c r="AY201" s="286" t="s">
        <v>213</v>
      </c>
    </row>
    <row r="202" s="2" customFormat="1" ht="33" customHeight="1">
      <c r="A202" s="39"/>
      <c r="B202" s="40"/>
      <c r="C202" s="244" t="s">
        <v>348</v>
      </c>
      <c r="D202" s="244" t="s">
        <v>216</v>
      </c>
      <c r="E202" s="245" t="s">
        <v>4576</v>
      </c>
      <c r="F202" s="246" t="s">
        <v>4577</v>
      </c>
      <c r="G202" s="247" t="s">
        <v>393</v>
      </c>
      <c r="H202" s="248">
        <v>121.70399999999999</v>
      </c>
      <c r="I202" s="249"/>
      <c r="J202" s="250">
        <f>ROUND(I202*H202,2)</f>
        <v>0</v>
      </c>
      <c r="K202" s="246" t="s">
        <v>394</v>
      </c>
      <c r="L202" s="45"/>
      <c r="M202" s="251" t="s">
        <v>1</v>
      </c>
      <c r="N202" s="252" t="s">
        <v>41</v>
      </c>
      <c r="O202" s="92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229</v>
      </c>
      <c r="AT202" s="255" t="s">
        <v>216</v>
      </c>
      <c r="AU202" s="255" t="s">
        <v>86</v>
      </c>
      <c r="AY202" s="18" t="s">
        <v>213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84</v>
      </c>
      <c r="BK202" s="256">
        <f>ROUND(I202*H202,2)</f>
        <v>0</v>
      </c>
      <c r="BL202" s="18" t="s">
        <v>229</v>
      </c>
      <c r="BM202" s="255" t="s">
        <v>630</v>
      </c>
    </row>
    <row r="203" s="2" customFormat="1" ht="33" customHeight="1">
      <c r="A203" s="39"/>
      <c r="B203" s="40"/>
      <c r="C203" s="244" t="s">
        <v>512</v>
      </c>
      <c r="D203" s="244" t="s">
        <v>216</v>
      </c>
      <c r="E203" s="245" t="s">
        <v>4751</v>
      </c>
      <c r="F203" s="246" t="s">
        <v>4752</v>
      </c>
      <c r="G203" s="247" t="s">
        <v>393</v>
      </c>
      <c r="H203" s="248">
        <v>110.486</v>
      </c>
      <c r="I203" s="249"/>
      <c r="J203" s="250">
        <f>ROUND(I203*H203,2)</f>
        <v>0</v>
      </c>
      <c r="K203" s="246" t="s">
        <v>394</v>
      </c>
      <c r="L203" s="45"/>
      <c r="M203" s="251" t="s">
        <v>1</v>
      </c>
      <c r="N203" s="252" t="s">
        <v>41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229</v>
      </c>
      <c r="AT203" s="255" t="s">
        <v>216</v>
      </c>
      <c r="AU203" s="255" t="s">
        <v>86</v>
      </c>
      <c r="AY203" s="18" t="s">
        <v>213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84</v>
      </c>
      <c r="BK203" s="256">
        <f>ROUND(I203*H203,2)</f>
        <v>0</v>
      </c>
      <c r="BL203" s="18" t="s">
        <v>229</v>
      </c>
      <c r="BM203" s="255" t="s">
        <v>640</v>
      </c>
    </row>
    <row r="204" s="13" customFormat="1">
      <c r="A204" s="13"/>
      <c r="B204" s="265"/>
      <c r="C204" s="266"/>
      <c r="D204" s="257" t="s">
        <v>436</v>
      </c>
      <c r="E204" s="267" t="s">
        <v>1</v>
      </c>
      <c r="F204" s="268" t="s">
        <v>4753</v>
      </c>
      <c r="G204" s="266"/>
      <c r="H204" s="269">
        <v>110.486</v>
      </c>
      <c r="I204" s="270"/>
      <c r="J204" s="266"/>
      <c r="K204" s="266"/>
      <c r="L204" s="271"/>
      <c r="M204" s="272"/>
      <c r="N204" s="273"/>
      <c r="O204" s="273"/>
      <c r="P204" s="273"/>
      <c r="Q204" s="273"/>
      <c r="R204" s="273"/>
      <c r="S204" s="273"/>
      <c r="T204" s="27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5" t="s">
        <v>436</v>
      </c>
      <c r="AU204" s="275" t="s">
        <v>86</v>
      </c>
      <c r="AV204" s="13" t="s">
        <v>86</v>
      </c>
      <c r="AW204" s="13" t="s">
        <v>32</v>
      </c>
      <c r="AX204" s="13" t="s">
        <v>76</v>
      </c>
      <c r="AY204" s="275" t="s">
        <v>213</v>
      </c>
    </row>
    <row r="205" s="14" customFormat="1">
      <c r="A205" s="14"/>
      <c r="B205" s="276"/>
      <c r="C205" s="277"/>
      <c r="D205" s="257" t="s">
        <v>436</v>
      </c>
      <c r="E205" s="278" t="s">
        <v>1</v>
      </c>
      <c r="F205" s="279" t="s">
        <v>453</v>
      </c>
      <c r="G205" s="277"/>
      <c r="H205" s="280">
        <v>110.486</v>
      </c>
      <c r="I205" s="281"/>
      <c r="J205" s="277"/>
      <c r="K205" s="277"/>
      <c r="L205" s="282"/>
      <c r="M205" s="283"/>
      <c r="N205" s="284"/>
      <c r="O205" s="284"/>
      <c r="P205" s="284"/>
      <c r="Q205" s="284"/>
      <c r="R205" s="284"/>
      <c r="S205" s="284"/>
      <c r="T205" s="28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6" t="s">
        <v>436</v>
      </c>
      <c r="AU205" s="286" t="s">
        <v>86</v>
      </c>
      <c r="AV205" s="14" t="s">
        <v>229</v>
      </c>
      <c r="AW205" s="14" t="s">
        <v>32</v>
      </c>
      <c r="AX205" s="14" t="s">
        <v>84</v>
      </c>
      <c r="AY205" s="286" t="s">
        <v>213</v>
      </c>
    </row>
    <row r="206" s="2" customFormat="1" ht="33" customHeight="1">
      <c r="A206" s="39"/>
      <c r="B206" s="40"/>
      <c r="C206" s="244" t="s">
        <v>516</v>
      </c>
      <c r="D206" s="244" t="s">
        <v>216</v>
      </c>
      <c r="E206" s="245" t="s">
        <v>4754</v>
      </c>
      <c r="F206" s="246" t="s">
        <v>4755</v>
      </c>
      <c r="G206" s="247" t="s">
        <v>393</v>
      </c>
      <c r="H206" s="248">
        <v>110.486</v>
      </c>
      <c r="I206" s="249"/>
      <c r="J206" s="250">
        <f>ROUND(I206*H206,2)</f>
        <v>0</v>
      </c>
      <c r="K206" s="246" t="s">
        <v>394</v>
      </c>
      <c r="L206" s="45"/>
      <c r="M206" s="251" t="s">
        <v>1</v>
      </c>
      <c r="N206" s="252" t="s">
        <v>41</v>
      </c>
      <c r="O206" s="92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229</v>
      </c>
      <c r="AT206" s="255" t="s">
        <v>216</v>
      </c>
      <c r="AU206" s="255" t="s">
        <v>86</v>
      </c>
      <c r="AY206" s="18" t="s">
        <v>213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84</v>
      </c>
      <c r="BK206" s="256">
        <f>ROUND(I206*H206,2)</f>
        <v>0</v>
      </c>
      <c r="BL206" s="18" t="s">
        <v>229</v>
      </c>
      <c r="BM206" s="255" t="s">
        <v>658</v>
      </c>
    </row>
    <row r="207" s="2" customFormat="1" ht="21.75" customHeight="1">
      <c r="A207" s="39"/>
      <c r="B207" s="40"/>
      <c r="C207" s="244" t="s">
        <v>355</v>
      </c>
      <c r="D207" s="244" t="s">
        <v>216</v>
      </c>
      <c r="E207" s="245" t="s">
        <v>4584</v>
      </c>
      <c r="F207" s="246" t="s">
        <v>4585</v>
      </c>
      <c r="G207" s="247" t="s">
        <v>393</v>
      </c>
      <c r="H207" s="248">
        <v>121.70399999999999</v>
      </c>
      <c r="I207" s="249"/>
      <c r="J207" s="250">
        <f>ROUND(I207*H207,2)</f>
        <v>0</v>
      </c>
      <c r="K207" s="246" t="s">
        <v>394</v>
      </c>
      <c r="L207" s="45"/>
      <c r="M207" s="251" t="s">
        <v>1</v>
      </c>
      <c r="N207" s="252" t="s">
        <v>41</v>
      </c>
      <c r="O207" s="92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229</v>
      </c>
      <c r="AT207" s="255" t="s">
        <v>216</v>
      </c>
      <c r="AU207" s="255" t="s">
        <v>86</v>
      </c>
      <c r="AY207" s="18" t="s">
        <v>213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84</v>
      </c>
      <c r="BK207" s="256">
        <f>ROUND(I207*H207,2)</f>
        <v>0</v>
      </c>
      <c r="BL207" s="18" t="s">
        <v>229</v>
      </c>
      <c r="BM207" s="255" t="s">
        <v>673</v>
      </c>
    </row>
    <row r="208" s="2" customFormat="1" ht="16.5" customHeight="1">
      <c r="A208" s="39"/>
      <c r="B208" s="40"/>
      <c r="C208" s="244" t="s">
        <v>360</v>
      </c>
      <c r="D208" s="244" t="s">
        <v>216</v>
      </c>
      <c r="E208" s="245" t="s">
        <v>4756</v>
      </c>
      <c r="F208" s="246" t="s">
        <v>4757</v>
      </c>
      <c r="G208" s="247" t="s">
        <v>491</v>
      </c>
      <c r="H208" s="248">
        <v>5.0700000000000003</v>
      </c>
      <c r="I208" s="249"/>
      <c r="J208" s="250">
        <f>ROUND(I208*H208,2)</f>
        <v>0</v>
      </c>
      <c r="K208" s="246" t="s">
        <v>1</v>
      </c>
      <c r="L208" s="45"/>
      <c r="M208" s="251" t="s">
        <v>1</v>
      </c>
      <c r="N208" s="252" t="s">
        <v>41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229</v>
      </c>
      <c r="AT208" s="255" t="s">
        <v>216</v>
      </c>
      <c r="AU208" s="255" t="s">
        <v>86</v>
      </c>
      <c r="AY208" s="18" t="s">
        <v>213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84</v>
      </c>
      <c r="BK208" s="256">
        <f>ROUND(I208*H208,2)</f>
        <v>0</v>
      </c>
      <c r="BL208" s="18" t="s">
        <v>229</v>
      </c>
      <c r="BM208" s="255" t="s">
        <v>683</v>
      </c>
    </row>
    <row r="209" s="13" customFormat="1">
      <c r="A209" s="13"/>
      <c r="B209" s="265"/>
      <c r="C209" s="266"/>
      <c r="D209" s="257" t="s">
        <v>436</v>
      </c>
      <c r="E209" s="267" t="s">
        <v>1</v>
      </c>
      <c r="F209" s="268" t="s">
        <v>4758</v>
      </c>
      <c r="G209" s="266"/>
      <c r="H209" s="269">
        <v>5.0700000000000003</v>
      </c>
      <c r="I209" s="270"/>
      <c r="J209" s="266"/>
      <c r="K209" s="266"/>
      <c r="L209" s="271"/>
      <c r="M209" s="272"/>
      <c r="N209" s="273"/>
      <c r="O209" s="273"/>
      <c r="P209" s="273"/>
      <c r="Q209" s="273"/>
      <c r="R209" s="273"/>
      <c r="S209" s="273"/>
      <c r="T209" s="27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5" t="s">
        <v>436</v>
      </c>
      <c r="AU209" s="275" t="s">
        <v>86</v>
      </c>
      <c r="AV209" s="13" t="s">
        <v>86</v>
      </c>
      <c r="AW209" s="13" t="s">
        <v>32</v>
      </c>
      <c r="AX209" s="13" t="s">
        <v>76</v>
      </c>
      <c r="AY209" s="275" t="s">
        <v>213</v>
      </c>
    </row>
    <row r="210" s="14" customFormat="1">
      <c r="A210" s="14"/>
      <c r="B210" s="276"/>
      <c r="C210" s="277"/>
      <c r="D210" s="257" t="s">
        <v>436</v>
      </c>
      <c r="E210" s="278" t="s">
        <v>1</v>
      </c>
      <c r="F210" s="279" t="s">
        <v>453</v>
      </c>
      <c r="G210" s="277"/>
      <c r="H210" s="280">
        <v>5.0700000000000003</v>
      </c>
      <c r="I210" s="281"/>
      <c r="J210" s="277"/>
      <c r="K210" s="277"/>
      <c r="L210" s="282"/>
      <c r="M210" s="283"/>
      <c r="N210" s="284"/>
      <c r="O210" s="284"/>
      <c r="P210" s="284"/>
      <c r="Q210" s="284"/>
      <c r="R210" s="284"/>
      <c r="S210" s="284"/>
      <c r="T210" s="28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6" t="s">
        <v>436</v>
      </c>
      <c r="AU210" s="286" t="s">
        <v>86</v>
      </c>
      <c r="AV210" s="14" t="s">
        <v>229</v>
      </c>
      <c r="AW210" s="14" t="s">
        <v>32</v>
      </c>
      <c r="AX210" s="14" t="s">
        <v>84</v>
      </c>
      <c r="AY210" s="286" t="s">
        <v>213</v>
      </c>
    </row>
    <row r="211" s="2" customFormat="1" ht="55.5" customHeight="1">
      <c r="A211" s="39"/>
      <c r="B211" s="40"/>
      <c r="C211" s="244" t="s">
        <v>365</v>
      </c>
      <c r="D211" s="244" t="s">
        <v>216</v>
      </c>
      <c r="E211" s="245" t="s">
        <v>4586</v>
      </c>
      <c r="F211" s="246" t="s">
        <v>4587</v>
      </c>
      <c r="G211" s="247" t="s">
        <v>491</v>
      </c>
      <c r="H211" s="248">
        <v>0.79000000000000004</v>
      </c>
      <c r="I211" s="249"/>
      <c r="J211" s="250">
        <f>ROUND(I211*H211,2)</f>
        <v>0</v>
      </c>
      <c r="K211" s="246" t="s">
        <v>394</v>
      </c>
      <c r="L211" s="45"/>
      <c r="M211" s="251" t="s">
        <v>1</v>
      </c>
      <c r="N211" s="252" t="s">
        <v>41</v>
      </c>
      <c r="O211" s="92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229</v>
      </c>
      <c r="AT211" s="255" t="s">
        <v>216</v>
      </c>
      <c r="AU211" s="255" t="s">
        <v>86</v>
      </c>
      <c r="AY211" s="18" t="s">
        <v>213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84</v>
      </c>
      <c r="BK211" s="256">
        <f>ROUND(I211*H211,2)</f>
        <v>0</v>
      </c>
      <c r="BL211" s="18" t="s">
        <v>229</v>
      </c>
      <c r="BM211" s="255" t="s">
        <v>703</v>
      </c>
    </row>
    <row r="212" s="13" customFormat="1">
      <c r="A212" s="13"/>
      <c r="B212" s="265"/>
      <c r="C212" s="266"/>
      <c r="D212" s="257" t="s">
        <v>436</v>
      </c>
      <c r="E212" s="267" t="s">
        <v>1</v>
      </c>
      <c r="F212" s="268" t="s">
        <v>4759</v>
      </c>
      <c r="G212" s="266"/>
      <c r="H212" s="269">
        <v>0.79000000000000004</v>
      </c>
      <c r="I212" s="270"/>
      <c r="J212" s="266"/>
      <c r="K212" s="266"/>
      <c r="L212" s="271"/>
      <c r="M212" s="272"/>
      <c r="N212" s="273"/>
      <c r="O212" s="273"/>
      <c r="P212" s="273"/>
      <c r="Q212" s="273"/>
      <c r="R212" s="273"/>
      <c r="S212" s="273"/>
      <c r="T212" s="27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5" t="s">
        <v>436</v>
      </c>
      <c r="AU212" s="275" t="s">
        <v>86</v>
      </c>
      <c r="AV212" s="13" t="s">
        <v>86</v>
      </c>
      <c r="AW212" s="13" t="s">
        <v>32</v>
      </c>
      <c r="AX212" s="13" t="s">
        <v>76</v>
      </c>
      <c r="AY212" s="275" t="s">
        <v>213</v>
      </c>
    </row>
    <row r="213" s="14" customFormat="1">
      <c r="A213" s="14"/>
      <c r="B213" s="276"/>
      <c r="C213" s="277"/>
      <c r="D213" s="257" t="s">
        <v>436</v>
      </c>
      <c r="E213" s="278" t="s">
        <v>1</v>
      </c>
      <c r="F213" s="279" t="s">
        <v>453</v>
      </c>
      <c r="G213" s="277"/>
      <c r="H213" s="280">
        <v>0.79000000000000004</v>
      </c>
      <c r="I213" s="281"/>
      <c r="J213" s="277"/>
      <c r="K213" s="277"/>
      <c r="L213" s="282"/>
      <c r="M213" s="283"/>
      <c r="N213" s="284"/>
      <c r="O213" s="284"/>
      <c r="P213" s="284"/>
      <c r="Q213" s="284"/>
      <c r="R213" s="284"/>
      <c r="S213" s="284"/>
      <c r="T213" s="28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6" t="s">
        <v>436</v>
      </c>
      <c r="AU213" s="286" t="s">
        <v>86</v>
      </c>
      <c r="AV213" s="14" t="s">
        <v>229</v>
      </c>
      <c r="AW213" s="14" t="s">
        <v>32</v>
      </c>
      <c r="AX213" s="14" t="s">
        <v>84</v>
      </c>
      <c r="AY213" s="286" t="s">
        <v>213</v>
      </c>
    </row>
    <row r="214" s="12" customFormat="1" ht="22.8" customHeight="1">
      <c r="A214" s="12"/>
      <c r="B214" s="228"/>
      <c r="C214" s="229"/>
      <c r="D214" s="230" t="s">
        <v>75</v>
      </c>
      <c r="E214" s="242" t="s">
        <v>238</v>
      </c>
      <c r="F214" s="242" t="s">
        <v>1776</v>
      </c>
      <c r="G214" s="229"/>
      <c r="H214" s="229"/>
      <c r="I214" s="232"/>
      <c r="J214" s="243">
        <f>BK214</f>
        <v>0</v>
      </c>
      <c r="K214" s="229"/>
      <c r="L214" s="234"/>
      <c r="M214" s="235"/>
      <c r="N214" s="236"/>
      <c r="O214" s="236"/>
      <c r="P214" s="237">
        <f>SUM(P215:P244)</f>
        <v>0</v>
      </c>
      <c r="Q214" s="236"/>
      <c r="R214" s="237">
        <f>SUM(R215:R244)</f>
        <v>0</v>
      </c>
      <c r="S214" s="236"/>
      <c r="T214" s="238">
        <f>SUM(T215:T244)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39" t="s">
        <v>84</v>
      </c>
      <c r="AT214" s="240" t="s">
        <v>75</v>
      </c>
      <c r="AU214" s="240" t="s">
        <v>84</v>
      </c>
      <c r="AY214" s="239" t="s">
        <v>213</v>
      </c>
      <c r="BK214" s="241">
        <f>SUM(BK215:BK244)</f>
        <v>0</v>
      </c>
    </row>
    <row r="215" s="2" customFormat="1" ht="21.75" customHeight="1">
      <c r="A215" s="39"/>
      <c r="B215" s="40"/>
      <c r="C215" s="244" t="s">
        <v>370</v>
      </c>
      <c r="D215" s="244" t="s">
        <v>216</v>
      </c>
      <c r="E215" s="245" t="s">
        <v>4760</v>
      </c>
      <c r="F215" s="246" t="s">
        <v>4761</v>
      </c>
      <c r="G215" s="247" t="s">
        <v>393</v>
      </c>
      <c r="H215" s="248">
        <v>101.38</v>
      </c>
      <c r="I215" s="249"/>
      <c r="J215" s="250">
        <f>ROUND(I215*H215,2)</f>
        <v>0</v>
      </c>
      <c r="K215" s="246" t="s">
        <v>1</v>
      </c>
      <c r="L215" s="45"/>
      <c r="M215" s="251" t="s">
        <v>1</v>
      </c>
      <c r="N215" s="252" t="s">
        <v>41</v>
      </c>
      <c r="O215" s="9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229</v>
      </c>
      <c r="AT215" s="255" t="s">
        <v>216</v>
      </c>
      <c r="AU215" s="255" t="s">
        <v>86</v>
      </c>
      <c r="AY215" s="18" t="s">
        <v>213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84</v>
      </c>
      <c r="BK215" s="256">
        <f>ROUND(I215*H215,2)</f>
        <v>0</v>
      </c>
      <c r="BL215" s="18" t="s">
        <v>229</v>
      </c>
      <c r="BM215" s="255" t="s">
        <v>695</v>
      </c>
    </row>
    <row r="216" s="13" customFormat="1">
      <c r="A216" s="13"/>
      <c r="B216" s="265"/>
      <c r="C216" s="266"/>
      <c r="D216" s="257" t="s">
        <v>436</v>
      </c>
      <c r="E216" s="267" t="s">
        <v>1</v>
      </c>
      <c r="F216" s="268" t="s">
        <v>4762</v>
      </c>
      <c r="G216" s="266"/>
      <c r="H216" s="269">
        <v>101.38</v>
      </c>
      <c r="I216" s="270"/>
      <c r="J216" s="266"/>
      <c r="K216" s="266"/>
      <c r="L216" s="271"/>
      <c r="M216" s="272"/>
      <c r="N216" s="273"/>
      <c r="O216" s="273"/>
      <c r="P216" s="273"/>
      <c r="Q216" s="273"/>
      <c r="R216" s="273"/>
      <c r="S216" s="273"/>
      <c r="T216" s="27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5" t="s">
        <v>436</v>
      </c>
      <c r="AU216" s="275" t="s">
        <v>86</v>
      </c>
      <c r="AV216" s="13" t="s">
        <v>86</v>
      </c>
      <c r="AW216" s="13" t="s">
        <v>32</v>
      </c>
      <c r="AX216" s="13" t="s">
        <v>76</v>
      </c>
      <c r="AY216" s="275" t="s">
        <v>213</v>
      </c>
    </row>
    <row r="217" s="14" customFormat="1">
      <c r="A217" s="14"/>
      <c r="B217" s="276"/>
      <c r="C217" s="277"/>
      <c r="D217" s="257" t="s">
        <v>436</v>
      </c>
      <c r="E217" s="278" t="s">
        <v>1</v>
      </c>
      <c r="F217" s="279" t="s">
        <v>453</v>
      </c>
      <c r="G217" s="277"/>
      <c r="H217" s="280">
        <v>101.38</v>
      </c>
      <c r="I217" s="281"/>
      <c r="J217" s="277"/>
      <c r="K217" s="277"/>
      <c r="L217" s="282"/>
      <c r="M217" s="283"/>
      <c r="N217" s="284"/>
      <c r="O217" s="284"/>
      <c r="P217" s="284"/>
      <c r="Q217" s="284"/>
      <c r="R217" s="284"/>
      <c r="S217" s="284"/>
      <c r="T217" s="285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6" t="s">
        <v>436</v>
      </c>
      <c r="AU217" s="286" t="s">
        <v>86</v>
      </c>
      <c r="AV217" s="14" t="s">
        <v>229</v>
      </c>
      <c r="AW217" s="14" t="s">
        <v>32</v>
      </c>
      <c r="AX217" s="14" t="s">
        <v>84</v>
      </c>
      <c r="AY217" s="286" t="s">
        <v>213</v>
      </c>
    </row>
    <row r="218" s="2" customFormat="1" ht="21.75" customHeight="1">
      <c r="A218" s="39"/>
      <c r="B218" s="40"/>
      <c r="C218" s="244" t="s">
        <v>375</v>
      </c>
      <c r="D218" s="244" t="s">
        <v>216</v>
      </c>
      <c r="E218" s="245" t="s">
        <v>4763</v>
      </c>
      <c r="F218" s="246" t="s">
        <v>4764</v>
      </c>
      <c r="G218" s="247" t="s">
        <v>399</v>
      </c>
      <c r="H218" s="248">
        <v>10.138</v>
      </c>
      <c r="I218" s="249"/>
      <c r="J218" s="250">
        <f>ROUND(I218*H218,2)</f>
        <v>0</v>
      </c>
      <c r="K218" s="246" t="s">
        <v>394</v>
      </c>
      <c r="L218" s="45"/>
      <c r="M218" s="251" t="s">
        <v>1</v>
      </c>
      <c r="N218" s="252" t="s">
        <v>41</v>
      </c>
      <c r="O218" s="92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229</v>
      </c>
      <c r="AT218" s="255" t="s">
        <v>216</v>
      </c>
      <c r="AU218" s="255" t="s">
        <v>86</v>
      </c>
      <c r="AY218" s="18" t="s">
        <v>213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84</v>
      </c>
      <c r="BK218" s="256">
        <f>ROUND(I218*H218,2)</f>
        <v>0</v>
      </c>
      <c r="BL218" s="18" t="s">
        <v>229</v>
      </c>
      <c r="BM218" s="255" t="s">
        <v>953</v>
      </c>
    </row>
    <row r="219" s="13" customFormat="1">
      <c r="A219" s="13"/>
      <c r="B219" s="265"/>
      <c r="C219" s="266"/>
      <c r="D219" s="257" t="s">
        <v>436</v>
      </c>
      <c r="E219" s="267" t="s">
        <v>1</v>
      </c>
      <c r="F219" s="268" t="s">
        <v>4765</v>
      </c>
      <c r="G219" s="266"/>
      <c r="H219" s="269">
        <v>10.138</v>
      </c>
      <c r="I219" s="270"/>
      <c r="J219" s="266"/>
      <c r="K219" s="266"/>
      <c r="L219" s="271"/>
      <c r="M219" s="272"/>
      <c r="N219" s="273"/>
      <c r="O219" s="273"/>
      <c r="P219" s="273"/>
      <c r="Q219" s="273"/>
      <c r="R219" s="273"/>
      <c r="S219" s="273"/>
      <c r="T219" s="27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5" t="s">
        <v>436</v>
      </c>
      <c r="AU219" s="275" t="s">
        <v>86</v>
      </c>
      <c r="AV219" s="13" t="s">
        <v>86</v>
      </c>
      <c r="AW219" s="13" t="s">
        <v>32</v>
      </c>
      <c r="AX219" s="13" t="s">
        <v>76</v>
      </c>
      <c r="AY219" s="275" t="s">
        <v>213</v>
      </c>
    </row>
    <row r="220" s="14" customFormat="1">
      <c r="A220" s="14"/>
      <c r="B220" s="276"/>
      <c r="C220" s="277"/>
      <c r="D220" s="257" t="s">
        <v>436</v>
      </c>
      <c r="E220" s="278" t="s">
        <v>1</v>
      </c>
      <c r="F220" s="279" t="s">
        <v>453</v>
      </c>
      <c r="G220" s="277"/>
      <c r="H220" s="280">
        <v>10.138</v>
      </c>
      <c r="I220" s="281"/>
      <c r="J220" s="277"/>
      <c r="K220" s="277"/>
      <c r="L220" s="282"/>
      <c r="M220" s="283"/>
      <c r="N220" s="284"/>
      <c r="O220" s="284"/>
      <c r="P220" s="284"/>
      <c r="Q220" s="284"/>
      <c r="R220" s="284"/>
      <c r="S220" s="284"/>
      <c r="T220" s="28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6" t="s">
        <v>436</v>
      </c>
      <c r="AU220" s="286" t="s">
        <v>86</v>
      </c>
      <c r="AV220" s="14" t="s">
        <v>229</v>
      </c>
      <c r="AW220" s="14" t="s">
        <v>32</v>
      </c>
      <c r="AX220" s="14" t="s">
        <v>84</v>
      </c>
      <c r="AY220" s="286" t="s">
        <v>213</v>
      </c>
    </row>
    <row r="221" s="2" customFormat="1" ht="44.25" customHeight="1">
      <c r="A221" s="39"/>
      <c r="B221" s="40"/>
      <c r="C221" s="244" t="s">
        <v>288</v>
      </c>
      <c r="D221" s="244" t="s">
        <v>216</v>
      </c>
      <c r="E221" s="245" t="s">
        <v>4766</v>
      </c>
      <c r="F221" s="246" t="s">
        <v>4767</v>
      </c>
      <c r="G221" s="247" t="s">
        <v>399</v>
      </c>
      <c r="H221" s="248">
        <v>10.138</v>
      </c>
      <c r="I221" s="249"/>
      <c r="J221" s="250">
        <f>ROUND(I221*H221,2)</f>
        <v>0</v>
      </c>
      <c r="K221" s="246" t="s">
        <v>394</v>
      </c>
      <c r="L221" s="45"/>
      <c r="M221" s="251" t="s">
        <v>1</v>
      </c>
      <c r="N221" s="252" t="s">
        <v>41</v>
      </c>
      <c r="O221" s="92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229</v>
      </c>
      <c r="AT221" s="255" t="s">
        <v>216</v>
      </c>
      <c r="AU221" s="255" t="s">
        <v>86</v>
      </c>
      <c r="AY221" s="18" t="s">
        <v>213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84</v>
      </c>
      <c r="BK221" s="256">
        <f>ROUND(I221*H221,2)</f>
        <v>0</v>
      </c>
      <c r="BL221" s="18" t="s">
        <v>229</v>
      </c>
      <c r="BM221" s="255" t="s">
        <v>1574</v>
      </c>
    </row>
    <row r="222" s="2" customFormat="1" ht="33" customHeight="1">
      <c r="A222" s="39"/>
      <c r="B222" s="40"/>
      <c r="C222" s="244" t="s">
        <v>297</v>
      </c>
      <c r="D222" s="244" t="s">
        <v>216</v>
      </c>
      <c r="E222" s="245" t="s">
        <v>4596</v>
      </c>
      <c r="F222" s="246" t="s">
        <v>4597</v>
      </c>
      <c r="G222" s="247" t="s">
        <v>399</v>
      </c>
      <c r="H222" s="248">
        <v>10.138</v>
      </c>
      <c r="I222" s="249"/>
      <c r="J222" s="250">
        <f>ROUND(I222*H222,2)</f>
        <v>0</v>
      </c>
      <c r="K222" s="246" t="s">
        <v>394</v>
      </c>
      <c r="L222" s="45"/>
      <c r="M222" s="251" t="s">
        <v>1</v>
      </c>
      <c r="N222" s="252" t="s">
        <v>41</v>
      </c>
      <c r="O222" s="9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229</v>
      </c>
      <c r="AT222" s="255" t="s">
        <v>216</v>
      </c>
      <c r="AU222" s="255" t="s">
        <v>86</v>
      </c>
      <c r="AY222" s="18" t="s">
        <v>213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84</v>
      </c>
      <c r="BK222" s="256">
        <f>ROUND(I222*H222,2)</f>
        <v>0</v>
      </c>
      <c r="BL222" s="18" t="s">
        <v>229</v>
      </c>
      <c r="BM222" s="255" t="s">
        <v>1586</v>
      </c>
    </row>
    <row r="223" s="2" customFormat="1" ht="33" customHeight="1">
      <c r="A223" s="39"/>
      <c r="B223" s="40"/>
      <c r="C223" s="244" t="s">
        <v>274</v>
      </c>
      <c r="D223" s="244" t="s">
        <v>216</v>
      </c>
      <c r="E223" s="245" t="s">
        <v>4768</v>
      </c>
      <c r="F223" s="246" t="s">
        <v>4769</v>
      </c>
      <c r="G223" s="247" t="s">
        <v>399</v>
      </c>
      <c r="H223" s="248">
        <v>23.611999999999998</v>
      </c>
      <c r="I223" s="249"/>
      <c r="J223" s="250">
        <f>ROUND(I223*H223,2)</f>
        <v>0</v>
      </c>
      <c r="K223" s="246" t="s">
        <v>394</v>
      </c>
      <c r="L223" s="45"/>
      <c r="M223" s="251" t="s">
        <v>1</v>
      </c>
      <c r="N223" s="252" t="s">
        <v>41</v>
      </c>
      <c r="O223" s="92"/>
      <c r="P223" s="253">
        <f>O223*H223</f>
        <v>0</v>
      </c>
      <c r="Q223" s="253">
        <v>0</v>
      </c>
      <c r="R223" s="253">
        <f>Q223*H223</f>
        <v>0</v>
      </c>
      <c r="S223" s="253">
        <v>0</v>
      </c>
      <c r="T223" s="25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5" t="s">
        <v>229</v>
      </c>
      <c r="AT223" s="255" t="s">
        <v>216</v>
      </c>
      <c r="AU223" s="255" t="s">
        <v>86</v>
      </c>
      <c r="AY223" s="18" t="s">
        <v>213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8" t="s">
        <v>84</v>
      </c>
      <c r="BK223" s="256">
        <f>ROUND(I223*H223,2)</f>
        <v>0</v>
      </c>
      <c r="BL223" s="18" t="s">
        <v>229</v>
      </c>
      <c r="BM223" s="255" t="s">
        <v>1597</v>
      </c>
    </row>
    <row r="224" s="13" customFormat="1">
      <c r="A224" s="13"/>
      <c r="B224" s="265"/>
      <c r="C224" s="266"/>
      <c r="D224" s="257" t="s">
        <v>436</v>
      </c>
      <c r="E224" s="267" t="s">
        <v>1</v>
      </c>
      <c r="F224" s="268" t="s">
        <v>4770</v>
      </c>
      <c r="G224" s="266"/>
      <c r="H224" s="269">
        <v>23.611999999999998</v>
      </c>
      <c r="I224" s="270"/>
      <c r="J224" s="266"/>
      <c r="K224" s="266"/>
      <c r="L224" s="271"/>
      <c r="M224" s="272"/>
      <c r="N224" s="273"/>
      <c r="O224" s="273"/>
      <c r="P224" s="273"/>
      <c r="Q224" s="273"/>
      <c r="R224" s="273"/>
      <c r="S224" s="273"/>
      <c r="T224" s="27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5" t="s">
        <v>436</v>
      </c>
      <c r="AU224" s="275" t="s">
        <v>86</v>
      </c>
      <c r="AV224" s="13" t="s">
        <v>86</v>
      </c>
      <c r="AW224" s="13" t="s">
        <v>32</v>
      </c>
      <c r="AX224" s="13" t="s">
        <v>76</v>
      </c>
      <c r="AY224" s="275" t="s">
        <v>213</v>
      </c>
    </row>
    <row r="225" s="14" customFormat="1">
      <c r="A225" s="14"/>
      <c r="B225" s="276"/>
      <c r="C225" s="277"/>
      <c r="D225" s="257" t="s">
        <v>436</v>
      </c>
      <c r="E225" s="278" t="s">
        <v>1</v>
      </c>
      <c r="F225" s="279" t="s">
        <v>453</v>
      </c>
      <c r="G225" s="277"/>
      <c r="H225" s="280">
        <v>23.611999999999998</v>
      </c>
      <c r="I225" s="281"/>
      <c r="J225" s="277"/>
      <c r="K225" s="277"/>
      <c r="L225" s="282"/>
      <c r="M225" s="283"/>
      <c r="N225" s="284"/>
      <c r="O225" s="284"/>
      <c r="P225" s="284"/>
      <c r="Q225" s="284"/>
      <c r="R225" s="284"/>
      <c r="S225" s="284"/>
      <c r="T225" s="28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6" t="s">
        <v>436</v>
      </c>
      <c r="AU225" s="286" t="s">
        <v>86</v>
      </c>
      <c r="AV225" s="14" t="s">
        <v>229</v>
      </c>
      <c r="AW225" s="14" t="s">
        <v>32</v>
      </c>
      <c r="AX225" s="14" t="s">
        <v>84</v>
      </c>
      <c r="AY225" s="286" t="s">
        <v>213</v>
      </c>
    </row>
    <row r="226" s="2" customFormat="1" ht="16.5" customHeight="1">
      <c r="A226" s="39"/>
      <c r="B226" s="40"/>
      <c r="C226" s="244" t="s">
        <v>317</v>
      </c>
      <c r="D226" s="244" t="s">
        <v>216</v>
      </c>
      <c r="E226" s="245" t="s">
        <v>4600</v>
      </c>
      <c r="F226" s="246" t="s">
        <v>4601</v>
      </c>
      <c r="G226" s="247" t="s">
        <v>491</v>
      </c>
      <c r="H226" s="248">
        <v>1.0349999999999999</v>
      </c>
      <c r="I226" s="249"/>
      <c r="J226" s="250">
        <f>ROUND(I226*H226,2)</f>
        <v>0</v>
      </c>
      <c r="K226" s="246" t="s">
        <v>394</v>
      </c>
      <c r="L226" s="45"/>
      <c r="M226" s="251" t="s">
        <v>1</v>
      </c>
      <c r="N226" s="252" t="s">
        <v>41</v>
      </c>
      <c r="O226" s="92"/>
      <c r="P226" s="253">
        <f>O226*H226</f>
        <v>0</v>
      </c>
      <c r="Q226" s="253">
        <v>0</v>
      </c>
      <c r="R226" s="253">
        <f>Q226*H226</f>
        <v>0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229</v>
      </c>
      <c r="AT226" s="255" t="s">
        <v>216</v>
      </c>
      <c r="AU226" s="255" t="s">
        <v>86</v>
      </c>
      <c r="AY226" s="18" t="s">
        <v>213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84</v>
      </c>
      <c r="BK226" s="256">
        <f>ROUND(I226*H226,2)</f>
        <v>0</v>
      </c>
      <c r="BL226" s="18" t="s">
        <v>229</v>
      </c>
      <c r="BM226" s="255" t="s">
        <v>1608</v>
      </c>
    </row>
    <row r="227" s="13" customFormat="1">
      <c r="A227" s="13"/>
      <c r="B227" s="265"/>
      <c r="C227" s="266"/>
      <c r="D227" s="257" t="s">
        <v>436</v>
      </c>
      <c r="E227" s="267" t="s">
        <v>1</v>
      </c>
      <c r="F227" s="268" t="s">
        <v>4771</v>
      </c>
      <c r="G227" s="266"/>
      <c r="H227" s="269">
        <v>1.0349999999999999</v>
      </c>
      <c r="I227" s="270"/>
      <c r="J227" s="266"/>
      <c r="K227" s="266"/>
      <c r="L227" s="271"/>
      <c r="M227" s="272"/>
      <c r="N227" s="273"/>
      <c r="O227" s="273"/>
      <c r="P227" s="273"/>
      <c r="Q227" s="273"/>
      <c r="R227" s="273"/>
      <c r="S227" s="273"/>
      <c r="T227" s="27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5" t="s">
        <v>436</v>
      </c>
      <c r="AU227" s="275" t="s">
        <v>86</v>
      </c>
      <c r="AV227" s="13" t="s">
        <v>86</v>
      </c>
      <c r="AW227" s="13" t="s">
        <v>32</v>
      </c>
      <c r="AX227" s="13" t="s">
        <v>76</v>
      </c>
      <c r="AY227" s="275" t="s">
        <v>213</v>
      </c>
    </row>
    <row r="228" s="14" customFormat="1">
      <c r="A228" s="14"/>
      <c r="B228" s="276"/>
      <c r="C228" s="277"/>
      <c r="D228" s="257" t="s">
        <v>436</v>
      </c>
      <c r="E228" s="278" t="s">
        <v>1</v>
      </c>
      <c r="F228" s="279" t="s">
        <v>453</v>
      </c>
      <c r="G228" s="277"/>
      <c r="H228" s="280">
        <v>1.0349999999999999</v>
      </c>
      <c r="I228" s="281"/>
      <c r="J228" s="277"/>
      <c r="K228" s="277"/>
      <c r="L228" s="282"/>
      <c r="M228" s="283"/>
      <c r="N228" s="284"/>
      <c r="O228" s="284"/>
      <c r="P228" s="284"/>
      <c r="Q228" s="284"/>
      <c r="R228" s="284"/>
      <c r="S228" s="284"/>
      <c r="T228" s="285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6" t="s">
        <v>436</v>
      </c>
      <c r="AU228" s="286" t="s">
        <v>86</v>
      </c>
      <c r="AV228" s="14" t="s">
        <v>229</v>
      </c>
      <c r="AW228" s="14" t="s">
        <v>32</v>
      </c>
      <c r="AX228" s="14" t="s">
        <v>84</v>
      </c>
      <c r="AY228" s="286" t="s">
        <v>213</v>
      </c>
    </row>
    <row r="229" s="2" customFormat="1" ht="21.75" customHeight="1">
      <c r="A229" s="39"/>
      <c r="B229" s="40"/>
      <c r="C229" s="244" t="s">
        <v>559</v>
      </c>
      <c r="D229" s="244" t="s">
        <v>216</v>
      </c>
      <c r="E229" s="245" t="s">
        <v>4772</v>
      </c>
      <c r="F229" s="246" t="s">
        <v>4773</v>
      </c>
      <c r="G229" s="247" t="s">
        <v>393</v>
      </c>
      <c r="H229" s="248">
        <v>94.447000000000003</v>
      </c>
      <c r="I229" s="249"/>
      <c r="J229" s="250">
        <f>ROUND(I229*H229,2)</f>
        <v>0</v>
      </c>
      <c r="K229" s="246" t="s">
        <v>394</v>
      </c>
      <c r="L229" s="45"/>
      <c r="M229" s="251" t="s">
        <v>1</v>
      </c>
      <c r="N229" s="252" t="s">
        <v>41</v>
      </c>
      <c r="O229" s="92"/>
      <c r="P229" s="253">
        <f>O229*H229</f>
        <v>0</v>
      </c>
      <c r="Q229" s="253">
        <v>0</v>
      </c>
      <c r="R229" s="253">
        <f>Q229*H229</f>
        <v>0</v>
      </c>
      <c r="S229" s="253">
        <v>0</v>
      </c>
      <c r="T229" s="25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229</v>
      </c>
      <c r="AT229" s="255" t="s">
        <v>216</v>
      </c>
      <c r="AU229" s="255" t="s">
        <v>86</v>
      </c>
      <c r="AY229" s="18" t="s">
        <v>213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84</v>
      </c>
      <c r="BK229" s="256">
        <f>ROUND(I229*H229,2)</f>
        <v>0</v>
      </c>
      <c r="BL229" s="18" t="s">
        <v>229</v>
      </c>
      <c r="BM229" s="255" t="s">
        <v>1624</v>
      </c>
    </row>
    <row r="230" s="13" customFormat="1">
      <c r="A230" s="13"/>
      <c r="B230" s="265"/>
      <c r="C230" s="266"/>
      <c r="D230" s="257" t="s">
        <v>436</v>
      </c>
      <c r="E230" s="267" t="s">
        <v>1</v>
      </c>
      <c r="F230" s="268" t="s">
        <v>4774</v>
      </c>
      <c r="G230" s="266"/>
      <c r="H230" s="269">
        <v>94.447000000000003</v>
      </c>
      <c r="I230" s="270"/>
      <c r="J230" s="266"/>
      <c r="K230" s="266"/>
      <c r="L230" s="271"/>
      <c r="M230" s="272"/>
      <c r="N230" s="273"/>
      <c r="O230" s="273"/>
      <c r="P230" s="273"/>
      <c r="Q230" s="273"/>
      <c r="R230" s="273"/>
      <c r="S230" s="273"/>
      <c r="T230" s="27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75" t="s">
        <v>436</v>
      </c>
      <c r="AU230" s="275" t="s">
        <v>86</v>
      </c>
      <c r="AV230" s="13" t="s">
        <v>86</v>
      </c>
      <c r="AW230" s="13" t="s">
        <v>32</v>
      </c>
      <c r="AX230" s="13" t="s">
        <v>76</v>
      </c>
      <c r="AY230" s="275" t="s">
        <v>213</v>
      </c>
    </row>
    <row r="231" s="14" customFormat="1">
      <c r="A231" s="14"/>
      <c r="B231" s="276"/>
      <c r="C231" s="277"/>
      <c r="D231" s="257" t="s">
        <v>436</v>
      </c>
      <c r="E231" s="278" t="s">
        <v>1</v>
      </c>
      <c r="F231" s="279" t="s">
        <v>453</v>
      </c>
      <c r="G231" s="277"/>
      <c r="H231" s="280">
        <v>94.447000000000003</v>
      </c>
      <c r="I231" s="281"/>
      <c r="J231" s="277"/>
      <c r="K231" s="277"/>
      <c r="L231" s="282"/>
      <c r="M231" s="283"/>
      <c r="N231" s="284"/>
      <c r="O231" s="284"/>
      <c r="P231" s="284"/>
      <c r="Q231" s="284"/>
      <c r="R231" s="284"/>
      <c r="S231" s="284"/>
      <c r="T231" s="28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6" t="s">
        <v>436</v>
      </c>
      <c r="AU231" s="286" t="s">
        <v>86</v>
      </c>
      <c r="AV231" s="14" t="s">
        <v>229</v>
      </c>
      <c r="AW231" s="14" t="s">
        <v>32</v>
      </c>
      <c r="AX231" s="14" t="s">
        <v>84</v>
      </c>
      <c r="AY231" s="286" t="s">
        <v>213</v>
      </c>
    </row>
    <row r="232" s="2" customFormat="1" ht="21.75" customHeight="1">
      <c r="A232" s="39"/>
      <c r="B232" s="40"/>
      <c r="C232" s="244" t="s">
        <v>565</v>
      </c>
      <c r="D232" s="244" t="s">
        <v>216</v>
      </c>
      <c r="E232" s="245" t="s">
        <v>4606</v>
      </c>
      <c r="F232" s="246" t="s">
        <v>4607</v>
      </c>
      <c r="G232" s="247" t="s">
        <v>393</v>
      </c>
      <c r="H232" s="248">
        <v>94.447000000000003</v>
      </c>
      <c r="I232" s="249"/>
      <c r="J232" s="250">
        <f>ROUND(I232*H232,2)</f>
        <v>0</v>
      </c>
      <c r="K232" s="246" t="s">
        <v>394</v>
      </c>
      <c r="L232" s="45"/>
      <c r="M232" s="251" t="s">
        <v>1</v>
      </c>
      <c r="N232" s="252" t="s">
        <v>41</v>
      </c>
      <c r="O232" s="92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229</v>
      </c>
      <c r="AT232" s="255" t="s">
        <v>216</v>
      </c>
      <c r="AU232" s="255" t="s">
        <v>86</v>
      </c>
      <c r="AY232" s="18" t="s">
        <v>213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84</v>
      </c>
      <c r="BK232" s="256">
        <f>ROUND(I232*H232,2)</f>
        <v>0</v>
      </c>
      <c r="BL232" s="18" t="s">
        <v>229</v>
      </c>
      <c r="BM232" s="255" t="s">
        <v>1633</v>
      </c>
    </row>
    <row r="233" s="13" customFormat="1">
      <c r="A233" s="13"/>
      <c r="B233" s="265"/>
      <c r="C233" s="266"/>
      <c r="D233" s="257" t="s">
        <v>436</v>
      </c>
      <c r="E233" s="267" t="s">
        <v>1</v>
      </c>
      <c r="F233" s="268" t="s">
        <v>4775</v>
      </c>
      <c r="G233" s="266"/>
      <c r="H233" s="269">
        <v>94.447000000000003</v>
      </c>
      <c r="I233" s="270"/>
      <c r="J233" s="266"/>
      <c r="K233" s="266"/>
      <c r="L233" s="271"/>
      <c r="M233" s="272"/>
      <c r="N233" s="273"/>
      <c r="O233" s="273"/>
      <c r="P233" s="273"/>
      <c r="Q233" s="273"/>
      <c r="R233" s="273"/>
      <c r="S233" s="273"/>
      <c r="T233" s="27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5" t="s">
        <v>436</v>
      </c>
      <c r="AU233" s="275" t="s">
        <v>86</v>
      </c>
      <c r="AV233" s="13" t="s">
        <v>86</v>
      </c>
      <c r="AW233" s="13" t="s">
        <v>32</v>
      </c>
      <c r="AX233" s="13" t="s">
        <v>76</v>
      </c>
      <c r="AY233" s="275" t="s">
        <v>213</v>
      </c>
    </row>
    <row r="234" s="14" customFormat="1">
      <c r="A234" s="14"/>
      <c r="B234" s="276"/>
      <c r="C234" s="277"/>
      <c r="D234" s="257" t="s">
        <v>436</v>
      </c>
      <c r="E234" s="278" t="s">
        <v>1</v>
      </c>
      <c r="F234" s="279" t="s">
        <v>453</v>
      </c>
      <c r="G234" s="277"/>
      <c r="H234" s="280">
        <v>94.447000000000003</v>
      </c>
      <c r="I234" s="281"/>
      <c r="J234" s="277"/>
      <c r="K234" s="277"/>
      <c r="L234" s="282"/>
      <c r="M234" s="283"/>
      <c r="N234" s="284"/>
      <c r="O234" s="284"/>
      <c r="P234" s="284"/>
      <c r="Q234" s="284"/>
      <c r="R234" s="284"/>
      <c r="S234" s="284"/>
      <c r="T234" s="28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6" t="s">
        <v>436</v>
      </c>
      <c r="AU234" s="286" t="s">
        <v>86</v>
      </c>
      <c r="AV234" s="14" t="s">
        <v>229</v>
      </c>
      <c r="AW234" s="14" t="s">
        <v>32</v>
      </c>
      <c r="AX234" s="14" t="s">
        <v>84</v>
      </c>
      <c r="AY234" s="286" t="s">
        <v>213</v>
      </c>
    </row>
    <row r="235" s="2" customFormat="1" ht="33" customHeight="1">
      <c r="A235" s="39"/>
      <c r="B235" s="40"/>
      <c r="C235" s="244" t="s">
        <v>570</v>
      </c>
      <c r="D235" s="244" t="s">
        <v>216</v>
      </c>
      <c r="E235" s="245" t="s">
        <v>4776</v>
      </c>
      <c r="F235" s="246" t="s">
        <v>4777</v>
      </c>
      <c r="G235" s="247" t="s">
        <v>393</v>
      </c>
      <c r="H235" s="248">
        <v>101.38</v>
      </c>
      <c r="I235" s="249"/>
      <c r="J235" s="250">
        <f>ROUND(I235*H235,2)</f>
        <v>0</v>
      </c>
      <c r="K235" s="246" t="s">
        <v>394</v>
      </c>
      <c r="L235" s="45"/>
      <c r="M235" s="251" t="s">
        <v>1</v>
      </c>
      <c r="N235" s="252" t="s">
        <v>41</v>
      </c>
      <c r="O235" s="92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5" t="s">
        <v>229</v>
      </c>
      <c r="AT235" s="255" t="s">
        <v>216</v>
      </c>
      <c r="AU235" s="255" t="s">
        <v>86</v>
      </c>
      <c r="AY235" s="18" t="s">
        <v>213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8" t="s">
        <v>84</v>
      </c>
      <c r="BK235" s="256">
        <f>ROUND(I235*H235,2)</f>
        <v>0</v>
      </c>
      <c r="BL235" s="18" t="s">
        <v>229</v>
      </c>
      <c r="BM235" s="255" t="s">
        <v>1644</v>
      </c>
    </row>
    <row r="236" s="13" customFormat="1">
      <c r="A236" s="13"/>
      <c r="B236" s="265"/>
      <c r="C236" s="266"/>
      <c r="D236" s="257" t="s">
        <v>436</v>
      </c>
      <c r="E236" s="267" t="s">
        <v>1</v>
      </c>
      <c r="F236" s="268" t="s">
        <v>4778</v>
      </c>
      <c r="G236" s="266"/>
      <c r="H236" s="269">
        <v>101.38</v>
      </c>
      <c r="I236" s="270"/>
      <c r="J236" s="266"/>
      <c r="K236" s="266"/>
      <c r="L236" s="271"/>
      <c r="M236" s="272"/>
      <c r="N236" s="273"/>
      <c r="O236" s="273"/>
      <c r="P236" s="273"/>
      <c r="Q236" s="273"/>
      <c r="R236" s="273"/>
      <c r="S236" s="273"/>
      <c r="T236" s="27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5" t="s">
        <v>436</v>
      </c>
      <c r="AU236" s="275" t="s">
        <v>86</v>
      </c>
      <c r="AV236" s="13" t="s">
        <v>86</v>
      </c>
      <c r="AW236" s="13" t="s">
        <v>32</v>
      </c>
      <c r="AX236" s="13" t="s">
        <v>76</v>
      </c>
      <c r="AY236" s="275" t="s">
        <v>213</v>
      </c>
    </row>
    <row r="237" s="14" customFormat="1">
      <c r="A237" s="14"/>
      <c r="B237" s="276"/>
      <c r="C237" s="277"/>
      <c r="D237" s="257" t="s">
        <v>436</v>
      </c>
      <c r="E237" s="278" t="s">
        <v>1</v>
      </c>
      <c r="F237" s="279" t="s">
        <v>453</v>
      </c>
      <c r="G237" s="277"/>
      <c r="H237" s="280">
        <v>101.38</v>
      </c>
      <c r="I237" s="281"/>
      <c r="J237" s="277"/>
      <c r="K237" s="277"/>
      <c r="L237" s="282"/>
      <c r="M237" s="283"/>
      <c r="N237" s="284"/>
      <c r="O237" s="284"/>
      <c r="P237" s="284"/>
      <c r="Q237" s="284"/>
      <c r="R237" s="284"/>
      <c r="S237" s="284"/>
      <c r="T237" s="28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6" t="s">
        <v>436</v>
      </c>
      <c r="AU237" s="286" t="s">
        <v>86</v>
      </c>
      <c r="AV237" s="14" t="s">
        <v>229</v>
      </c>
      <c r="AW237" s="14" t="s">
        <v>32</v>
      </c>
      <c r="AX237" s="14" t="s">
        <v>84</v>
      </c>
      <c r="AY237" s="286" t="s">
        <v>213</v>
      </c>
    </row>
    <row r="238" s="2" customFormat="1" ht="21.75" customHeight="1">
      <c r="A238" s="39"/>
      <c r="B238" s="40"/>
      <c r="C238" s="244" t="s">
        <v>574</v>
      </c>
      <c r="D238" s="244" t="s">
        <v>216</v>
      </c>
      <c r="E238" s="245" t="s">
        <v>4779</v>
      </c>
      <c r="F238" s="246" t="s">
        <v>4780</v>
      </c>
      <c r="G238" s="247" t="s">
        <v>471</v>
      </c>
      <c r="H238" s="248">
        <v>84.959999999999994</v>
      </c>
      <c r="I238" s="249"/>
      <c r="J238" s="250">
        <f>ROUND(I238*H238,2)</f>
        <v>0</v>
      </c>
      <c r="K238" s="246" t="s">
        <v>394</v>
      </c>
      <c r="L238" s="45"/>
      <c r="M238" s="251" t="s">
        <v>1</v>
      </c>
      <c r="N238" s="252" t="s">
        <v>41</v>
      </c>
      <c r="O238" s="92"/>
      <c r="P238" s="253">
        <f>O238*H238</f>
        <v>0</v>
      </c>
      <c r="Q238" s="253">
        <v>0</v>
      </c>
      <c r="R238" s="253">
        <f>Q238*H238</f>
        <v>0</v>
      </c>
      <c r="S238" s="253">
        <v>0</v>
      </c>
      <c r="T238" s="25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5" t="s">
        <v>229</v>
      </c>
      <c r="AT238" s="255" t="s">
        <v>216</v>
      </c>
      <c r="AU238" s="255" t="s">
        <v>86</v>
      </c>
      <c r="AY238" s="18" t="s">
        <v>213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8" t="s">
        <v>84</v>
      </c>
      <c r="BK238" s="256">
        <f>ROUND(I238*H238,2)</f>
        <v>0</v>
      </c>
      <c r="BL238" s="18" t="s">
        <v>229</v>
      </c>
      <c r="BM238" s="255" t="s">
        <v>1656</v>
      </c>
    </row>
    <row r="239" s="13" customFormat="1">
      <c r="A239" s="13"/>
      <c r="B239" s="265"/>
      <c r="C239" s="266"/>
      <c r="D239" s="257" t="s">
        <v>436</v>
      </c>
      <c r="E239" s="267" t="s">
        <v>1</v>
      </c>
      <c r="F239" s="268" t="s">
        <v>4781</v>
      </c>
      <c r="G239" s="266"/>
      <c r="H239" s="269">
        <v>84.959999999999994</v>
      </c>
      <c r="I239" s="270"/>
      <c r="J239" s="266"/>
      <c r="K239" s="266"/>
      <c r="L239" s="271"/>
      <c r="M239" s="272"/>
      <c r="N239" s="273"/>
      <c r="O239" s="273"/>
      <c r="P239" s="273"/>
      <c r="Q239" s="273"/>
      <c r="R239" s="273"/>
      <c r="S239" s="273"/>
      <c r="T239" s="27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5" t="s">
        <v>436</v>
      </c>
      <c r="AU239" s="275" t="s">
        <v>86</v>
      </c>
      <c r="AV239" s="13" t="s">
        <v>86</v>
      </c>
      <c r="AW239" s="13" t="s">
        <v>32</v>
      </c>
      <c r="AX239" s="13" t="s">
        <v>76</v>
      </c>
      <c r="AY239" s="275" t="s">
        <v>213</v>
      </c>
    </row>
    <row r="240" s="14" customFormat="1">
      <c r="A240" s="14"/>
      <c r="B240" s="276"/>
      <c r="C240" s="277"/>
      <c r="D240" s="257" t="s">
        <v>436</v>
      </c>
      <c r="E240" s="278" t="s">
        <v>1</v>
      </c>
      <c r="F240" s="279" t="s">
        <v>453</v>
      </c>
      <c r="G240" s="277"/>
      <c r="H240" s="280">
        <v>84.959999999999994</v>
      </c>
      <c r="I240" s="281"/>
      <c r="J240" s="277"/>
      <c r="K240" s="277"/>
      <c r="L240" s="282"/>
      <c r="M240" s="283"/>
      <c r="N240" s="284"/>
      <c r="O240" s="284"/>
      <c r="P240" s="284"/>
      <c r="Q240" s="284"/>
      <c r="R240" s="284"/>
      <c r="S240" s="284"/>
      <c r="T240" s="28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6" t="s">
        <v>436</v>
      </c>
      <c r="AU240" s="286" t="s">
        <v>86</v>
      </c>
      <c r="AV240" s="14" t="s">
        <v>229</v>
      </c>
      <c r="AW240" s="14" t="s">
        <v>32</v>
      </c>
      <c r="AX240" s="14" t="s">
        <v>84</v>
      </c>
      <c r="AY240" s="286" t="s">
        <v>213</v>
      </c>
    </row>
    <row r="241" s="2" customFormat="1" ht="21.75" customHeight="1">
      <c r="A241" s="39"/>
      <c r="B241" s="40"/>
      <c r="C241" s="244" t="s">
        <v>580</v>
      </c>
      <c r="D241" s="244" t="s">
        <v>216</v>
      </c>
      <c r="E241" s="245" t="s">
        <v>4610</v>
      </c>
      <c r="F241" s="246" t="s">
        <v>4611</v>
      </c>
      <c r="G241" s="247" t="s">
        <v>471</v>
      </c>
      <c r="H241" s="248">
        <v>16.032</v>
      </c>
      <c r="I241" s="249"/>
      <c r="J241" s="250">
        <f>ROUND(I241*H241,2)</f>
        <v>0</v>
      </c>
      <c r="K241" s="246" t="s">
        <v>394</v>
      </c>
      <c r="L241" s="45"/>
      <c r="M241" s="251" t="s">
        <v>1</v>
      </c>
      <c r="N241" s="252" t="s">
        <v>41</v>
      </c>
      <c r="O241" s="92"/>
      <c r="P241" s="253">
        <f>O241*H241</f>
        <v>0</v>
      </c>
      <c r="Q241" s="253">
        <v>0</v>
      </c>
      <c r="R241" s="253">
        <f>Q241*H241</f>
        <v>0</v>
      </c>
      <c r="S241" s="253">
        <v>0</v>
      </c>
      <c r="T241" s="25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5" t="s">
        <v>229</v>
      </c>
      <c r="AT241" s="255" t="s">
        <v>216</v>
      </c>
      <c r="AU241" s="255" t="s">
        <v>86</v>
      </c>
      <c r="AY241" s="18" t="s">
        <v>213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8" t="s">
        <v>84</v>
      </c>
      <c r="BK241" s="256">
        <f>ROUND(I241*H241,2)</f>
        <v>0</v>
      </c>
      <c r="BL241" s="18" t="s">
        <v>229</v>
      </c>
      <c r="BM241" s="255" t="s">
        <v>1670</v>
      </c>
    </row>
    <row r="242" s="2" customFormat="1" ht="33" customHeight="1">
      <c r="A242" s="39"/>
      <c r="B242" s="40"/>
      <c r="C242" s="244" t="s">
        <v>585</v>
      </c>
      <c r="D242" s="244" t="s">
        <v>216</v>
      </c>
      <c r="E242" s="245" t="s">
        <v>4612</v>
      </c>
      <c r="F242" s="246" t="s">
        <v>4613</v>
      </c>
      <c r="G242" s="247" t="s">
        <v>471</v>
      </c>
      <c r="H242" s="248">
        <v>16.032</v>
      </c>
      <c r="I242" s="249"/>
      <c r="J242" s="250">
        <f>ROUND(I242*H242,2)</f>
        <v>0</v>
      </c>
      <c r="K242" s="246" t="s">
        <v>394</v>
      </c>
      <c r="L242" s="45"/>
      <c r="M242" s="251" t="s">
        <v>1</v>
      </c>
      <c r="N242" s="252" t="s">
        <v>41</v>
      </c>
      <c r="O242" s="92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5" t="s">
        <v>229</v>
      </c>
      <c r="AT242" s="255" t="s">
        <v>216</v>
      </c>
      <c r="AU242" s="255" t="s">
        <v>86</v>
      </c>
      <c r="AY242" s="18" t="s">
        <v>213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8" t="s">
        <v>84</v>
      </c>
      <c r="BK242" s="256">
        <f>ROUND(I242*H242,2)</f>
        <v>0</v>
      </c>
      <c r="BL242" s="18" t="s">
        <v>229</v>
      </c>
      <c r="BM242" s="255" t="s">
        <v>1680</v>
      </c>
    </row>
    <row r="243" s="13" customFormat="1">
      <c r="A243" s="13"/>
      <c r="B243" s="265"/>
      <c r="C243" s="266"/>
      <c r="D243" s="257" t="s">
        <v>436</v>
      </c>
      <c r="E243" s="267" t="s">
        <v>1</v>
      </c>
      <c r="F243" s="268" t="s">
        <v>4782</v>
      </c>
      <c r="G243" s="266"/>
      <c r="H243" s="269">
        <v>16.032</v>
      </c>
      <c r="I243" s="270"/>
      <c r="J243" s="266"/>
      <c r="K243" s="266"/>
      <c r="L243" s="271"/>
      <c r="M243" s="272"/>
      <c r="N243" s="273"/>
      <c r="O243" s="273"/>
      <c r="P243" s="273"/>
      <c r="Q243" s="273"/>
      <c r="R243" s="273"/>
      <c r="S243" s="273"/>
      <c r="T243" s="27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75" t="s">
        <v>436</v>
      </c>
      <c r="AU243" s="275" t="s">
        <v>86</v>
      </c>
      <c r="AV243" s="13" t="s">
        <v>86</v>
      </c>
      <c r="AW243" s="13" t="s">
        <v>32</v>
      </c>
      <c r="AX243" s="13" t="s">
        <v>76</v>
      </c>
      <c r="AY243" s="275" t="s">
        <v>213</v>
      </c>
    </row>
    <row r="244" s="14" customFormat="1">
      <c r="A244" s="14"/>
      <c r="B244" s="276"/>
      <c r="C244" s="277"/>
      <c r="D244" s="257" t="s">
        <v>436</v>
      </c>
      <c r="E244" s="278" t="s">
        <v>1</v>
      </c>
      <c r="F244" s="279" t="s">
        <v>453</v>
      </c>
      <c r="G244" s="277"/>
      <c r="H244" s="280">
        <v>16.032</v>
      </c>
      <c r="I244" s="281"/>
      <c r="J244" s="277"/>
      <c r="K244" s="277"/>
      <c r="L244" s="282"/>
      <c r="M244" s="283"/>
      <c r="N244" s="284"/>
      <c r="O244" s="284"/>
      <c r="P244" s="284"/>
      <c r="Q244" s="284"/>
      <c r="R244" s="284"/>
      <c r="S244" s="284"/>
      <c r="T244" s="28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6" t="s">
        <v>436</v>
      </c>
      <c r="AU244" s="286" t="s">
        <v>86</v>
      </c>
      <c r="AV244" s="14" t="s">
        <v>229</v>
      </c>
      <c r="AW244" s="14" t="s">
        <v>32</v>
      </c>
      <c r="AX244" s="14" t="s">
        <v>84</v>
      </c>
      <c r="AY244" s="286" t="s">
        <v>213</v>
      </c>
    </row>
    <row r="245" s="12" customFormat="1" ht="22.8" customHeight="1">
      <c r="A245" s="12"/>
      <c r="B245" s="228"/>
      <c r="C245" s="229"/>
      <c r="D245" s="230" t="s">
        <v>75</v>
      </c>
      <c r="E245" s="242" t="s">
        <v>248</v>
      </c>
      <c r="F245" s="242" t="s">
        <v>579</v>
      </c>
      <c r="G245" s="229"/>
      <c r="H245" s="229"/>
      <c r="I245" s="232"/>
      <c r="J245" s="243">
        <f>BK245</f>
        <v>0</v>
      </c>
      <c r="K245" s="229"/>
      <c r="L245" s="234"/>
      <c r="M245" s="235"/>
      <c r="N245" s="236"/>
      <c r="O245" s="236"/>
      <c r="P245" s="237">
        <f>SUM(P246:P257)</f>
        <v>0</v>
      </c>
      <c r="Q245" s="236"/>
      <c r="R245" s="237">
        <f>SUM(R246:R257)</f>
        <v>0</v>
      </c>
      <c r="S245" s="236"/>
      <c r="T245" s="238">
        <f>SUM(T246:T257)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39" t="s">
        <v>84</v>
      </c>
      <c r="AT245" s="240" t="s">
        <v>75</v>
      </c>
      <c r="AU245" s="240" t="s">
        <v>84</v>
      </c>
      <c r="AY245" s="239" t="s">
        <v>213</v>
      </c>
      <c r="BK245" s="241">
        <f>SUM(BK246:BK257)</f>
        <v>0</v>
      </c>
    </row>
    <row r="246" s="2" customFormat="1" ht="44.25" customHeight="1">
      <c r="A246" s="39"/>
      <c r="B246" s="40"/>
      <c r="C246" s="244" t="s">
        <v>591</v>
      </c>
      <c r="D246" s="244" t="s">
        <v>216</v>
      </c>
      <c r="E246" s="245" t="s">
        <v>4783</v>
      </c>
      <c r="F246" s="246" t="s">
        <v>4784</v>
      </c>
      <c r="G246" s="247" t="s">
        <v>471</v>
      </c>
      <c r="H246" s="248">
        <v>65</v>
      </c>
      <c r="I246" s="249"/>
      <c r="J246" s="250">
        <f>ROUND(I246*H246,2)</f>
        <v>0</v>
      </c>
      <c r="K246" s="246" t="s">
        <v>1</v>
      </c>
      <c r="L246" s="45"/>
      <c r="M246" s="251" t="s">
        <v>1</v>
      </c>
      <c r="N246" s="252" t="s">
        <v>41</v>
      </c>
      <c r="O246" s="92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229</v>
      </c>
      <c r="AT246" s="255" t="s">
        <v>216</v>
      </c>
      <c r="AU246" s="255" t="s">
        <v>86</v>
      </c>
      <c r="AY246" s="18" t="s">
        <v>213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84</v>
      </c>
      <c r="BK246" s="256">
        <f>ROUND(I246*H246,2)</f>
        <v>0</v>
      </c>
      <c r="BL246" s="18" t="s">
        <v>229</v>
      </c>
      <c r="BM246" s="255" t="s">
        <v>1690</v>
      </c>
    </row>
    <row r="247" s="2" customFormat="1">
      <c r="A247" s="39"/>
      <c r="B247" s="40"/>
      <c r="C247" s="41"/>
      <c r="D247" s="257" t="s">
        <v>222</v>
      </c>
      <c r="E247" s="41"/>
      <c r="F247" s="258" t="s">
        <v>4785</v>
      </c>
      <c r="G247" s="41"/>
      <c r="H247" s="41"/>
      <c r="I247" s="155"/>
      <c r="J247" s="41"/>
      <c r="K247" s="41"/>
      <c r="L247" s="45"/>
      <c r="M247" s="259"/>
      <c r="N247" s="260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222</v>
      </c>
      <c r="AU247" s="18" t="s">
        <v>86</v>
      </c>
    </row>
    <row r="248" s="2" customFormat="1" ht="44.25" customHeight="1">
      <c r="A248" s="39"/>
      <c r="B248" s="40"/>
      <c r="C248" s="244" t="s">
        <v>601</v>
      </c>
      <c r="D248" s="244" t="s">
        <v>216</v>
      </c>
      <c r="E248" s="245" t="s">
        <v>4618</v>
      </c>
      <c r="F248" s="246" t="s">
        <v>4619</v>
      </c>
      <c r="G248" s="247" t="s">
        <v>393</v>
      </c>
      <c r="H248" s="248">
        <v>32.939999999999998</v>
      </c>
      <c r="I248" s="249"/>
      <c r="J248" s="250">
        <f>ROUND(I248*H248,2)</f>
        <v>0</v>
      </c>
      <c r="K248" s="246" t="s">
        <v>394</v>
      </c>
      <c r="L248" s="45"/>
      <c r="M248" s="251" t="s">
        <v>1</v>
      </c>
      <c r="N248" s="252" t="s">
        <v>41</v>
      </c>
      <c r="O248" s="92"/>
      <c r="P248" s="253">
        <f>O248*H248</f>
        <v>0</v>
      </c>
      <c r="Q248" s="253">
        <v>0</v>
      </c>
      <c r="R248" s="253">
        <f>Q248*H248</f>
        <v>0</v>
      </c>
      <c r="S248" s="253">
        <v>0</v>
      </c>
      <c r="T248" s="25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5" t="s">
        <v>229</v>
      </c>
      <c r="AT248" s="255" t="s">
        <v>216</v>
      </c>
      <c r="AU248" s="255" t="s">
        <v>86</v>
      </c>
      <c r="AY248" s="18" t="s">
        <v>213</v>
      </c>
      <c r="BE248" s="256">
        <f>IF(N248="základní",J248,0)</f>
        <v>0</v>
      </c>
      <c r="BF248" s="256">
        <f>IF(N248="snížená",J248,0)</f>
        <v>0</v>
      </c>
      <c r="BG248" s="256">
        <f>IF(N248="zákl. přenesená",J248,0)</f>
        <v>0</v>
      </c>
      <c r="BH248" s="256">
        <f>IF(N248="sníž. přenesená",J248,0)</f>
        <v>0</v>
      </c>
      <c r="BI248" s="256">
        <f>IF(N248="nulová",J248,0)</f>
        <v>0</v>
      </c>
      <c r="BJ248" s="18" t="s">
        <v>84</v>
      </c>
      <c r="BK248" s="256">
        <f>ROUND(I248*H248,2)</f>
        <v>0</v>
      </c>
      <c r="BL248" s="18" t="s">
        <v>229</v>
      </c>
      <c r="BM248" s="255" t="s">
        <v>1698</v>
      </c>
    </row>
    <row r="249" s="13" customFormat="1">
      <c r="A249" s="13"/>
      <c r="B249" s="265"/>
      <c r="C249" s="266"/>
      <c r="D249" s="257" t="s">
        <v>436</v>
      </c>
      <c r="E249" s="267" t="s">
        <v>1</v>
      </c>
      <c r="F249" s="268" t="s">
        <v>4786</v>
      </c>
      <c r="G249" s="266"/>
      <c r="H249" s="269">
        <v>32.939999999999998</v>
      </c>
      <c r="I249" s="270"/>
      <c r="J249" s="266"/>
      <c r="K249" s="266"/>
      <c r="L249" s="271"/>
      <c r="M249" s="272"/>
      <c r="N249" s="273"/>
      <c r="O249" s="273"/>
      <c r="P249" s="273"/>
      <c r="Q249" s="273"/>
      <c r="R249" s="273"/>
      <c r="S249" s="273"/>
      <c r="T249" s="27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75" t="s">
        <v>436</v>
      </c>
      <c r="AU249" s="275" t="s">
        <v>86</v>
      </c>
      <c r="AV249" s="13" t="s">
        <v>86</v>
      </c>
      <c r="AW249" s="13" t="s">
        <v>32</v>
      </c>
      <c r="AX249" s="13" t="s">
        <v>76</v>
      </c>
      <c r="AY249" s="275" t="s">
        <v>213</v>
      </c>
    </row>
    <row r="250" s="14" customFormat="1">
      <c r="A250" s="14"/>
      <c r="B250" s="276"/>
      <c r="C250" s="277"/>
      <c r="D250" s="257" t="s">
        <v>436</v>
      </c>
      <c r="E250" s="278" t="s">
        <v>1</v>
      </c>
      <c r="F250" s="279" t="s">
        <v>453</v>
      </c>
      <c r="G250" s="277"/>
      <c r="H250" s="280">
        <v>32.939999999999998</v>
      </c>
      <c r="I250" s="281"/>
      <c r="J250" s="277"/>
      <c r="K250" s="277"/>
      <c r="L250" s="282"/>
      <c r="M250" s="283"/>
      <c r="N250" s="284"/>
      <c r="O250" s="284"/>
      <c r="P250" s="284"/>
      <c r="Q250" s="284"/>
      <c r="R250" s="284"/>
      <c r="S250" s="284"/>
      <c r="T250" s="28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6" t="s">
        <v>436</v>
      </c>
      <c r="AU250" s="286" t="s">
        <v>86</v>
      </c>
      <c r="AV250" s="14" t="s">
        <v>229</v>
      </c>
      <c r="AW250" s="14" t="s">
        <v>32</v>
      </c>
      <c r="AX250" s="14" t="s">
        <v>84</v>
      </c>
      <c r="AY250" s="286" t="s">
        <v>213</v>
      </c>
    </row>
    <row r="251" s="2" customFormat="1" ht="44.25" customHeight="1">
      <c r="A251" s="39"/>
      <c r="B251" s="40"/>
      <c r="C251" s="244" t="s">
        <v>606</v>
      </c>
      <c r="D251" s="244" t="s">
        <v>216</v>
      </c>
      <c r="E251" s="245" t="s">
        <v>4621</v>
      </c>
      <c r="F251" s="246" t="s">
        <v>4622</v>
      </c>
      <c r="G251" s="247" t="s">
        <v>393</v>
      </c>
      <c r="H251" s="248">
        <v>494.10000000000002</v>
      </c>
      <c r="I251" s="249"/>
      <c r="J251" s="250">
        <f>ROUND(I251*H251,2)</f>
        <v>0</v>
      </c>
      <c r="K251" s="246" t="s">
        <v>394</v>
      </c>
      <c r="L251" s="45"/>
      <c r="M251" s="251" t="s">
        <v>1</v>
      </c>
      <c r="N251" s="252" t="s">
        <v>41</v>
      </c>
      <c r="O251" s="92"/>
      <c r="P251" s="253">
        <f>O251*H251</f>
        <v>0</v>
      </c>
      <c r="Q251" s="253">
        <v>0</v>
      </c>
      <c r="R251" s="253">
        <f>Q251*H251</f>
        <v>0</v>
      </c>
      <c r="S251" s="253">
        <v>0</v>
      </c>
      <c r="T251" s="25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5" t="s">
        <v>229</v>
      </c>
      <c r="AT251" s="255" t="s">
        <v>216</v>
      </c>
      <c r="AU251" s="255" t="s">
        <v>86</v>
      </c>
      <c r="AY251" s="18" t="s">
        <v>213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8" t="s">
        <v>84</v>
      </c>
      <c r="BK251" s="256">
        <f>ROUND(I251*H251,2)</f>
        <v>0</v>
      </c>
      <c r="BL251" s="18" t="s">
        <v>229</v>
      </c>
      <c r="BM251" s="255" t="s">
        <v>1710</v>
      </c>
    </row>
    <row r="252" s="13" customFormat="1">
      <c r="A252" s="13"/>
      <c r="B252" s="265"/>
      <c r="C252" s="266"/>
      <c r="D252" s="257" t="s">
        <v>436</v>
      </c>
      <c r="E252" s="267" t="s">
        <v>1</v>
      </c>
      <c r="F252" s="268" t="s">
        <v>4787</v>
      </c>
      <c r="G252" s="266"/>
      <c r="H252" s="269">
        <v>494.10000000000002</v>
      </c>
      <c r="I252" s="270"/>
      <c r="J252" s="266"/>
      <c r="K252" s="266"/>
      <c r="L252" s="271"/>
      <c r="M252" s="272"/>
      <c r="N252" s="273"/>
      <c r="O252" s="273"/>
      <c r="P252" s="273"/>
      <c r="Q252" s="273"/>
      <c r="R252" s="273"/>
      <c r="S252" s="273"/>
      <c r="T252" s="27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5" t="s">
        <v>436</v>
      </c>
      <c r="AU252" s="275" t="s">
        <v>86</v>
      </c>
      <c r="AV252" s="13" t="s">
        <v>86</v>
      </c>
      <c r="AW252" s="13" t="s">
        <v>32</v>
      </c>
      <c r="AX252" s="13" t="s">
        <v>76</v>
      </c>
      <c r="AY252" s="275" t="s">
        <v>213</v>
      </c>
    </row>
    <row r="253" s="14" customFormat="1">
      <c r="A253" s="14"/>
      <c r="B253" s="276"/>
      <c r="C253" s="277"/>
      <c r="D253" s="257" t="s">
        <v>436</v>
      </c>
      <c r="E253" s="278" t="s">
        <v>1</v>
      </c>
      <c r="F253" s="279" t="s">
        <v>453</v>
      </c>
      <c r="G253" s="277"/>
      <c r="H253" s="280">
        <v>494.10000000000002</v>
      </c>
      <c r="I253" s="281"/>
      <c r="J253" s="277"/>
      <c r="K253" s="277"/>
      <c r="L253" s="282"/>
      <c r="M253" s="283"/>
      <c r="N253" s="284"/>
      <c r="O253" s="284"/>
      <c r="P253" s="284"/>
      <c r="Q253" s="284"/>
      <c r="R253" s="284"/>
      <c r="S253" s="284"/>
      <c r="T253" s="28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6" t="s">
        <v>436</v>
      </c>
      <c r="AU253" s="286" t="s">
        <v>86</v>
      </c>
      <c r="AV253" s="14" t="s">
        <v>229</v>
      </c>
      <c r="AW253" s="14" t="s">
        <v>32</v>
      </c>
      <c r="AX253" s="14" t="s">
        <v>84</v>
      </c>
      <c r="AY253" s="286" t="s">
        <v>213</v>
      </c>
    </row>
    <row r="254" s="2" customFormat="1" ht="44.25" customHeight="1">
      <c r="A254" s="39"/>
      <c r="B254" s="40"/>
      <c r="C254" s="244" t="s">
        <v>611</v>
      </c>
      <c r="D254" s="244" t="s">
        <v>216</v>
      </c>
      <c r="E254" s="245" t="s">
        <v>4624</v>
      </c>
      <c r="F254" s="246" t="s">
        <v>4625</v>
      </c>
      <c r="G254" s="247" t="s">
        <v>393</v>
      </c>
      <c r="H254" s="248">
        <v>32.939999999999998</v>
      </c>
      <c r="I254" s="249"/>
      <c r="J254" s="250">
        <f>ROUND(I254*H254,2)</f>
        <v>0</v>
      </c>
      <c r="K254" s="246" t="s">
        <v>394</v>
      </c>
      <c r="L254" s="45"/>
      <c r="M254" s="251" t="s">
        <v>1</v>
      </c>
      <c r="N254" s="252" t="s">
        <v>41</v>
      </c>
      <c r="O254" s="92"/>
      <c r="P254" s="253">
        <f>O254*H254</f>
        <v>0</v>
      </c>
      <c r="Q254" s="253">
        <v>0</v>
      </c>
      <c r="R254" s="253">
        <f>Q254*H254</f>
        <v>0</v>
      </c>
      <c r="S254" s="253">
        <v>0</v>
      </c>
      <c r="T254" s="25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5" t="s">
        <v>229</v>
      </c>
      <c r="AT254" s="255" t="s">
        <v>216</v>
      </c>
      <c r="AU254" s="255" t="s">
        <v>86</v>
      </c>
      <c r="AY254" s="18" t="s">
        <v>213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8" t="s">
        <v>84</v>
      </c>
      <c r="BK254" s="256">
        <f>ROUND(I254*H254,2)</f>
        <v>0</v>
      </c>
      <c r="BL254" s="18" t="s">
        <v>229</v>
      </c>
      <c r="BM254" s="255" t="s">
        <v>2258</v>
      </c>
    </row>
    <row r="255" s="2" customFormat="1" ht="33" customHeight="1">
      <c r="A255" s="39"/>
      <c r="B255" s="40"/>
      <c r="C255" s="244" t="s">
        <v>615</v>
      </c>
      <c r="D255" s="244" t="s">
        <v>216</v>
      </c>
      <c r="E255" s="245" t="s">
        <v>4788</v>
      </c>
      <c r="F255" s="246" t="s">
        <v>4789</v>
      </c>
      <c r="G255" s="247" t="s">
        <v>393</v>
      </c>
      <c r="H255" s="248">
        <v>107.38</v>
      </c>
      <c r="I255" s="249"/>
      <c r="J255" s="250">
        <f>ROUND(I255*H255,2)</f>
        <v>0</v>
      </c>
      <c r="K255" s="246" t="s">
        <v>394</v>
      </c>
      <c r="L255" s="45"/>
      <c r="M255" s="251" t="s">
        <v>1</v>
      </c>
      <c r="N255" s="252" t="s">
        <v>41</v>
      </c>
      <c r="O255" s="92"/>
      <c r="P255" s="253">
        <f>O255*H255</f>
        <v>0</v>
      </c>
      <c r="Q255" s="253">
        <v>0</v>
      </c>
      <c r="R255" s="253">
        <f>Q255*H255</f>
        <v>0</v>
      </c>
      <c r="S255" s="253">
        <v>0</v>
      </c>
      <c r="T255" s="25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5" t="s">
        <v>229</v>
      </c>
      <c r="AT255" s="255" t="s">
        <v>216</v>
      </c>
      <c r="AU255" s="255" t="s">
        <v>86</v>
      </c>
      <c r="AY255" s="18" t="s">
        <v>213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8" t="s">
        <v>84</v>
      </c>
      <c r="BK255" s="256">
        <f>ROUND(I255*H255,2)</f>
        <v>0</v>
      </c>
      <c r="BL255" s="18" t="s">
        <v>229</v>
      </c>
      <c r="BM255" s="255" t="s">
        <v>1729</v>
      </c>
    </row>
    <row r="256" s="13" customFormat="1">
      <c r="A256" s="13"/>
      <c r="B256" s="265"/>
      <c r="C256" s="266"/>
      <c r="D256" s="257" t="s">
        <v>436</v>
      </c>
      <c r="E256" s="267" t="s">
        <v>1</v>
      </c>
      <c r="F256" s="268" t="s">
        <v>4790</v>
      </c>
      <c r="G256" s="266"/>
      <c r="H256" s="269">
        <v>107.38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5" t="s">
        <v>436</v>
      </c>
      <c r="AU256" s="275" t="s">
        <v>86</v>
      </c>
      <c r="AV256" s="13" t="s">
        <v>86</v>
      </c>
      <c r="AW256" s="13" t="s">
        <v>32</v>
      </c>
      <c r="AX256" s="13" t="s">
        <v>76</v>
      </c>
      <c r="AY256" s="275" t="s">
        <v>213</v>
      </c>
    </row>
    <row r="257" s="14" customFormat="1">
      <c r="A257" s="14"/>
      <c r="B257" s="276"/>
      <c r="C257" s="277"/>
      <c r="D257" s="257" t="s">
        <v>436</v>
      </c>
      <c r="E257" s="278" t="s">
        <v>1</v>
      </c>
      <c r="F257" s="279" t="s">
        <v>453</v>
      </c>
      <c r="G257" s="277"/>
      <c r="H257" s="280">
        <v>107.38</v>
      </c>
      <c r="I257" s="281"/>
      <c r="J257" s="277"/>
      <c r="K257" s="277"/>
      <c r="L257" s="282"/>
      <c r="M257" s="283"/>
      <c r="N257" s="284"/>
      <c r="O257" s="284"/>
      <c r="P257" s="284"/>
      <c r="Q257" s="284"/>
      <c r="R257" s="284"/>
      <c r="S257" s="284"/>
      <c r="T257" s="28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6" t="s">
        <v>436</v>
      </c>
      <c r="AU257" s="286" t="s">
        <v>86</v>
      </c>
      <c r="AV257" s="14" t="s">
        <v>229</v>
      </c>
      <c r="AW257" s="14" t="s">
        <v>32</v>
      </c>
      <c r="AX257" s="14" t="s">
        <v>84</v>
      </c>
      <c r="AY257" s="286" t="s">
        <v>213</v>
      </c>
    </row>
    <row r="258" s="12" customFormat="1" ht="22.8" customHeight="1">
      <c r="A258" s="12"/>
      <c r="B258" s="228"/>
      <c r="C258" s="229"/>
      <c r="D258" s="230" t="s">
        <v>75</v>
      </c>
      <c r="E258" s="242" t="s">
        <v>1133</v>
      </c>
      <c r="F258" s="242" t="s">
        <v>1134</v>
      </c>
      <c r="G258" s="229"/>
      <c r="H258" s="229"/>
      <c r="I258" s="232"/>
      <c r="J258" s="243">
        <f>BK258</f>
        <v>0</v>
      </c>
      <c r="K258" s="229"/>
      <c r="L258" s="234"/>
      <c r="M258" s="235"/>
      <c r="N258" s="236"/>
      <c r="O258" s="236"/>
      <c r="P258" s="237">
        <f>P259</f>
        <v>0</v>
      </c>
      <c r="Q258" s="236"/>
      <c r="R258" s="237">
        <f>R259</f>
        <v>0</v>
      </c>
      <c r="S258" s="236"/>
      <c r="T258" s="238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39" t="s">
        <v>84</v>
      </c>
      <c r="AT258" s="240" t="s">
        <v>75</v>
      </c>
      <c r="AU258" s="240" t="s">
        <v>84</v>
      </c>
      <c r="AY258" s="239" t="s">
        <v>213</v>
      </c>
      <c r="BK258" s="241">
        <f>BK259</f>
        <v>0</v>
      </c>
    </row>
    <row r="259" s="2" customFormat="1" ht="66.75" customHeight="1">
      <c r="A259" s="39"/>
      <c r="B259" s="40"/>
      <c r="C259" s="244" t="s">
        <v>620</v>
      </c>
      <c r="D259" s="244" t="s">
        <v>216</v>
      </c>
      <c r="E259" s="245" t="s">
        <v>4629</v>
      </c>
      <c r="F259" s="246" t="s">
        <v>4791</v>
      </c>
      <c r="G259" s="247" t="s">
        <v>491</v>
      </c>
      <c r="H259" s="248">
        <v>250.72</v>
      </c>
      <c r="I259" s="249"/>
      <c r="J259" s="250">
        <f>ROUND(I259*H259,2)</f>
        <v>0</v>
      </c>
      <c r="K259" s="246" t="s">
        <v>394</v>
      </c>
      <c r="L259" s="45"/>
      <c r="M259" s="251" t="s">
        <v>1</v>
      </c>
      <c r="N259" s="252" t="s">
        <v>41</v>
      </c>
      <c r="O259" s="92"/>
      <c r="P259" s="253">
        <f>O259*H259</f>
        <v>0</v>
      </c>
      <c r="Q259" s="253">
        <v>0</v>
      </c>
      <c r="R259" s="253">
        <f>Q259*H259</f>
        <v>0</v>
      </c>
      <c r="S259" s="253">
        <v>0</v>
      </c>
      <c r="T259" s="254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5" t="s">
        <v>229</v>
      </c>
      <c r="AT259" s="255" t="s">
        <v>216</v>
      </c>
      <c r="AU259" s="255" t="s">
        <v>86</v>
      </c>
      <c r="AY259" s="18" t="s">
        <v>213</v>
      </c>
      <c r="BE259" s="256">
        <f>IF(N259="základní",J259,0)</f>
        <v>0</v>
      </c>
      <c r="BF259" s="256">
        <f>IF(N259="snížená",J259,0)</f>
        <v>0</v>
      </c>
      <c r="BG259" s="256">
        <f>IF(N259="zákl. přenesená",J259,0)</f>
        <v>0</v>
      </c>
      <c r="BH259" s="256">
        <f>IF(N259="sníž. přenesená",J259,0)</f>
        <v>0</v>
      </c>
      <c r="BI259" s="256">
        <f>IF(N259="nulová",J259,0)</f>
        <v>0</v>
      </c>
      <c r="BJ259" s="18" t="s">
        <v>84</v>
      </c>
      <c r="BK259" s="256">
        <f>ROUND(I259*H259,2)</f>
        <v>0</v>
      </c>
      <c r="BL259" s="18" t="s">
        <v>229</v>
      </c>
      <c r="BM259" s="255" t="s">
        <v>3737</v>
      </c>
    </row>
    <row r="260" s="12" customFormat="1" ht="25.92" customHeight="1">
      <c r="A260" s="12"/>
      <c r="B260" s="228"/>
      <c r="C260" s="229"/>
      <c r="D260" s="230" t="s">
        <v>75</v>
      </c>
      <c r="E260" s="231" t="s">
        <v>700</v>
      </c>
      <c r="F260" s="231" t="s">
        <v>941</v>
      </c>
      <c r="G260" s="229"/>
      <c r="H260" s="229"/>
      <c r="I260" s="232"/>
      <c r="J260" s="233">
        <f>BK260</f>
        <v>0</v>
      </c>
      <c r="K260" s="229"/>
      <c r="L260" s="234"/>
      <c r="M260" s="235"/>
      <c r="N260" s="236"/>
      <c r="O260" s="236"/>
      <c r="P260" s="237">
        <f>P261+P295+P319+P324+P358+P366+P378+P390</f>
        <v>0</v>
      </c>
      <c r="Q260" s="236"/>
      <c r="R260" s="237">
        <f>R261+R295+R319+R324+R358+R366+R378+R390</f>
        <v>0</v>
      </c>
      <c r="S260" s="236"/>
      <c r="T260" s="238">
        <f>T261+T295+T319+T324+T358+T366+T378+T390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9" t="s">
        <v>86</v>
      </c>
      <c r="AT260" s="240" t="s">
        <v>75</v>
      </c>
      <c r="AU260" s="240" t="s">
        <v>76</v>
      </c>
      <c r="AY260" s="239" t="s">
        <v>213</v>
      </c>
      <c r="BK260" s="241">
        <f>BK261+BK295+BK319+BK324+BK358+BK366+BK378+BK390</f>
        <v>0</v>
      </c>
    </row>
    <row r="261" s="12" customFormat="1" ht="22.8" customHeight="1">
      <c r="A261" s="12"/>
      <c r="B261" s="228"/>
      <c r="C261" s="229"/>
      <c r="D261" s="230" t="s">
        <v>75</v>
      </c>
      <c r="E261" s="242" t="s">
        <v>2025</v>
      </c>
      <c r="F261" s="242" t="s">
        <v>2026</v>
      </c>
      <c r="G261" s="229"/>
      <c r="H261" s="229"/>
      <c r="I261" s="232"/>
      <c r="J261" s="243">
        <f>BK261</f>
        <v>0</v>
      </c>
      <c r="K261" s="229"/>
      <c r="L261" s="234"/>
      <c r="M261" s="235"/>
      <c r="N261" s="236"/>
      <c r="O261" s="236"/>
      <c r="P261" s="237">
        <f>SUM(P262:P294)</f>
        <v>0</v>
      </c>
      <c r="Q261" s="236"/>
      <c r="R261" s="237">
        <f>SUM(R262:R294)</f>
        <v>0</v>
      </c>
      <c r="S261" s="236"/>
      <c r="T261" s="238">
        <f>SUM(T262:T294)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9" t="s">
        <v>86</v>
      </c>
      <c r="AT261" s="240" t="s">
        <v>75</v>
      </c>
      <c r="AU261" s="240" t="s">
        <v>84</v>
      </c>
      <c r="AY261" s="239" t="s">
        <v>213</v>
      </c>
      <c r="BK261" s="241">
        <f>SUM(BK262:BK294)</f>
        <v>0</v>
      </c>
    </row>
    <row r="262" s="2" customFormat="1" ht="33" customHeight="1">
      <c r="A262" s="39"/>
      <c r="B262" s="40"/>
      <c r="C262" s="244" t="s">
        <v>625</v>
      </c>
      <c r="D262" s="244" t="s">
        <v>216</v>
      </c>
      <c r="E262" s="245" t="s">
        <v>4631</v>
      </c>
      <c r="F262" s="246" t="s">
        <v>4632</v>
      </c>
      <c r="G262" s="247" t="s">
        <v>393</v>
      </c>
      <c r="H262" s="248">
        <v>107.38</v>
      </c>
      <c r="I262" s="249"/>
      <c r="J262" s="250">
        <f>ROUND(I262*H262,2)</f>
        <v>0</v>
      </c>
      <c r="K262" s="246" t="s">
        <v>394</v>
      </c>
      <c r="L262" s="45"/>
      <c r="M262" s="251" t="s">
        <v>1</v>
      </c>
      <c r="N262" s="252" t="s">
        <v>41</v>
      </c>
      <c r="O262" s="92"/>
      <c r="P262" s="253">
        <f>O262*H262</f>
        <v>0</v>
      </c>
      <c r="Q262" s="253">
        <v>0</v>
      </c>
      <c r="R262" s="253">
        <f>Q262*H262</f>
        <v>0</v>
      </c>
      <c r="S262" s="253">
        <v>0</v>
      </c>
      <c r="T262" s="254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55" t="s">
        <v>293</v>
      </c>
      <c r="AT262" s="255" t="s">
        <v>216</v>
      </c>
      <c r="AU262" s="255" t="s">
        <v>86</v>
      </c>
      <c r="AY262" s="18" t="s">
        <v>213</v>
      </c>
      <c r="BE262" s="256">
        <f>IF(N262="základní",J262,0)</f>
        <v>0</v>
      </c>
      <c r="BF262" s="256">
        <f>IF(N262="snížená",J262,0)</f>
        <v>0</v>
      </c>
      <c r="BG262" s="256">
        <f>IF(N262="zákl. přenesená",J262,0)</f>
        <v>0</v>
      </c>
      <c r="BH262" s="256">
        <f>IF(N262="sníž. přenesená",J262,0)</f>
        <v>0</v>
      </c>
      <c r="BI262" s="256">
        <f>IF(N262="nulová",J262,0)</f>
        <v>0</v>
      </c>
      <c r="BJ262" s="18" t="s">
        <v>84</v>
      </c>
      <c r="BK262" s="256">
        <f>ROUND(I262*H262,2)</f>
        <v>0</v>
      </c>
      <c r="BL262" s="18" t="s">
        <v>293</v>
      </c>
      <c r="BM262" s="255" t="s">
        <v>1748</v>
      </c>
    </row>
    <row r="263" s="13" customFormat="1">
      <c r="A263" s="13"/>
      <c r="B263" s="265"/>
      <c r="C263" s="266"/>
      <c r="D263" s="257" t="s">
        <v>436</v>
      </c>
      <c r="E263" s="267" t="s">
        <v>1</v>
      </c>
      <c r="F263" s="268" t="s">
        <v>4790</v>
      </c>
      <c r="G263" s="266"/>
      <c r="H263" s="269">
        <v>107.38</v>
      </c>
      <c r="I263" s="270"/>
      <c r="J263" s="266"/>
      <c r="K263" s="266"/>
      <c r="L263" s="271"/>
      <c r="M263" s="272"/>
      <c r="N263" s="273"/>
      <c r="O263" s="273"/>
      <c r="P263" s="273"/>
      <c r="Q263" s="273"/>
      <c r="R263" s="273"/>
      <c r="S263" s="273"/>
      <c r="T263" s="27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5" t="s">
        <v>436</v>
      </c>
      <c r="AU263" s="275" t="s">
        <v>86</v>
      </c>
      <c r="AV263" s="13" t="s">
        <v>86</v>
      </c>
      <c r="AW263" s="13" t="s">
        <v>32</v>
      </c>
      <c r="AX263" s="13" t="s">
        <v>76</v>
      </c>
      <c r="AY263" s="275" t="s">
        <v>213</v>
      </c>
    </row>
    <row r="264" s="14" customFormat="1">
      <c r="A264" s="14"/>
      <c r="B264" s="276"/>
      <c r="C264" s="277"/>
      <c r="D264" s="257" t="s">
        <v>436</v>
      </c>
      <c r="E264" s="278" t="s">
        <v>1</v>
      </c>
      <c r="F264" s="279" t="s">
        <v>453</v>
      </c>
      <c r="G264" s="277"/>
      <c r="H264" s="280">
        <v>107.38</v>
      </c>
      <c r="I264" s="281"/>
      <c r="J264" s="277"/>
      <c r="K264" s="277"/>
      <c r="L264" s="282"/>
      <c r="M264" s="283"/>
      <c r="N264" s="284"/>
      <c r="O264" s="284"/>
      <c r="P264" s="284"/>
      <c r="Q264" s="284"/>
      <c r="R264" s="284"/>
      <c r="S264" s="284"/>
      <c r="T264" s="28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6" t="s">
        <v>436</v>
      </c>
      <c r="AU264" s="286" t="s">
        <v>86</v>
      </c>
      <c r="AV264" s="14" t="s">
        <v>229</v>
      </c>
      <c r="AW264" s="14" t="s">
        <v>32</v>
      </c>
      <c r="AX264" s="14" t="s">
        <v>84</v>
      </c>
      <c r="AY264" s="286" t="s">
        <v>213</v>
      </c>
    </row>
    <row r="265" s="2" customFormat="1" ht="16.5" customHeight="1">
      <c r="A265" s="39"/>
      <c r="B265" s="40"/>
      <c r="C265" s="287" t="s">
        <v>630</v>
      </c>
      <c r="D265" s="287" t="s">
        <v>488</v>
      </c>
      <c r="E265" s="288" t="s">
        <v>2035</v>
      </c>
      <c r="F265" s="289" t="s">
        <v>2036</v>
      </c>
      <c r="G265" s="290" t="s">
        <v>491</v>
      </c>
      <c r="H265" s="291">
        <v>0.032000000000000001</v>
      </c>
      <c r="I265" s="292"/>
      <c r="J265" s="293">
        <f>ROUND(I265*H265,2)</f>
        <v>0</v>
      </c>
      <c r="K265" s="289" t="s">
        <v>394</v>
      </c>
      <c r="L265" s="294"/>
      <c r="M265" s="295" t="s">
        <v>1</v>
      </c>
      <c r="N265" s="296" t="s">
        <v>41</v>
      </c>
      <c r="O265" s="92"/>
      <c r="P265" s="253">
        <f>O265*H265</f>
        <v>0</v>
      </c>
      <c r="Q265" s="253">
        <v>0</v>
      </c>
      <c r="R265" s="253">
        <f>Q265*H265</f>
        <v>0</v>
      </c>
      <c r="S265" s="253">
        <v>0</v>
      </c>
      <c r="T265" s="254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5" t="s">
        <v>375</v>
      </c>
      <c r="AT265" s="255" t="s">
        <v>488</v>
      </c>
      <c r="AU265" s="255" t="s">
        <v>86</v>
      </c>
      <c r="AY265" s="18" t="s">
        <v>213</v>
      </c>
      <c r="BE265" s="256">
        <f>IF(N265="základní",J265,0)</f>
        <v>0</v>
      </c>
      <c r="BF265" s="256">
        <f>IF(N265="snížená",J265,0)</f>
        <v>0</v>
      </c>
      <c r="BG265" s="256">
        <f>IF(N265="zákl. přenesená",J265,0)</f>
        <v>0</v>
      </c>
      <c r="BH265" s="256">
        <f>IF(N265="sníž. přenesená",J265,0)</f>
        <v>0</v>
      </c>
      <c r="BI265" s="256">
        <f>IF(N265="nulová",J265,0)</f>
        <v>0</v>
      </c>
      <c r="BJ265" s="18" t="s">
        <v>84</v>
      </c>
      <c r="BK265" s="256">
        <f>ROUND(I265*H265,2)</f>
        <v>0</v>
      </c>
      <c r="BL265" s="18" t="s">
        <v>293</v>
      </c>
      <c r="BM265" s="255" t="s">
        <v>1756</v>
      </c>
    </row>
    <row r="266" s="13" customFormat="1">
      <c r="A266" s="13"/>
      <c r="B266" s="265"/>
      <c r="C266" s="266"/>
      <c r="D266" s="257" t="s">
        <v>436</v>
      </c>
      <c r="E266" s="267" t="s">
        <v>1</v>
      </c>
      <c r="F266" s="268" t="s">
        <v>4792</v>
      </c>
      <c r="G266" s="266"/>
      <c r="H266" s="269">
        <v>0.032000000000000001</v>
      </c>
      <c r="I266" s="270"/>
      <c r="J266" s="266"/>
      <c r="K266" s="266"/>
      <c r="L266" s="271"/>
      <c r="M266" s="272"/>
      <c r="N266" s="273"/>
      <c r="O266" s="273"/>
      <c r="P266" s="273"/>
      <c r="Q266" s="273"/>
      <c r="R266" s="273"/>
      <c r="S266" s="273"/>
      <c r="T266" s="27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75" t="s">
        <v>436</v>
      </c>
      <c r="AU266" s="275" t="s">
        <v>86</v>
      </c>
      <c r="AV266" s="13" t="s">
        <v>86</v>
      </c>
      <c r="AW266" s="13" t="s">
        <v>32</v>
      </c>
      <c r="AX266" s="13" t="s">
        <v>76</v>
      </c>
      <c r="AY266" s="275" t="s">
        <v>213</v>
      </c>
    </row>
    <row r="267" s="14" customFormat="1">
      <c r="A267" s="14"/>
      <c r="B267" s="276"/>
      <c r="C267" s="277"/>
      <c r="D267" s="257" t="s">
        <v>436</v>
      </c>
      <c r="E267" s="278" t="s">
        <v>1</v>
      </c>
      <c r="F267" s="279" t="s">
        <v>453</v>
      </c>
      <c r="G267" s="277"/>
      <c r="H267" s="280">
        <v>0.032000000000000001</v>
      </c>
      <c r="I267" s="281"/>
      <c r="J267" s="277"/>
      <c r="K267" s="277"/>
      <c r="L267" s="282"/>
      <c r="M267" s="283"/>
      <c r="N267" s="284"/>
      <c r="O267" s="284"/>
      <c r="P267" s="284"/>
      <c r="Q267" s="284"/>
      <c r="R267" s="284"/>
      <c r="S267" s="284"/>
      <c r="T267" s="28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6" t="s">
        <v>436</v>
      </c>
      <c r="AU267" s="286" t="s">
        <v>86</v>
      </c>
      <c r="AV267" s="14" t="s">
        <v>229</v>
      </c>
      <c r="AW267" s="14" t="s">
        <v>32</v>
      </c>
      <c r="AX267" s="14" t="s">
        <v>84</v>
      </c>
      <c r="AY267" s="286" t="s">
        <v>213</v>
      </c>
    </row>
    <row r="268" s="2" customFormat="1" ht="21.75" customHeight="1">
      <c r="A268" s="39"/>
      <c r="B268" s="40"/>
      <c r="C268" s="244" t="s">
        <v>635</v>
      </c>
      <c r="D268" s="244" t="s">
        <v>216</v>
      </c>
      <c r="E268" s="245" t="s">
        <v>2028</v>
      </c>
      <c r="F268" s="246" t="s">
        <v>4635</v>
      </c>
      <c r="G268" s="247" t="s">
        <v>393</v>
      </c>
      <c r="H268" s="248">
        <v>34.055999999999997</v>
      </c>
      <c r="I268" s="249"/>
      <c r="J268" s="250">
        <f>ROUND(I268*H268,2)</f>
        <v>0</v>
      </c>
      <c r="K268" s="246" t="s">
        <v>394</v>
      </c>
      <c r="L268" s="45"/>
      <c r="M268" s="251" t="s">
        <v>1</v>
      </c>
      <c r="N268" s="252" t="s">
        <v>41</v>
      </c>
      <c r="O268" s="92"/>
      <c r="P268" s="253">
        <f>O268*H268</f>
        <v>0</v>
      </c>
      <c r="Q268" s="253">
        <v>0</v>
      </c>
      <c r="R268" s="253">
        <f>Q268*H268</f>
        <v>0</v>
      </c>
      <c r="S268" s="253">
        <v>0</v>
      </c>
      <c r="T268" s="254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5" t="s">
        <v>293</v>
      </c>
      <c r="AT268" s="255" t="s">
        <v>216</v>
      </c>
      <c r="AU268" s="255" t="s">
        <v>86</v>
      </c>
      <c r="AY268" s="18" t="s">
        <v>213</v>
      </c>
      <c r="BE268" s="256">
        <f>IF(N268="základní",J268,0)</f>
        <v>0</v>
      </c>
      <c r="BF268" s="256">
        <f>IF(N268="snížená",J268,0)</f>
        <v>0</v>
      </c>
      <c r="BG268" s="256">
        <f>IF(N268="zákl. přenesená",J268,0)</f>
        <v>0</v>
      </c>
      <c r="BH268" s="256">
        <f>IF(N268="sníž. přenesená",J268,0)</f>
        <v>0</v>
      </c>
      <c r="BI268" s="256">
        <f>IF(N268="nulová",J268,0)</f>
        <v>0</v>
      </c>
      <c r="BJ268" s="18" t="s">
        <v>84</v>
      </c>
      <c r="BK268" s="256">
        <f>ROUND(I268*H268,2)</f>
        <v>0</v>
      </c>
      <c r="BL268" s="18" t="s">
        <v>293</v>
      </c>
      <c r="BM268" s="255" t="s">
        <v>1765</v>
      </c>
    </row>
    <row r="269" s="13" customFormat="1">
      <c r="A269" s="13"/>
      <c r="B269" s="265"/>
      <c r="C269" s="266"/>
      <c r="D269" s="257" t="s">
        <v>436</v>
      </c>
      <c r="E269" s="267" t="s">
        <v>1</v>
      </c>
      <c r="F269" s="268" t="s">
        <v>4793</v>
      </c>
      <c r="G269" s="266"/>
      <c r="H269" s="269">
        <v>34.055999999999997</v>
      </c>
      <c r="I269" s="270"/>
      <c r="J269" s="266"/>
      <c r="K269" s="266"/>
      <c r="L269" s="271"/>
      <c r="M269" s="272"/>
      <c r="N269" s="273"/>
      <c r="O269" s="273"/>
      <c r="P269" s="273"/>
      <c r="Q269" s="273"/>
      <c r="R269" s="273"/>
      <c r="S269" s="273"/>
      <c r="T269" s="27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5" t="s">
        <v>436</v>
      </c>
      <c r="AU269" s="275" t="s">
        <v>86</v>
      </c>
      <c r="AV269" s="13" t="s">
        <v>86</v>
      </c>
      <c r="AW269" s="13" t="s">
        <v>32</v>
      </c>
      <c r="AX269" s="13" t="s">
        <v>76</v>
      </c>
      <c r="AY269" s="275" t="s">
        <v>213</v>
      </c>
    </row>
    <row r="270" s="14" customFormat="1">
      <c r="A270" s="14"/>
      <c r="B270" s="276"/>
      <c r="C270" s="277"/>
      <c r="D270" s="257" t="s">
        <v>436</v>
      </c>
      <c r="E270" s="278" t="s">
        <v>1</v>
      </c>
      <c r="F270" s="279" t="s">
        <v>453</v>
      </c>
      <c r="G270" s="277"/>
      <c r="H270" s="280">
        <v>34.055999999999997</v>
      </c>
      <c r="I270" s="281"/>
      <c r="J270" s="277"/>
      <c r="K270" s="277"/>
      <c r="L270" s="282"/>
      <c r="M270" s="283"/>
      <c r="N270" s="284"/>
      <c r="O270" s="284"/>
      <c r="P270" s="284"/>
      <c r="Q270" s="284"/>
      <c r="R270" s="284"/>
      <c r="S270" s="284"/>
      <c r="T270" s="28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6" t="s">
        <v>436</v>
      </c>
      <c r="AU270" s="286" t="s">
        <v>86</v>
      </c>
      <c r="AV270" s="14" t="s">
        <v>229</v>
      </c>
      <c r="AW270" s="14" t="s">
        <v>32</v>
      </c>
      <c r="AX270" s="14" t="s">
        <v>84</v>
      </c>
      <c r="AY270" s="286" t="s">
        <v>213</v>
      </c>
    </row>
    <row r="271" s="2" customFormat="1" ht="16.5" customHeight="1">
      <c r="A271" s="39"/>
      <c r="B271" s="40"/>
      <c r="C271" s="287" t="s">
        <v>640</v>
      </c>
      <c r="D271" s="287" t="s">
        <v>488</v>
      </c>
      <c r="E271" s="288" t="s">
        <v>2035</v>
      </c>
      <c r="F271" s="289" t="s">
        <v>2036</v>
      </c>
      <c r="G271" s="290" t="s">
        <v>491</v>
      </c>
      <c r="H271" s="291">
        <v>0.012</v>
      </c>
      <c r="I271" s="292"/>
      <c r="J271" s="293">
        <f>ROUND(I271*H271,2)</f>
        <v>0</v>
      </c>
      <c r="K271" s="289" t="s">
        <v>394</v>
      </c>
      <c r="L271" s="294"/>
      <c r="M271" s="295" t="s">
        <v>1</v>
      </c>
      <c r="N271" s="296" t="s">
        <v>41</v>
      </c>
      <c r="O271" s="92"/>
      <c r="P271" s="253">
        <f>O271*H271</f>
        <v>0</v>
      </c>
      <c r="Q271" s="253">
        <v>0</v>
      </c>
      <c r="R271" s="253">
        <f>Q271*H271</f>
        <v>0</v>
      </c>
      <c r="S271" s="253">
        <v>0</v>
      </c>
      <c r="T271" s="254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55" t="s">
        <v>375</v>
      </c>
      <c r="AT271" s="255" t="s">
        <v>488</v>
      </c>
      <c r="AU271" s="255" t="s">
        <v>86</v>
      </c>
      <c r="AY271" s="18" t="s">
        <v>213</v>
      </c>
      <c r="BE271" s="256">
        <f>IF(N271="základní",J271,0)</f>
        <v>0</v>
      </c>
      <c r="BF271" s="256">
        <f>IF(N271="snížená",J271,0)</f>
        <v>0</v>
      </c>
      <c r="BG271" s="256">
        <f>IF(N271="zákl. přenesená",J271,0)</f>
        <v>0</v>
      </c>
      <c r="BH271" s="256">
        <f>IF(N271="sníž. přenesená",J271,0)</f>
        <v>0</v>
      </c>
      <c r="BI271" s="256">
        <f>IF(N271="nulová",J271,0)</f>
        <v>0</v>
      </c>
      <c r="BJ271" s="18" t="s">
        <v>84</v>
      </c>
      <c r="BK271" s="256">
        <f>ROUND(I271*H271,2)</f>
        <v>0</v>
      </c>
      <c r="BL271" s="18" t="s">
        <v>293</v>
      </c>
      <c r="BM271" s="255" t="s">
        <v>1777</v>
      </c>
    </row>
    <row r="272" s="13" customFormat="1">
      <c r="A272" s="13"/>
      <c r="B272" s="265"/>
      <c r="C272" s="266"/>
      <c r="D272" s="257" t="s">
        <v>436</v>
      </c>
      <c r="E272" s="267" t="s">
        <v>1</v>
      </c>
      <c r="F272" s="268" t="s">
        <v>4794</v>
      </c>
      <c r="G272" s="266"/>
      <c r="H272" s="269">
        <v>0.012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75" t="s">
        <v>436</v>
      </c>
      <c r="AU272" s="275" t="s">
        <v>86</v>
      </c>
      <c r="AV272" s="13" t="s">
        <v>86</v>
      </c>
      <c r="AW272" s="13" t="s">
        <v>32</v>
      </c>
      <c r="AX272" s="13" t="s">
        <v>76</v>
      </c>
      <c r="AY272" s="275" t="s">
        <v>213</v>
      </c>
    </row>
    <row r="273" s="14" customFormat="1">
      <c r="A273" s="14"/>
      <c r="B273" s="276"/>
      <c r="C273" s="277"/>
      <c r="D273" s="257" t="s">
        <v>436</v>
      </c>
      <c r="E273" s="278" t="s">
        <v>1</v>
      </c>
      <c r="F273" s="279" t="s">
        <v>453</v>
      </c>
      <c r="G273" s="277"/>
      <c r="H273" s="280">
        <v>0.012</v>
      </c>
      <c r="I273" s="281"/>
      <c r="J273" s="277"/>
      <c r="K273" s="277"/>
      <c r="L273" s="282"/>
      <c r="M273" s="283"/>
      <c r="N273" s="284"/>
      <c r="O273" s="284"/>
      <c r="P273" s="284"/>
      <c r="Q273" s="284"/>
      <c r="R273" s="284"/>
      <c r="S273" s="284"/>
      <c r="T273" s="28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6" t="s">
        <v>436</v>
      </c>
      <c r="AU273" s="286" t="s">
        <v>86</v>
      </c>
      <c r="AV273" s="14" t="s">
        <v>229</v>
      </c>
      <c r="AW273" s="14" t="s">
        <v>32</v>
      </c>
      <c r="AX273" s="14" t="s">
        <v>84</v>
      </c>
      <c r="AY273" s="286" t="s">
        <v>213</v>
      </c>
    </row>
    <row r="274" s="2" customFormat="1" ht="21.75" customHeight="1">
      <c r="A274" s="39"/>
      <c r="B274" s="40"/>
      <c r="C274" s="244" t="s">
        <v>648</v>
      </c>
      <c r="D274" s="244" t="s">
        <v>216</v>
      </c>
      <c r="E274" s="245" t="s">
        <v>2939</v>
      </c>
      <c r="F274" s="246" t="s">
        <v>4638</v>
      </c>
      <c r="G274" s="247" t="s">
        <v>393</v>
      </c>
      <c r="H274" s="248">
        <v>107.38</v>
      </c>
      <c r="I274" s="249"/>
      <c r="J274" s="250">
        <f>ROUND(I274*H274,2)</f>
        <v>0</v>
      </c>
      <c r="K274" s="246" t="s">
        <v>394</v>
      </c>
      <c r="L274" s="45"/>
      <c r="M274" s="251" t="s">
        <v>1</v>
      </c>
      <c r="N274" s="252" t="s">
        <v>41</v>
      </c>
      <c r="O274" s="92"/>
      <c r="P274" s="253">
        <f>O274*H274</f>
        <v>0</v>
      </c>
      <c r="Q274" s="253">
        <v>0</v>
      </c>
      <c r="R274" s="253">
        <f>Q274*H274</f>
        <v>0</v>
      </c>
      <c r="S274" s="253">
        <v>0</v>
      </c>
      <c r="T274" s="254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55" t="s">
        <v>293</v>
      </c>
      <c r="AT274" s="255" t="s">
        <v>216</v>
      </c>
      <c r="AU274" s="255" t="s">
        <v>86</v>
      </c>
      <c r="AY274" s="18" t="s">
        <v>213</v>
      </c>
      <c r="BE274" s="256">
        <f>IF(N274="základní",J274,0)</f>
        <v>0</v>
      </c>
      <c r="BF274" s="256">
        <f>IF(N274="snížená",J274,0)</f>
        <v>0</v>
      </c>
      <c r="BG274" s="256">
        <f>IF(N274="zákl. přenesená",J274,0)</f>
        <v>0</v>
      </c>
      <c r="BH274" s="256">
        <f>IF(N274="sníž. přenesená",J274,0)</f>
        <v>0</v>
      </c>
      <c r="BI274" s="256">
        <f>IF(N274="nulová",J274,0)</f>
        <v>0</v>
      </c>
      <c r="BJ274" s="18" t="s">
        <v>84</v>
      </c>
      <c r="BK274" s="256">
        <f>ROUND(I274*H274,2)</f>
        <v>0</v>
      </c>
      <c r="BL274" s="18" t="s">
        <v>293</v>
      </c>
      <c r="BM274" s="255" t="s">
        <v>1787</v>
      </c>
    </row>
    <row r="275" s="2" customFormat="1" ht="16.5" customHeight="1">
      <c r="A275" s="39"/>
      <c r="B275" s="40"/>
      <c r="C275" s="287" t="s">
        <v>658</v>
      </c>
      <c r="D275" s="287" t="s">
        <v>488</v>
      </c>
      <c r="E275" s="288" t="s">
        <v>4640</v>
      </c>
      <c r="F275" s="289" t="s">
        <v>4641</v>
      </c>
      <c r="G275" s="290" t="s">
        <v>393</v>
      </c>
      <c r="H275" s="291">
        <v>123.487</v>
      </c>
      <c r="I275" s="292"/>
      <c r="J275" s="293">
        <f>ROUND(I275*H275,2)</f>
        <v>0</v>
      </c>
      <c r="K275" s="289" t="s">
        <v>394</v>
      </c>
      <c r="L275" s="294"/>
      <c r="M275" s="295" t="s">
        <v>1</v>
      </c>
      <c r="N275" s="296" t="s">
        <v>41</v>
      </c>
      <c r="O275" s="92"/>
      <c r="P275" s="253">
        <f>O275*H275</f>
        <v>0</v>
      </c>
      <c r="Q275" s="253">
        <v>0</v>
      </c>
      <c r="R275" s="253">
        <f>Q275*H275</f>
        <v>0</v>
      </c>
      <c r="S275" s="253">
        <v>0</v>
      </c>
      <c r="T275" s="254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5" t="s">
        <v>375</v>
      </c>
      <c r="AT275" s="255" t="s">
        <v>488</v>
      </c>
      <c r="AU275" s="255" t="s">
        <v>86</v>
      </c>
      <c r="AY275" s="18" t="s">
        <v>213</v>
      </c>
      <c r="BE275" s="256">
        <f>IF(N275="základní",J275,0)</f>
        <v>0</v>
      </c>
      <c r="BF275" s="256">
        <f>IF(N275="snížená",J275,0)</f>
        <v>0</v>
      </c>
      <c r="BG275" s="256">
        <f>IF(N275="zákl. přenesená",J275,0)</f>
        <v>0</v>
      </c>
      <c r="BH275" s="256">
        <f>IF(N275="sníž. přenesená",J275,0)</f>
        <v>0</v>
      </c>
      <c r="BI275" s="256">
        <f>IF(N275="nulová",J275,0)</f>
        <v>0</v>
      </c>
      <c r="BJ275" s="18" t="s">
        <v>84</v>
      </c>
      <c r="BK275" s="256">
        <f>ROUND(I275*H275,2)</f>
        <v>0</v>
      </c>
      <c r="BL275" s="18" t="s">
        <v>293</v>
      </c>
      <c r="BM275" s="255" t="s">
        <v>1797</v>
      </c>
    </row>
    <row r="276" s="13" customFormat="1">
      <c r="A276" s="13"/>
      <c r="B276" s="265"/>
      <c r="C276" s="266"/>
      <c r="D276" s="257" t="s">
        <v>436</v>
      </c>
      <c r="E276" s="267" t="s">
        <v>1</v>
      </c>
      <c r="F276" s="268" t="s">
        <v>4795</v>
      </c>
      <c r="G276" s="266"/>
      <c r="H276" s="269">
        <v>123.487</v>
      </c>
      <c r="I276" s="270"/>
      <c r="J276" s="266"/>
      <c r="K276" s="266"/>
      <c r="L276" s="271"/>
      <c r="M276" s="272"/>
      <c r="N276" s="273"/>
      <c r="O276" s="273"/>
      <c r="P276" s="273"/>
      <c r="Q276" s="273"/>
      <c r="R276" s="273"/>
      <c r="S276" s="273"/>
      <c r="T276" s="27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75" t="s">
        <v>436</v>
      </c>
      <c r="AU276" s="275" t="s">
        <v>86</v>
      </c>
      <c r="AV276" s="13" t="s">
        <v>86</v>
      </c>
      <c r="AW276" s="13" t="s">
        <v>32</v>
      </c>
      <c r="AX276" s="13" t="s">
        <v>76</v>
      </c>
      <c r="AY276" s="275" t="s">
        <v>213</v>
      </c>
    </row>
    <row r="277" s="14" customFormat="1">
      <c r="A277" s="14"/>
      <c r="B277" s="276"/>
      <c r="C277" s="277"/>
      <c r="D277" s="257" t="s">
        <v>436</v>
      </c>
      <c r="E277" s="278" t="s">
        <v>1</v>
      </c>
      <c r="F277" s="279" t="s">
        <v>453</v>
      </c>
      <c r="G277" s="277"/>
      <c r="H277" s="280">
        <v>123.487</v>
      </c>
      <c r="I277" s="281"/>
      <c r="J277" s="277"/>
      <c r="K277" s="277"/>
      <c r="L277" s="282"/>
      <c r="M277" s="283"/>
      <c r="N277" s="284"/>
      <c r="O277" s="284"/>
      <c r="P277" s="284"/>
      <c r="Q277" s="284"/>
      <c r="R277" s="284"/>
      <c r="S277" s="284"/>
      <c r="T277" s="28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6" t="s">
        <v>436</v>
      </c>
      <c r="AU277" s="286" t="s">
        <v>86</v>
      </c>
      <c r="AV277" s="14" t="s">
        <v>229</v>
      </c>
      <c r="AW277" s="14" t="s">
        <v>32</v>
      </c>
      <c r="AX277" s="14" t="s">
        <v>84</v>
      </c>
      <c r="AY277" s="286" t="s">
        <v>213</v>
      </c>
    </row>
    <row r="278" s="2" customFormat="1" ht="21.75" customHeight="1">
      <c r="A278" s="39"/>
      <c r="B278" s="40"/>
      <c r="C278" s="244" t="s">
        <v>664</v>
      </c>
      <c r="D278" s="244" t="s">
        <v>216</v>
      </c>
      <c r="E278" s="245" t="s">
        <v>4643</v>
      </c>
      <c r="F278" s="246" t="s">
        <v>4644</v>
      </c>
      <c r="G278" s="247" t="s">
        <v>393</v>
      </c>
      <c r="H278" s="248">
        <v>34.055999999999997</v>
      </c>
      <c r="I278" s="249"/>
      <c r="J278" s="250">
        <f>ROUND(I278*H278,2)</f>
        <v>0</v>
      </c>
      <c r="K278" s="246" t="s">
        <v>394</v>
      </c>
      <c r="L278" s="45"/>
      <c r="M278" s="251" t="s">
        <v>1</v>
      </c>
      <c r="N278" s="252" t="s">
        <v>41</v>
      </c>
      <c r="O278" s="92"/>
      <c r="P278" s="253">
        <f>O278*H278</f>
        <v>0</v>
      </c>
      <c r="Q278" s="253">
        <v>0</v>
      </c>
      <c r="R278" s="253">
        <f>Q278*H278</f>
        <v>0</v>
      </c>
      <c r="S278" s="253">
        <v>0</v>
      </c>
      <c r="T278" s="254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55" t="s">
        <v>293</v>
      </c>
      <c r="AT278" s="255" t="s">
        <v>216</v>
      </c>
      <c r="AU278" s="255" t="s">
        <v>86</v>
      </c>
      <c r="AY278" s="18" t="s">
        <v>213</v>
      </c>
      <c r="BE278" s="256">
        <f>IF(N278="základní",J278,0)</f>
        <v>0</v>
      </c>
      <c r="BF278" s="256">
        <f>IF(N278="snížená",J278,0)</f>
        <v>0</v>
      </c>
      <c r="BG278" s="256">
        <f>IF(N278="zákl. přenesená",J278,0)</f>
        <v>0</v>
      </c>
      <c r="BH278" s="256">
        <f>IF(N278="sníž. přenesená",J278,0)</f>
        <v>0</v>
      </c>
      <c r="BI278" s="256">
        <f>IF(N278="nulová",J278,0)</f>
        <v>0</v>
      </c>
      <c r="BJ278" s="18" t="s">
        <v>84</v>
      </c>
      <c r="BK278" s="256">
        <f>ROUND(I278*H278,2)</f>
        <v>0</v>
      </c>
      <c r="BL278" s="18" t="s">
        <v>293</v>
      </c>
      <c r="BM278" s="255" t="s">
        <v>1806</v>
      </c>
    </row>
    <row r="279" s="2" customFormat="1" ht="16.5" customHeight="1">
      <c r="A279" s="39"/>
      <c r="B279" s="40"/>
      <c r="C279" s="287" t="s">
        <v>673</v>
      </c>
      <c r="D279" s="287" t="s">
        <v>488</v>
      </c>
      <c r="E279" s="288" t="s">
        <v>4640</v>
      </c>
      <c r="F279" s="289" t="s">
        <v>4641</v>
      </c>
      <c r="G279" s="290" t="s">
        <v>393</v>
      </c>
      <c r="H279" s="291">
        <v>40.866999999999997</v>
      </c>
      <c r="I279" s="292"/>
      <c r="J279" s="293">
        <f>ROUND(I279*H279,2)</f>
        <v>0</v>
      </c>
      <c r="K279" s="289" t="s">
        <v>394</v>
      </c>
      <c r="L279" s="294"/>
      <c r="M279" s="295" t="s">
        <v>1</v>
      </c>
      <c r="N279" s="296" t="s">
        <v>41</v>
      </c>
      <c r="O279" s="92"/>
      <c r="P279" s="253">
        <f>O279*H279</f>
        <v>0</v>
      </c>
      <c r="Q279" s="253">
        <v>0</v>
      </c>
      <c r="R279" s="253">
        <f>Q279*H279</f>
        <v>0</v>
      </c>
      <c r="S279" s="253">
        <v>0</v>
      </c>
      <c r="T279" s="254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5" t="s">
        <v>375</v>
      </c>
      <c r="AT279" s="255" t="s">
        <v>488</v>
      </c>
      <c r="AU279" s="255" t="s">
        <v>86</v>
      </c>
      <c r="AY279" s="18" t="s">
        <v>213</v>
      </c>
      <c r="BE279" s="256">
        <f>IF(N279="základní",J279,0)</f>
        <v>0</v>
      </c>
      <c r="BF279" s="256">
        <f>IF(N279="snížená",J279,0)</f>
        <v>0</v>
      </c>
      <c r="BG279" s="256">
        <f>IF(N279="zákl. přenesená",J279,0)</f>
        <v>0</v>
      </c>
      <c r="BH279" s="256">
        <f>IF(N279="sníž. přenesená",J279,0)</f>
        <v>0</v>
      </c>
      <c r="BI279" s="256">
        <f>IF(N279="nulová",J279,0)</f>
        <v>0</v>
      </c>
      <c r="BJ279" s="18" t="s">
        <v>84</v>
      </c>
      <c r="BK279" s="256">
        <f>ROUND(I279*H279,2)</f>
        <v>0</v>
      </c>
      <c r="BL279" s="18" t="s">
        <v>293</v>
      </c>
      <c r="BM279" s="255" t="s">
        <v>1820</v>
      </c>
    </row>
    <row r="280" s="13" customFormat="1">
      <c r="A280" s="13"/>
      <c r="B280" s="265"/>
      <c r="C280" s="266"/>
      <c r="D280" s="257" t="s">
        <v>436</v>
      </c>
      <c r="E280" s="267" t="s">
        <v>1</v>
      </c>
      <c r="F280" s="268" t="s">
        <v>4796</v>
      </c>
      <c r="G280" s="266"/>
      <c r="H280" s="269">
        <v>40.866999999999997</v>
      </c>
      <c r="I280" s="270"/>
      <c r="J280" s="266"/>
      <c r="K280" s="266"/>
      <c r="L280" s="271"/>
      <c r="M280" s="272"/>
      <c r="N280" s="273"/>
      <c r="O280" s="273"/>
      <c r="P280" s="273"/>
      <c r="Q280" s="273"/>
      <c r="R280" s="273"/>
      <c r="S280" s="273"/>
      <c r="T280" s="27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5" t="s">
        <v>436</v>
      </c>
      <c r="AU280" s="275" t="s">
        <v>86</v>
      </c>
      <c r="AV280" s="13" t="s">
        <v>86</v>
      </c>
      <c r="AW280" s="13" t="s">
        <v>32</v>
      </c>
      <c r="AX280" s="13" t="s">
        <v>76</v>
      </c>
      <c r="AY280" s="275" t="s">
        <v>213</v>
      </c>
    </row>
    <row r="281" s="14" customFormat="1">
      <c r="A281" s="14"/>
      <c r="B281" s="276"/>
      <c r="C281" s="277"/>
      <c r="D281" s="257" t="s">
        <v>436</v>
      </c>
      <c r="E281" s="278" t="s">
        <v>1</v>
      </c>
      <c r="F281" s="279" t="s">
        <v>453</v>
      </c>
      <c r="G281" s="277"/>
      <c r="H281" s="280">
        <v>40.866999999999997</v>
      </c>
      <c r="I281" s="281"/>
      <c r="J281" s="277"/>
      <c r="K281" s="277"/>
      <c r="L281" s="282"/>
      <c r="M281" s="283"/>
      <c r="N281" s="284"/>
      <c r="O281" s="284"/>
      <c r="P281" s="284"/>
      <c r="Q281" s="284"/>
      <c r="R281" s="284"/>
      <c r="S281" s="284"/>
      <c r="T281" s="28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6" t="s">
        <v>436</v>
      </c>
      <c r="AU281" s="286" t="s">
        <v>86</v>
      </c>
      <c r="AV281" s="14" t="s">
        <v>229</v>
      </c>
      <c r="AW281" s="14" t="s">
        <v>32</v>
      </c>
      <c r="AX281" s="14" t="s">
        <v>84</v>
      </c>
      <c r="AY281" s="286" t="s">
        <v>213</v>
      </c>
    </row>
    <row r="282" s="2" customFormat="1" ht="33" customHeight="1">
      <c r="A282" s="39"/>
      <c r="B282" s="40"/>
      <c r="C282" s="244" t="s">
        <v>678</v>
      </c>
      <c r="D282" s="244" t="s">
        <v>216</v>
      </c>
      <c r="E282" s="245" t="s">
        <v>4797</v>
      </c>
      <c r="F282" s="246" t="s">
        <v>4798</v>
      </c>
      <c r="G282" s="247" t="s">
        <v>471</v>
      </c>
      <c r="H282" s="248">
        <v>62</v>
      </c>
      <c r="I282" s="249"/>
      <c r="J282" s="250">
        <f>ROUND(I282*H282,2)</f>
        <v>0</v>
      </c>
      <c r="K282" s="246" t="s">
        <v>394</v>
      </c>
      <c r="L282" s="45"/>
      <c r="M282" s="251" t="s">
        <v>1</v>
      </c>
      <c r="N282" s="252" t="s">
        <v>41</v>
      </c>
      <c r="O282" s="92"/>
      <c r="P282" s="253">
        <f>O282*H282</f>
        <v>0</v>
      </c>
      <c r="Q282" s="253">
        <v>0</v>
      </c>
      <c r="R282" s="253">
        <f>Q282*H282</f>
        <v>0</v>
      </c>
      <c r="S282" s="253">
        <v>0</v>
      </c>
      <c r="T282" s="254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55" t="s">
        <v>293</v>
      </c>
      <c r="AT282" s="255" t="s">
        <v>216</v>
      </c>
      <c r="AU282" s="255" t="s">
        <v>86</v>
      </c>
      <c r="AY282" s="18" t="s">
        <v>213</v>
      </c>
      <c r="BE282" s="256">
        <f>IF(N282="základní",J282,0)</f>
        <v>0</v>
      </c>
      <c r="BF282" s="256">
        <f>IF(N282="snížená",J282,0)</f>
        <v>0</v>
      </c>
      <c r="BG282" s="256">
        <f>IF(N282="zákl. přenesená",J282,0)</f>
        <v>0</v>
      </c>
      <c r="BH282" s="256">
        <f>IF(N282="sníž. přenesená",J282,0)</f>
        <v>0</v>
      </c>
      <c r="BI282" s="256">
        <f>IF(N282="nulová",J282,0)</f>
        <v>0</v>
      </c>
      <c r="BJ282" s="18" t="s">
        <v>84</v>
      </c>
      <c r="BK282" s="256">
        <f>ROUND(I282*H282,2)</f>
        <v>0</v>
      </c>
      <c r="BL282" s="18" t="s">
        <v>293</v>
      </c>
      <c r="BM282" s="255" t="s">
        <v>1833</v>
      </c>
    </row>
    <row r="283" s="13" customFormat="1">
      <c r="A283" s="13"/>
      <c r="B283" s="265"/>
      <c r="C283" s="266"/>
      <c r="D283" s="257" t="s">
        <v>436</v>
      </c>
      <c r="E283" s="267" t="s">
        <v>1</v>
      </c>
      <c r="F283" s="268" t="s">
        <v>4799</v>
      </c>
      <c r="G283" s="266"/>
      <c r="H283" s="269">
        <v>62</v>
      </c>
      <c r="I283" s="270"/>
      <c r="J283" s="266"/>
      <c r="K283" s="266"/>
      <c r="L283" s="271"/>
      <c r="M283" s="272"/>
      <c r="N283" s="273"/>
      <c r="O283" s="273"/>
      <c r="P283" s="273"/>
      <c r="Q283" s="273"/>
      <c r="R283" s="273"/>
      <c r="S283" s="273"/>
      <c r="T283" s="27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75" t="s">
        <v>436</v>
      </c>
      <c r="AU283" s="275" t="s">
        <v>86</v>
      </c>
      <c r="AV283" s="13" t="s">
        <v>86</v>
      </c>
      <c r="AW283" s="13" t="s">
        <v>32</v>
      </c>
      <c r="AX283" s="13" t="s">
        <v>76</v>
      </c>
      <c r="AY283" s="275" t="s">
        <v>213</v>
      </c>
    </row>
    <row r="284" s="14" customFormat="1">
      <c r="A284" s="14"/>
      <c r="B284" s="276"/>
      <c r="C284" s="277"/>
      <c r="D284" s="257" t="s">
        <v>436</v>
      </c>
      <c r="E284" s="278" t="s">
        <v>1</v>
      </c>
      <c r="F284" s="279" t="s">
        <v>453</v>
      </c>
      <c r="G284" s="277"/>
      <c r="H284" s="280">
        <v>62</v>
      </c>
      <c r="I284" s="281"/>
      <c r="J284" s="277"/>
      <c r="K284" s="277"/>
      <c r="L284" s="282"/>
      <c r="M284" s="283"/>
      <c r="N284" s="284"/>
      <c r="O284" s="284"/>
      <c r="P284" s="284"/>
      <c r="Q284" s="284"/>
      <c r="R284" s="284"/>
      <c r="S284" s="284"/>
      <c r="T284" s="28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6" t="s">
        <v>436</v>
      </c>
      <c r="AU284" s="286" t="s">
        <v>86</v>
      </c>
      <c r="AV284" s="14" t="s">
        <v>229</v>
      </c>
      <c r="AW284" s="14" t="s">
        <v>32</v>
      </c>
      <c r="AX284" s="14" t="s">
        <v>84</v>
      </c>
      <c r="AY284" s="286" t="s">
        <v>213</v>
      </c>
    </row>
    <row r="285" s="2" customFormat="1" ht="16.5" customHeight="1">
      <c r="A285" s="39"/>
      <c r="B285" s="40"/>
      <c r="C285" s="287" t="s">
        <v>683</v>
      </c>
      <c r="D285" s="287" t="s">
        <v>488</v>
      </c>
      <c r="E285" s="288" t="s">
        <v>4800</v>
      </c>
      <c r="F285" s="289" t="s">
        <v>4801</v>
      </c>
      <c r="G285" s="290" t="s">
        <v>471</v>
      </c>
      <c r="H285" s="291">
        <v>68.200000000000003</v>
      </c>
      <c r="I285" s="292"/>
      <c r="J285" s="293">
        <f>ROUND(I285*H285,2)</f>
        <v>0</v>
      </c>
      <c r="K285" s="289" t="s">
        <v>1</v>
      </c>
      <c r="L285" s="294"/>
      <c r="M285" s="295" t="s">
        <v>1</v>
      </c>
      <c r="N285" s="296" t="s">
        <v>41</v>
      </c>
      <c r="O285" s="92"/>
      <c r="P285" s="253">
        <f>O285*H285</f>
        <v>0</v>
      </c>
      <c r="Q285" s="253">
        <v>0</v>
      </c>
      <c r="R285" s="253">
        <f>Q285*H285</f>
        <v>0</v>
      </c>
      <c r="S285" s="253">
        <v>0</v>
      </c>
      <c r="T285" s="254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55" t="s">
        <v>375</v>
      </c>
      <c r="AT285" s="255" t="s">
        <v>488</v>
      </c>
      <c r="AU285" s="255" t="s">
        <v>86</v>
      </c>
      <c r="AY285" s="18" t="s">
        <v>213</v>
      </c>
      <c r="BE285" s="256">
        <f>IF(N285="základní",J285,0)</f>
        <v>0</v>
      </c>
      <c r="BF285" s="256">
        <f>IF(N285="snížená",J285,0)</f>
        <v>0</v>
      </c>
      <c r="BG285" s="256">
        <f>IF(N285="zákl. přenesená",J285,0)</f>
        <v>0</v>
      </c>
      <c r="BH285" s="256">
        <f>IF(N285="sníž. přenesená",J285,0)</f>
        <v>0</v>
      </c>
      <c r="BI285" s="256">
        <f>IF(N285="nulová",J285,0)</f>
        <v>0</v>
      </c>
      <c r="BJ285" s="18" t="s">
        <v>84</v>
      </c>
      <c r="BK285" s="256">
        <f>ROUND(I285*H285,2)</f>
        <v>0</v>
      </c>
      <c r="BL285" s="18" t="s">
        <v>293</v>
      </c>
      <c r="BM285" s="255" t="s">
        <v>1842</v>
      </c>
    </row>
    <row r="286" s="13" customFormat="1">
      <c r="A286" s="13"/>
      <c r="B286" s="265"/>
      <c r="C286" s="266"/>
      <c r="D286" s="257" t="s">
        <v>436</v>
      </c>
      <c r="E286" s="267" t="s">
        <v>1</v>
      </c>
      <c r="F286" s="268" t="s">
        <v>4802</v>
      </c>
      <c r="G286" s="266"/>
      <c r="H286" s="269">
        <v>68.200000000000003</v>
      </c>
      <c r="I286" s="270"/>
      <c r="J286" s="266"/>
      <c r="K286" s="266"/>
      <c r="L286" s="271"/>
      <c r="M286" s="272"/>
      <c r="N286" s="273"/>
      <c r="O286" s="273"/>
      <c r="P286" s="273"/>
      <c r="Q286" s="273"/>
      <c r="R286" s="273"/>
      <c r="S286" s="273"/>
      <c r="T286" s="27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5" t="s">
        <v>436</v>
      </c>
      <c r="AU286" s="275" t="s">
        <v>86</v>
      </c>
      <c r="AV286" s="13" t="s">
        <v>86</v>
      </c>
      <c r="AW286" s="13" t="s">
        <v>32</v>
      </c>
      <c r="AX286" s="13" t="s">
        <v>76</v>
      </c>
      <c r="AY286" s="275" t="s">
        <v>213</v>
      </c>
    </row>
    <row r="287" s="14" customFormat="1">
      <c r="A287" s="14"/>
      <c r="B287" s="276"/>
      <c r="C287" s="277"/>
      <c r="D287" s="257" t="s">
        <v>436</v>
      </c>
      <c r="E287" s="278" t="s">
        <v>1</v>
      </c>
      <c r="F287" s="279" t="s">
        <v>453</v>
      </c>
      <c r="G287" s="277"/>
      <c r="H287" s="280">
        <v>68.200000000000003</v>
      </c>
      <c r="I287" s="281"/>
      <c r="J287" s="277"/>
      <c r="K287" s="277"/>
      <c r="L287" s="282"/>
      <c r="M287" s="283"/>
      <c r="N287" s="284"/>
      <c r="O287" s="284"/>
      <c r="P287" s="284"/>
      <c r="Q287" s="284"/>
      <c r="R287" s="284"/>
      <c r="S287" s="284"/>
      <c r="T287" s="285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6" t="s">
        <v>436</v>
      </c>
      <c r="AU287" s="286" t="s">
        <v>86</v>
      </c>
      <c r="AV287" s="14" t="s">
        <v>229</v>
      </c>
      <c r="AW287" s="14" t="s">
        <v>32</v>
      </c>
      <c r="AX287" s="14" t="s">
        <v>84</v>
      </c>
      <c r="AY287" s="286" t="s">
        <v>213</v>
      </c>
    </row>
    <row r="288" s="2" customFormat="1" ht="21.75" customHeight="1">
      <c r="A288" s="39"/>
      <c r="B288" s="40"/>
      <c r="C288" s="244" t="s">
        <v>688</v>
      </c>
      <c r="D288" s="244" t="s">
        <v>216</v>
      </c>
      <c r="E288" s="245" t="s">
        <v>4652</v>
      </c>
      <c r="F288" s="246" t="s">
        <v>4653</v>
      </c>
      <c r="G288" s="247" t="s">
        <v>393</v>
      </c>
      <c r="H288" s="248">
        <v>19.5</v>
      </c>
      <c r="I288" s="249"/>
      <c r="J288" s="250">
        <f>ROUND(I288*H288,2)</f>
        <v>0</v>
      </c>
      <c r="K288" s="246" t="s">
        <v>394</v>
      </c>
      <c r="L288" s="45"/>
      <c r="M288" s="251" t="s">
        <v>1</v>
      </c>
      <c r="N288" s="252" t="s">
        <v>41</v>
      </c>
      <c r="O288" s="92"/>
      <c r="P288" s="253">
        <f>O288*H288</f>
        <v>0</v>
      </c>
      <c r="Q288" s="253">
        <v>0</v>
      </c>
      <c r="R288" s="253">
        <f>Q288*H288</f>
        <v>0</v>
      </c>
      <c r="S288" s="253">
        <v>0</v>
      </c>
      <c r="T288" s="254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5" t="s">
        <v>293</v>
      </c>
      <c r="AT288" s="255" t="s">
        <v>216</v>
      </c>
      <c r="AU288" s="255" t="s">
        <v>86</v>
      </c>
      <c r="AY288" s="18" t="s">
        <v>213</v>
      </c>
      <c r="BE288" s="256">
        <f>IF(N288="základní",J288,0)</f>
        <v>0</v>
      </c>
      <c r="BF288" s="256">
        <f>IF(N288="snížená",J288,0)</f>
        <v>0</v>
      </c>
      <c r="BG288" s="256">
        <f>IF(N288="zákl. přenesená",J288,0)</f>
        <v>0</v>
      </c>
      <c r="BH288" s="256">
        <f>IF(N288="sníž. přenesená",J288,0)</f>
        <v>0</v>
      </c>
      <c r="BI288" s="256">
        <f>IF(N288="nulová",J288,0)</f>
        <v>0</v>
      </c>
      <c r="BJ288" s="18" t="s">
        <v>84</v>
      </c>
      <c r="BK288" s="256">
        <f>ROUND(I288*H288,2)</f>
        <v>0</v>
      </c>
      <c r="BL288" s="18" t="s">
        <v>293</v>
      </c>
      <c r="BM288" s="255" t="s">
        <v>1854</v>
      </c>
    </row>
    <row r="289" s="13" customFormat="1">
      <c r="A289" s="13"/>
      <c r="B289" s="265"/>
      <c r="C289" s="266"/>
      <c r="D289" s="257" t="s">
        <v>436</v>
      </c>
      <c r="E289" s="267" t="s">
        <v>1</v>
      </c>
      <c r="F289" s="268" t="s">
        <v>4803</v>
      </c>
      <c r="G289" s="266"/>
      <c r="H289" s="269">
        <v>19.5</v>
      </c>
      <c r="I289" s="270"/>
      <c r="J289" s="266"/>
      <c r="K289" s="266"/>
      <c r="L289" s="271"/>
      <c r="M289" s="272"/>
      <c r="N289" s="273"/>
      <c r="O289" s="273"/>
      <c r="P289" s="273"/>
      <c r="Q289" s="273"/>
      <c r="R289" s="273"/>
      <c r="S289" s="273"/>
      <c r="T289" s="27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5" t="s">
        <v>436</v>
      </c>
      <c r="AU289" s="275" t="s">
        <v>86</v>
      </c>
      <c r="AV289" s="13" t="s">
        <v>86</v>
      </c>
      <c r="AW289" s="13" t="s">
        <v>32</v>
      </c>
      <c r="AX289" s="13" t="s">
        <v>76</v>
      </c>
      <c r="AY289" s="275" t="s">
        <v>213</v>
      </c>
    </row>
    <row r="290" s="14" customFormat="1">
      <c r="A290" s="14"/>
      <c r="B290" s="276"/>
      <c r="C290" s="277"/>
      <c r="D290" s="257" t="s">
        <v>436</v>
      </c>
      <c r="E290" s="278" t="s">
        <v>1</v>
      </c>
      <c r="F290" s="279" t="s">
        <v>453</v>
      </c>
      <c r="G290" s="277"/>
      <c r="H290" s="280">
        <v>19.5</v>
      </c>
      <c r="I290" s="281"/>
      <c r="J290" s="277"/>
      <c r="K290" s="277"/>
      <c r="L290" s="282"/>
      <c r="M290" s="283"/>
      <c r="N290" s="284"/>
      <c r="O290" s="284"/>
      <c r="P290" s="284"/>
      <c r="Q290" s="284"/>
      <c r="R290" s="284"/>
      <c r="S290" s="284"/>
      <c r="T290" s="28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6" t="s">
        <v>436</v>
      </c>
      <c r="AU290" s="286" t="s">
        <v>86</v>
      </c>
      <c r="AV290" s="14" t="s">
        <v>229</v>
      </c>
      <c r="AW290" s="14" t="s">
        <v>32</v>
      </c>
      <c r="AX290" s="14" t="s">
        <v>84</v>
      </c>
      <c r="AY290" s="286" t="s">
        <v>213</v>
      </c>
    </row>
    <row r="291" s="2" customFormat="1" ht="16.5" customHeight="1">
      <c r="A291" s="39"/>
      <c r="B291" s="40"/>
      <c r="C291" s="287" t="s">
        <v>703</v>
      </c>
      <c r="D291" s="287" t="s">
        <v>488</v>
      </c>
      <c r="E291" s="288" t="s">
        <v>4655</v>
      </c>
      <c r="F291" s="289" t="s">
        <v>4656</v>
      </c>
      <c r="G291" s="290" t="s">
        <v>393</v>
      </c>
      <c r="H291" s="291">
        <v>23.399999999999999</v>
      </c>
      <c r="I291" s="292"/>
      <c r="J291" s="293">
        <f>ROUND(I291*H291,2)</f>
        <v>0</v>
      </c>
      <c r="K291" s="289" t="s">
        <v>394</v>
      </c>
      <c r="L291" s="294"/>
      <c r="M291" s="295" t="s">
        <v>1</v>
      </c>
      <c r="N291" s="296" t="s">
        <v>41</v>
      </c>
      <c r="O291" s="92"/>
      <c r="P291" s="253">
        <f>O291*H291</f>
        <v>0</v>
      </c>
      <c r="Q291" s="253">
        <v>0</v>
      </c>
      <c r="R291" s="253">
        <f>Q291*H291</f>
        <v>0</v>
      </c>
      <c r="S291" s="253">
        <v>0</v>
      </c>
      <c r="T291" s="254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55" t="s">
        <v>375</v>
      </c>
      <c r="AT291" s="255" t="s">
        <v>488</v>
      </c>
      <c r="AU291" s="255" t="s">
        <v>86</v>
      </c>
      <c r="AY291" s="18" t="s">
        <v>213</v>
      </c>
      <c r="BE291" s="256">
        <f>IF(N291="základní",J291,0)</f>
        <v>0</v>
      </c>
      <c r="BF291" s="256">
        <f>IF(N291="snížená",J291,0)</f>
        <v>0</v>
      </c>
      <c r="BG291" s="256">
        <f>IF(N291="zákl. přenesená",J291,0)</f>
        <v>0</v>
      </c>
      <c r="BH291" s="256">
        <f>IF(N291="sníž. přenesená",J291,0)</f>
        <v>0</v>
      </c>
      <c r="BI291" s="256">
        <f>IF(N291="nulová",J291,0)</f>
        <v>0</v>
      </c>
      <c r="BJ291" s="18" t="s">
        <v>84</v>
      </c>
      <c r="BK291" s="256">
        <f>ROUND(I291*H291,2)</f>
        <v>0</v>
      </c>
      <c r="BL291" s="18" t="s">
        <v>293</v>
      </c>
      <c r="BM291" s="255" t="s">
        <v>1866</v>
      </c>
    </row>
    <row r="292" s="13" customFormat="1">
      <c r="A292" s="13"/>
      <c r="B292" s="265"/>
      <c r="C292" s="266"/>
      <c r="D292" s="257" t="s">
        <v>436</v>
      </c>
      <c r="E292" s="267" t="s">
        <v>1</v>
      </c>
      <c r="F292" s="268" t="s">
        <v>4804</v>
      </c>
      <c r="G292" s="266"/>
      <c r="H292" s="269">
        <v>23.399999999999999</v>
      </c>
      <c r="I292" s="270"/>
      <c r="J292" s="266"/>
      <c r="K292" s="266"/>
      <c r="L292" s="271"/>
      <c r="M292" s="272"/>
      <c r="N292" s="273"/>
      <c r="O292" s="273"/>
      <c r="P292" s="273"/>
      <c r="Q292" s="273"/>
      <c r="R292" s="273"/>
      <c r="S292" s="273"/>
      <c r="T292" s="27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75" t="s">
        <v>436</v>
      </c>
      <c r="AU292" s="275" t="s">
        <v>86</v>
      </c>
      <c r="AV292" s="13" t="s">
        <v>86</v>
      </c>
      <c r="AW292" s="13" t="s">
        <v>32</v>
      </c>
      <c r="AX292" s="13" t="s">
        <v>76</v>
      </c>
      <c r="AY292" s="275" t="s">
        <v>213</v>
      </c>
    </row>
    <row r="293" s="14" customFormat="1">
      <c r="A293" s="14"/>
      <c r="B293" s="276"/>
      <c r="C293" s="277"/>
      <c r="D293" s="257" t="s">
        <v>436</v>
      </c>
      <c r="E293" s="278" t="s">
        <v>1</v>
      </c>
      <c r="F293" s="279" t="s">
        <v>453</v>
      </c>
      <c r="G293" s="277"/>
      <c r="H293" s="280">
        <v>23.399999999999999</v>
      </c>
      <c r="I293" s="281"/>
      <c r="J293" s="277"/>
      <c r="K293" s="277"/>
      <c r="L293" s="282"/>
      <c r="M293" s="283"/>
      <c r="N293" s="284"/>
      <c r="O293" s="284"/>
      <c r="P293" s="284"/>
      <c r="Q293" s="284"/>
      <c r="R293" s="284"/>
      <c r="S293" s="284"/>
      <c r="T293" s="28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6" t="s">
        <v>436</v>
      </c>
      <c r="AU293" s="286" t="s">
        <v>86</v>
      </c>
      <c r="AV293" s="14" t="s">
        <v>229</v>
      </c>
      <c r="AW293" s="14" t="s">
        <v>32</v>
      </c>
      <c r="AX293" s="14" t="s">
        <v>84</v>
      </c>
      <c r="AY293" s="286" t="s">
        <v>213</v>
      </c>
    </row>
    <row r="294" s="2" customFormat="1" ht="44.25" customHeight="1">
      <c r="A294" s="39"/>
      <c r="B294" s="40"/>
      <c r="C294" s="244" t="s">
        <v>708</v>
      </c>
      <c r="D294" s="244" t="s">
        <v>216</v>
      </c>
      <c r="E294" s="245" t="s">
        <v>2602</v>
      </c>
      <c r="F294" s="246" t="s">
        <v>4658</v>
      </c>
      <c r="G294" s="247" t="s">
        <v>491</v>
      </c>
      <c r="H294" s="248">
        <v>0.29599999999999999</v>
      </c>
      <c r="I294" s="249"/>
      <c r="J294" s="250">
        <f>ROUND(I294*H294,2)</f>
        <v>0</v>
      </c>
      <c r="K294" s="246" t="s">
        <v>394</v>
      </c>
      <c r="L294" s="45"/>
      <c r="M294" s="251" t="s">
        <v>1</v>
      </c>
      <c r="N294" s="252" t="s">
        <v>41</v>
      </c>
      <c r="O294" s="92"/>
      <c r="P294" s="253">
        <f>O294*H294</f>
        <v>0</v>
      </c>
      <c r="Q294" s="253">
        <v>0</v>
      </c>
      <c r="R294" s="253">
        <f>Q294*H294</f>
        <v>0</v>
      </c>
      <c r="S294" s="253">
        <v>0</v>
      </c>
      <c r="T294" s="254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55" t="s">
        <v>293</v>
      </c>
      <c r="AT294" s="255" t="s">
        <v>216</v>
      </c>
      <c r="AU294" s="255" t="s">
        <v>86</v>
      </c>
      <c r="AY294" s="18" t="s">
        <v>213</v>
      </c>
      <c r="BE294" s="256">
        <f>IF(N294="základní",J294,0)</f>
        <v>0</v>
      </c>
      <c r="BF294" s="256">
        <f>IF(N294="snížená",J294,0)</f>
        <v>0</v>
      </c>
      <c r="BG294" s="256">
        <f>IF(N294="zákl. přenesená",J294,0)</f>
        <v>0</v>
      </c>
      <c r="BH294" s="256">
        <f>IF(N294="sníž. přenesená",J294,0)</f>
        <v>0</v>
      </c>
      <c r="BI294" s="256">
        <f>IF(N294="nulová",J294,0)</f>
        <v>0</v>
      </c>
      <c r="BJ294" s="18" t="s">
        <v>84</v>
      </c>
      <c r="BK294" s="256">
        <f>ROUND(I294*H294,2)</f>
        <v>0</v>
      </c>
      <c r="BL294" s="18" t="s">
        <v>293</v>
      </c>
      <c r="BM294" s="255" t="s">
        <v>1878</v>
      </c>
    </row>
    <row r="295" s="12" customFormat="1" ht="22.8" customHeight="1">
      <c r="A295" s="12"/>
      <c r="B295" s="228"/>
      <c r="C295" s="229"/>
      <c r="D295" s="230" t="s">
        <v>75</v>
      </c>
      <c r="E295" s="242" t="s">
        <v>4805</v>
      </c>
      <c r="F295" s="242" t="s">
        <v>4806</v>
      </c>
      <c r="G295" s="229"/>
      <c r="H295" s="229"/>
      <c r="I295" s="232"/>
      <c r="J295" s="243">
        <f>BK295</f>
        <v>0</v>
      </c>
      <c r="K295" s="229"/>
      <c r="L295" s="234"/>
      <c r="M295" s="235"/>
      <c r="N295" s="236"/>
      <c r="O295" s="236"/>
      <c r="P295" s="237">
        <f>SUM(P296:P318)</f>
        <v>0</v>
      </c>
      <c r="Q295" s="236"/>
      <c r="R295" s="237">
        <f>SUM(R296:R318)</f>
        <v>0</v>
      </c>
      <c r="S295" s="236"/>
      <c r="T295" s="238">
        <f>SUM(T296:T318)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39" t="s">
        <v>86</v>
      </c>
      <c r="AT295" s="240" t="s">
        <v>75</v>
      </c>
      <c r="AU295" s="240" t="s">
        <v>84</v>
      </c>
      <c r="AY295" s="239" t="s">
        <v>213</v>
      </c>
      <c r="BK295" s="241">
        <f>SUM(BK296:BK318)</f>
        <v>0</v>
      </c>
    </row>
    <row r="296" s="2" customFormat="1" ht="33" customHeight="1">
      <c r="A296" s="39"/>
      <c r="B296" s="40"/>
      <c r="C296" s="244" t="s">
        <v>695</v>
      </c>
      <c r="D296" s="244" t="s">
        <v>216</v>
      </c>
      <c r="E296" s="245" t="s">
        <v>4807</v>
      </c>
      <c r="F296" s="246" t="s">
        <v>4808</v>
      </c>
      <c r="G296" s="247" t="s">
        <v>393</v>
      </c>
      <c r="H296" s="248">
        <v>122</v>
      </c>
      <c r="I296" s="249"/>
      <c r="J296" s="250">
        <f>ROUND(I296*H296,2)</f>
        <v>0</v>
      </c>
      <c r="K296" s="246" t="s">
        <v>394</v>
      </c>
      <c r="L296" s="45"/>
      <c r="M296" s="251" t="s">
        <v>1</v>
      </c>
      <c r="N296" s="252" t="s">
        <v>41</v>
      </c>
      <c r="O296" s="92"/>
      <c r="P296" s="253">
        <f>O296*H296</f>
        <v>0</v>
      </c>
      <c r="Q296" s="253">
        <v>0</v>
      </c>
      <c r="R296" s="253">
        <f>Q296*H296</f>
        <v>0</v>
      </c>
      <c r="S296" s="253">
        <v>0</v>
      </c>
      <c r="T296" s="254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5" t="s">
        <v>293</v>
      </c>
      <c r="AT296" s="255" t="s">
        <v>216</v>
      </c>
      <c r="AU296" s="255" t="s">
        <v>86</v>
      </c>
      <c r="AY296" s="18" t="s">
        <v>213</v>
      </c>
      <c r="BE296" s="256">
        <f>IF(N296="základní",J296,0)</f>
        <v>0</v>
      </c>
      <c r="BF296" s="256">
        <f>IF(N296="snížená",J296,0)</f>
        <v>0</v>
      </c>
      <c r="BG296" s="256">
        <f>IF(N296="zákl. přenesená",J296,0)</f>
        <v>0</v>
      </c>
      <c r="BH296" s="256">
        <f>IF(N296="sníž. přenesená",J296,0)</f>
        <v>0</v>
      </c>
      <c r="BI296" s="256">
        <f>IF(N296="nulová",J296,0)</f>
        <v>0</v>
      </c>
      <c r="BJ296" s="18" t="s">
        <v>84</v>
      </c>
      <c r="BK296" s="256">
        <f>ROUND(I296*H296,2)</f>
        <v>0</v>
      </c>
      <c r="BL296" s="18" t="s">
        <v>293</v>
      </c>
      <c r="BM296" s="255" t="s">
        <v>1888</v>
      </c>
    </row>
    <row r="297" s="13" customFormat="1">
      <c r="A297" s="13"/>
      <c r="B297" s="265"/>
      <c r="C297" s="266"/>
      <c r="D297" s="257" t="s">
        <v>436</v>
      </c>
      <c r="E297" s="267" t="s">
        <v>1</v>
      </c>
      <c r="F297" s="268" t="s">
        <v>4809</v>
      </c>
      <c r="G297" s="266"/>
      <c r="H297" s="269">
        <v>122</v>
      </c>
      <c r="I297" s="270"/>
      <c r="J297" s="266"/>
      <c r="K297" s="266"/>
      <c r="L297" s="271"/>
      <c r="M297" s="272"/>
      <c r="N297" s="273"/>
      <c r="O297" s="273"/>
      <c r="P297" s="273"/>
      <c r="Q297" s="273"/>
      <c r="R297" s="273"/>
      <c r="S297" s="273"/>
      <c r="T297" s="27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5" t="s">
        <v>436</v>
      </c>
      <c r="AU297" s="275" t="s">
        <v>86</v>
      </c>
      <c r="AV297" s="13" t="s">
        <v>86</v>
      </c>
      <c r="AW297" s="13" t="s">
        <v>32</v>
      </c>
      <c r="AX297" s="13" t="s">
        <v>76</v>
      </c>
      <c r="AY297" s="275" t="s">
        <v>213</v>
      </c>
    </row>
    <row r="298" s="14" customFormat="1">
      <c r="A298" s="14"/>
      <c r="B298" s="276"/>
      <c r="C298" s="277"/>
      <c r="D298" s="257" t="s">
        <v>436</v>
      </c>
      <c r="E298" s="278" t="s">
        <v>1</v>
      </c>
      <c r="F298" s="279" t="s">
        <v>453</v>
      </c>
      <c r="G298" s="277"/>
      <c r="H298" s="280">
        <v>122</v>
      </c>
      <c r="I298" s="281"/>
      <c r="J298" s="277"/>
      <c r="K298" s="277"/>
      <c r="L298" s="282"/>
      <c r="M298" s="283"/>
      <c r="N298" s="284"/>
      <c r="O298" s="284"/>
      <c r="P298" s="284"/>
      <c r="Q298" s="284"/>
      <c r="R298" s="284"/>
      <c r="S298" s="284"/>
      <c r="T298" s="28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6" t="s">
        <v>436</v>
      </c>
      <c r="AU298" s="286" t="s">
        <v>86</v>
      </c>
      <c r="AV298" s="14" t="s">
        <v>229</v>
      </c>
      <c r="AW298" s="14" t="s">
        <v>32</v>
      </c>
      <c r="AX298" s="14" t="s">
        <v>84</v>
      </c>
      <c r="AY298" s="286" t="s">
        <v>213</v>
      </c>
    </row>
    <row r="299" s="2" customFormat="1" ht="21.75" customHeight="1">
      <c r="A299" s="39"/>
      <c r="B299" s="40"/>
      <c r="C299" s="287" t="s">
        <v>454</v>
      </c>
      <c r="D299" s="287" t="s">
        <v>488</v>
      </c>
      <c r="E299" s="288" t="s">
        <v>4810</v>
      </c>
      <c r="F299" s="289" t="s">
        <v>4811</v>
      </c>
      <c r="G299" s="290" t="s">
        <v>393</v>
      </c>
      <c r="H299" s="291">
        <v>140.30000000000001</v>
      </c>
      <c r="I299" s="292"/>
      <c r="J299" s="293">
        <f>ROUND(I299*H299,2)</f>
        <v>0</v>
      </c>
      <c r="K299" s="289" t="s">
        <v>394</v>
      </c>
      <c r="L299" s="294"/>
      <c r="M299" s="295" t="s">
        <v>1</v>
      </c>
      <c r="N299" s="296" t="s">
        <v>41</v>
      </c>
      <c r="O299" s="92"/>
      <c r="P299" s="253">
        <f>O299*H299</f>
        <v>0</v>
      </c>
      <c r="Q299" s="253">
        <v>0</v>
      </c>
      <c r="R299" s="253">
        <f>Q299*H299</f>
        <v>0</v>
      </c>
      <c r="S299" s="253">
        <v>0</v>
      </c>
      <c r="T299" s="254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55" t="s">
        <v>375</v>
      </c>
      <c r="AT299" s="255" t="s">
        <v>488</v>
      </c>
      <c r="AU299" s="255" t="s">
        <v>86</v>
      </c>
      <c r="AY299" s="18" t="s">
        <v>213</v>
      </c>
      <c r="BE299" s="256">
        <f>IF(N299="základní",J299,0)</f>
        <v>0</v>
      </c>
      <c r="BF299" s="256">
        <f>IF(N299="snížená",J299,0)</f>
        <v>0</v>
      </c>
      <c r="BG299" s="256">
        <f>IF(N299="zákl. přenesená",J299,0)</f>
        <v>0</v>
      </c>
      <c r="BH299" s="256">
        <f>IF(N299="sníž. přenesená",J299,0)</f>
        <v>0</v>
      </c>
      <c r="BI299" s="256">
        <f>IF(N299="nulová",J299,0)</f>
        <v>0</v>
      </c>
      <c r="BJ299" s="18" t="s">
        <v>84</v>
      </c>
      <c r="BK299" s="256">
        <f>ROUND(I299*H299,2)</f>
        <v>0</v>
      </c>
      <c r="BL299" s="18" t="s">
        <v>293</v>
      </c>
      <c r="BM299" s="255" t="s">
        <v>1894</v>
      </c>
    </row>
    <row r="300" s="13" customFormat="1">
      <c r="A300" s="13"/>
      <c r="B300" s="265"/>
      <c r="C300" s="266"/>
      <c r="D300" s="257" t="s">
        <v>436</v>
      </c>
      <c r="E300" s="267" t="s">
        <v>1</v>
      </c>
      <c r="F300" s="268" t="s">
        <v>4812</v>
      </c>
      <c r="G300" s="266"/>
      <c r="H300" s="269">
        <v>140.30000000000001</v>
      </c>
      <c r="I300" s="270"/>
      <c r="J300" s="266"/>
      <c r="K300" s="266"/>
      <c r="L300" s="271"/>
      <c r="M300" s="272"/>
      <c r="N300" s="273"/>
      <c r="O300" s="273"/>
      <c r="P300" s="273"/>
      <c r="Q300" s="273"/>
      <c r="R300" s="273"/>
      <c r="S300" s="273"/>
      <c r="T300" s="27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5" t="s">
        <v>436</v>
      </c>
      <c r="AU300" s="275" t="s">
        <v>86</v>
      </c>
      <c r="AV300" s="13" t="s">
        <v>86</v>
      </c>
      <c r="AW300" s="13" t="s">
        <v>32</v>
      </c>
      <c r="AX300" s="13" t="s">
        <v>76</v>
      </c>
      <c r="AY300" s="275" t="s">
        <v>213</v>
      </c>
    </row>
    <row r="301" s="14" customFormat="1">
      <c r="A301" s="14"/>
      <c r="B301" s="276"/>
      <c r="C301" s="277"/>
      <c r="D301" s="257" t="s">
        <v>436</v>
      </c>
      <c r="E301" s="278" t="s">
        <v>1</v>
      </c>
      <c r="F301" s="279" t="s">
        <v>453</v>
      </c>
      <c r="G301" s="277"/>
      <c r="H301" s="280">
        <v>140.30000000000001</v>
      </c>
      <c r="I301" s="281"/>
      <c r="J301" s="277"/>
      <c r="K301" s="277"/>
      <c r="L301" s="282"/>
      <c r="M301" s="283"/>
      <c r="N301" s="284"/>
      <c r="O301" s="284"/>
      <c r="P301" s="284"/>
      <c r="Q301" s="284"/>
      <c r="R301" s="284"/>
      <c r="S301" s="284"/>
      <c r="T301" s="28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86" t="s">
        <v>436</v>
      </c>
      <c r="AU301" s="286" t="s">
        <v>86</v>
      </c>
      <c r="AV301" s="14" t="s">
        <v>229</v>
      </c>
      <c r="AW301" s="14" t="s">
        <v>32</v>
      </c>
      <c r="AX301" s="14" t="s">
        <v>84</v>
      </c>
      <c r="AY301" s="286" t="s">
        <v>213</v>
      </c>
    </row>
    <row r="302" s="2" customFormat="1" ht="21.75" customHeight="1">
      <c r="A302" s="39"/>
      <c r="B302" s="40"/>
      <c r="C302" s="244" t="s">
        <v>953</v>
      </c>
      <c r="D302" s="244" t="s">
        <v>216</v>
      </c>
      <c r="E302" s="245" t="s">
        <v>4813</v>
      </c>
      <c r="F302" s="246" t="s">
        <v>4814</v>
      </c>
      <c r="G302" s="247" t="s">
        <v>393</v>
      </c>
      <c r="H302" s="248">
        <v>122</v>
      </c>
      <c r="I302" s="249"/>
      <c r="J302" s="250">
        <f>ROUND(I302*H302,2)</f>
        <v>0</v>
      </c>
      <c r="K302" s="246" t="s">
        <v>394</v>
      </c>
      <c r="L302" s="45"/>
      <c r="M302" s="251" t="s">
        <v>1</v>
      </c>
      <c r="N302" s="252" t="s">
        <v>41</v>
      </c>
      <c r="O302" s="92"/>
      <c r="P302" s="253">
        <f>O302*H302</f>
        <v>0</v>
      </c>
      <c r="Q302" s="253">
        <v>0</v>
      </c>
      <c r="R302" s="253">
        <f>Q302*H302</f>
        <v>0</v>
      </c>
      <c r="S302" s="253">
        <v>0</v>
      </c>
      <c r="T302" s="254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55" t="s">
        <v>293</v>
      </c>
      <c r="AT302" s="255" t="s">
        <v>216</v>
      </c>
      <c r="AU302" s="255" t="s">
        <v>86</v>
      </c>
      <c r="AY302" s="18" t="s">
        <v>213</v>
      </c>
      <c r="BE302" s="256">
        <f>IF(N302="základní",J302,0)</f>
        <v>0</v>
      </c>
      <c r="BF302" s="256">
        <f>IF(N302="snížená",J302,0)</f>
        <v>0</v>
      </c>
      <c r="BG302" s="256">
        <f>IF(N302="zákl. přenesená",J302,0)</f>
        <v>0</v>
      </c>
      <c r="BH302" s="256">
        <f>IF(N302="sníž. přenesená",J302,0)</f>
        <v>0</v>
      </c>
      <c r="BI302" s="256">
        <f>IF(N302="nulová",J302,0)</f>
        <v>0</v>
      </c>
      <c r="BJ302" s="18" t="s">
        <v>84</v>
      </c>
      <c r="BK302" s="256">
        <f>ROUND(I302*H302,2)</f>
        <v>0</v>
      </c>
      <c r="BL302" s="18" t="s">
        <v>293</v>
      </c>
      <c r="BM302" s="255" t="s">
        <v>1225</v>
      </c>
    </row>
    <row r="303" s="2" customFormat="1" ht="16.5" customHeight="1">
      <c r="A303" s="39"/>
      <c r="B303" s="40"/>
      <c r="C303" s="287" t="s">
        <v>1568</v>
      </c>
      <c r="D303" s="287" t="s">
        <v>488</v>
      </c>
      <c r="E303" s="288" t="s">
        <v>4520</v>
      </c>
      <c r="F303" s="289" t="s">
        <v>4521</v>
      </c>
      <c r="G303" s="290" t="s">
        <v>393</v>
      </c>
      <c r="H303" s="291">
        <v>140.30000000000001</v>
      </c>
      <c r="I303" s="292"/>
      <c r="J303" s="293">
        <f>ROUND(I303*H303,2)</f>
        <v>0</v>
      </c>
      <c r="K303" s="289" t="s">
        <v>394</v>
      </c>
      <c r="L303" s="294"/>
      <c r="M303" s="295" t="s">
        <v>1</v>
      </c>
      <c r="N303" s="296" t="s">
        <v>41</v>
      </c>
      <c r="O303" s="92"/>
      <c r="P303" s="253">
        <f>O303*H303</f>
        <v>0</v>
      </c>
      <c r="Q303" s="253">
        <v>0</v>
      </c>
      <c r="R303" s="253">
        <f>Q303*H303</f>
        <v>0</v>
      </c>
      <c r="S303" s="253">
        <v>0</v>
      </c>
      <c r="T303" s="254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55" t="s">
        <v>375</v>
      </c>
      <c r="AT303" s="255" t="s">
        <v>488</v>
      </c>
      <c r="AU303" s="255" t="s">
        <v>86</v>
      </c>
      <c r="AY303" s="18" t="s">
        <v>213</v>
      </c>
      <c r="BE303" s="256">
        <f>IF(N303="základní",J303,0)</f>
        <v>0</v>
      </c>
      <c r="BF303" s="256">
        <f>IF(N303="snížená",J303,0)</f>
        <v>0</v>
      </c>
      <c r="BG303" s="256">
        <f>IF(N303="zákl. přenesená",J303,0)</f>
        <v>0</v>
      </c>
      <c r="BH303" s="256">
        <f>IF(N303="sníž. přenesená",J303,0)</f>
        <v>0</v>
      </c>
      <c r="BI303" s="256">
        <f>IF(N303="nulová",J303,0)</f>
        <v>0</v>
      </c>
      <c r="BJ303" s="18" t="s">
        <v>84</v>
      </c>
      <c r="BK303" s="256">
        <f>ROUND(I303*H303,2)</f>
        <v>0</v>
      </c>
      <c r="BL303" s="18" t="s">
        <v>293</v>
      </c>
      <c r="BM303" s="255" t="s">
        <v>1914</v>
      </c>
    </row>
    <row r="304" s="13" customFormat="1">
      <c r="A304" s="13"/>
      <c r="B304" s="265"/>
      <c r="C304" s="266"/>
      <c r="D304" s="257" t="s">
        <v>436</v>
      </c>
      <c r="E304" s="267" t="s">
        <v>1</v>
      </c>
      <c r="F304" s="268" t="s">
        <v>4812</v>
      </c>
      <c r="G304" s="266"/>
      <c r="H304" s="269">
        <v>140.30000000000001</v>
      </c>
      <c r="I304" s="270"/>
      <c r="J304" s="266"/>
      <c r="K304" s="266"/>
      <c r="L304" s="271"/>
      <c r="M304" s="272"/>
      <c r="N304" s="273"/>
      <c r="O304" s="273"/>
      <c r="P304" s="273"/>
      <c r="Q304" s="273"/>
      <c r="R304" s="273"/>
      <c r="S304" s="273"/>
      <c r="T304" s="27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75" t="s">
        <v>436</v>
      </c>
      <c r="AU304" s="275" t="s">
        <v>86</v>
      </c>
      <c r="AV304" s="13" t="s">
        <v>86</v>
      </c>
      <c r="AW304" s="13" t="s">
        <v>32</v>
      </c>
      <c r="AX304" s="13" t="s">
        <v>76</v>
      </c>
      <c r="AY304" s="275" t="s">
        <v>213</v>
      </c>
    </row>
    <row r="305" s="14" customFormat="1">
      <c r="A305" s="14"/>
      <c r="B305" s="276"/>
      <c r="C305" s="277"/>
      <c r="D305" s="257" t="s">
        <v>436</v>
      </c>
      <c r="E305" s="278" t="s">
        <v>1</v>
      </c>
      <c r="F305" s="279" t="s">
        <v>453</v>
      </c>
      <c r="G305" s="277"/>
      <c r="H305" s="280">
        <v>140.30000000000001</v>
      </c>
      <c r="I305" s="281"/>
      <c r="J305" s="277"/>
      <c r="K305" s="277"/>
      <c r="L305" s="282"/>
      <c r="M305" s="283"/>
      <c r="N305" s="284"/>
      <c r="O305" s="284"/>
      <c r="P305" s="284"/>
      <c r="Q305" s="284"/>
      <c r="R305" s="284"/>
      <c r="S305" s="284"/>
      <c r="T305" s="28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6" t="s">
        <v>436</v>
      </c>
      <c r="AU305" s="286" t="s">
        <v>86</v>
      </c>
      <c r="AV305" s="14" t="s">
        <v>229</v>
      </c>
      <c r="AW305" s="14" t="s">
        <v>32</v>
      </c>
      <c r="AX305" s="14" t="s">
        <v>84</v>
      </c>
      <c r="AY305" s="286" t="s">
        <v>213</v>
      </c>
    </row>
    <row r="306" s="2" customFormat="1" ht="33" customHeight="1">
      <c r="A306" s="39"/>
      <c r="B306" s="40"/>
      <c r="C306" s="244" t="s">
        <v>1574</v>
      </c>
      <c r="D306" s="244" t="s">
        <v>216</v>
      </c>
      <c r="E306" s="245" t="s">
        <v>4815</v>
      </c>
      <c r="F306" s="246" t="s">
        <v>4816</v>
      </c>
      <c r="G306" s="247" t="s">
        <v>393</v>
      </c>
      <c r="H306" s="248">
        <v>122</v>
      </c>
      <c r="I306" s="249"/>
      <c r="J306" s="250">
        <f>ROUND(I306*H306,2)</f>
        <v>0</v>
      </c>
      <c r="K306" s="246" t="s">
        <v>394</v>
      </c>
      <c r="L306" s="45"/>
      <c r="M306" s="251" t="s">
        <v>1</v>
      </c>
      <c r="N306" s="252" t="s">
        <v>41</v>
      </c>
      <c r="O306" s="92"/>
      <c r="P306" s="253">
        <f>O306*H306</f>
        <v>0</v>
      </c>
      <c r="Q306" s="253">
        <v>0</v>
      </c>
      <c r="R306" s="253">
        <f>Q306*H306</f>
        <v>0</v>
      </c>
      <c r="S306" s="253">
        <v>0</v>
      </c>
      <c r="T306" s="254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55" t="s">
        <v>293</v>
      </c>
      <c r="AT306" s="255" t="s">
        <v>216</v>
      </c>
      <c r="AU306" s="255" t="s">
        <v>86</v>
      </c>
      <c r="AY306" s="18" t="s">
        <v>213</v>
      </c>
      <c r="BE306" s="256">
        <f>IF(N306="základní",J306,0)</f>
        <v>0</v>
      </c>
      <c r="BF306" s="256">
        <f>IF(N306="snížená",J306,0)</f>
        <v>0</v>
      </c>
      <c r="BG306" s="256">
        <f>IF(N306="zákl. přenesená",J306,0)</f>
        <v>0</v>
      </c>
      <c r="BH306" s="256">
        <f>IF(N306="sníž. přenesená",J306,0)</f>
        <v>0</v>
      </c>
      <c r="BI306" s="256">
        <f>IF(N306="nulová",J306,0)</f>
        <v>0</v>
      </c>
      <c r="BJ306" s="18" t="s">
        <v>84</v>
      </c>
      <c r="BK306" s="256">
        <f>ROUND(I306*H306,2)</f>
        <v>0</v>
      </c>
      <c r="BL306" s="18" t="s">
        <v>293</v>
      </c>
      <c r="BM306" s="255" t="s">
        <v>1921</v>
      </c>
    </row>
    <row r="307" s="2" customFormat="1" ht="21.75" customHeight="1">
      <c r="A307" s="39"/>
      <c r="B307" s="40"/>
      <c r="C307" s="287" t="s">
        <v>1580</v>
      </c>
      <c r="D307" s="287" t="s">
        <v>488</v>
      </c>
      <c r="E307" s="288" t="s">
        <v>4817</v>
      </c>
      <c r="F307" s="289" t="s">
        <v>4818</v>
      </c>
      <c r="G307" s="290" t="s">
        <v>393</v>
      </c>
      <c r="H307" s="291">
        <v>140.30000000000001</v>
      </c>
      <c r="I307" s="292"/>
      <c r="J307" s="293">
        <f>ROUND(I307*H307,2)</f>
        <v>0</v>
      </c>
      <c r="K307" s="289" t="s">
        <v>394</v>
      </c>
      <c r="L307" s="294"/>
      <c r="M307" s="295" t="s">
        <v>1</v>
      </c>
      <c r="N307" s="296" t="s">
        <v>41</v>
      </c>
      <c r="O307" s="92"/>
      <c r="P307" s="253">
        <f>O307*H307</f>
        <v>0</v>
      </c>
      <c r="Q307" s="253">
        <v>0</v>
      </c>
      <c r="R307" s="253">
        <f>Q307*H307</f>
        <v>0</v>
      </c>
      <c r="S307" s="253">
        <v>0</v>
      </c>
      <c r="T307" s="254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55" t="s">
        <v>375</v>
      </c>
      <c r="AT307" s="255" t="s">
        <v>488</v>
      </c>
      <c r="AU307" s="255" t="s">
        <v>86</v>
      </c>
      <c r="AY307" s="18" t="s">
        <v>213</v>
      </c>
      <c r="BE307" s="256">
        <f>IF(N307="základní",J307,0)</f>
        <v>0</v>
      </c>
      <c r="BF307" s="256">
        <f>IF(N307="snížená",J307,0)</f>
        <v>0</v>
      </c>
      <c r="BG307" s="256">
        <f>IF(N307="zákl. přenesená",J307,0)</f>
        <v>0</v>
      </c>
      <c r="BH307" s="256">
        <f>IF(N307="sníž. přenesená",J307,0)</f>
        <v>0</v>
      </c>
      <c r="BI307" s="256">
        <f>IF(N307="nulová",J307,0)</f>
        <v>0</v>
      </c>
      <c r="BJ307" s="18" t="s">
        <v>84</v>
      </c>
      <c r="BK307" s="256">
        <f>ROUND(I307*H307,2)</f>
        <v>0</v>
      </c>
      <c r="BL307" s="18" t="s">
        <v>293</v>
      </c>
      <c r="BM307" s="255" t="s">
        <v>1937</v>
      </c>
    </row>
    <row r="308" s="13" customFormat="1">
      <c r="A308" s="13"/>
      <c r="B308" s="265"/>
      <c r="C308" s="266"/>
      <c r="D308" s="257" t="s">
        <v>436</v>
      </c>
      <c r="E308" s="267" t="s">
        <v>1</v>
      </c>
      <c r="F308" s="268" t="s">
        <v>4812</v>
      </c>
      <c r="G308" s="266"/>
      <c r="H308" s="269">
        <v>140.30000000000001</v>
      </c>
      <c r="I308" s="270"/>
      <c r="J308" s="266"/>
      <c r="K308" s="266"/>
      <c r="L308" s="271"/>
      <c r="M308" s="272"/>
      <c r="N308" s="273"/>
      <c r="O308" s="273"/>
      <c r="P308" s="273"/>
      <c r="Q308" s="273"/>
      <c r="R308" s="273"/>
      <c r="S308" s="273"/>
      <c r="T308" s="27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75" t="s">
        <v>436</v>
      </c>
      <c r="AU308" s="275" t="s">
        <v>86</v>
      </c>
      <c r="AV308" s="13" t="s">
        <v>86</v>
      </c>
      <c r="AW308" s="13" t="s">
        <v>32</v>
      </c>
      <c r="AX308" s="13" t="s">
        <v>76</v>
      </c>
      <c r="AY308" s="275" t="s">
        <v>213</v>
      </c>
    </row>
    <row r="309" s="14" customFormat="1">
      <c r="A309" s="14"/>
      <c r="B309" s="276"/>
      <c r="C309" s="277"/>
      <c r="D309" s="257" t="s">
        <v>436</v>
      </c>
      <c r="E309" s="278" t="s">
        <v>1</v>
      </c>
      <c r="F309" s="279" t="s">
        <v>453</v>
      </c>
      <c r="G309" s="277"/>
      <c r="H309" s="280">
        <v>140.30000000000001</v>
      </c>
      <c r="I309" s="281"/>
      <c r="J309" s="277"/>
      <c r="K309" s="277"/>
      <c r="L309" s="282"/>
      <c r="M309" s="283"/>
      <c r="N309" s="284"/>
      <c r="O309" s="284"/>
      <c r="P309" s="284"/>
      <c r="Q309" s="284"/>
      <c r="R309" s="284"/>
      <c r="S309" s="284"/>
      <c r="T309" s="28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6" t="s">
        <v>436</v>
      </c>
      <c r="AU309" s="286" t="s">
        <v>86</v>
      </c>
      <c r="AV309" s="14" t="s">
        <v>229</v>
      </c>
      <c r="AW309" s="14" t="s">
        <v>32</v>
      </c>
      <c r="AX309" s="14" t="s">
        <v>84</v>
      </c>
      <c r="AY309" s="286" t="s">
        <v>213</v>
      </c>
    </row>
    <row r="310" s="2" customFormat="1" ht="21.75" customHeight="1">
      <c r="A310" s="39"/>
      <c r="B310" s="40"/>
      <c r="C310" s="244" t="s">
        <v>1586</v>
      </c>
      <c r="D310" s="244" t="s">
        <v>216</v>
      </c>
      <c r="E310" s="245" t="s">
        <v>4819</v>
      </c>
      <c r="F310" s="246" t="s">
        <v>4820</v>
      </c>
      <c r="G310" s="247" t="s">
        <v>393</v>
      </c>
      <c r="H310" s="248">
        <v>122</v>
      </c>
      <c r="I310" s="249"/>
      <c r="J310" s="250">
        <f>ROUND(I310*H310,2)</f>
        <v>0</v>
      </c>
      <c r="K310" s="246" t="s">
        <v>394</v>
      </c>
      <c r="L310" s="45"/>
      <c r="M310" s="251" t="s">
        <v>1</v>
      </c>
      <c r="N310" s="252" t="s">
        <v>41</v>
      </c>
      <c r="O310" s="92"/>
      <c r="P310" s="253">
        <f>O310*H310</f>
        <v>0</v>
      </c>
      <c r="Q310" s="253">
        <v>0</v>
      </c>
      <c r="R310" s="253">
        <f>Q310*H310</f>
        <v>0</v>
      </c>
      <c r="S310" s="253">
        <v>0</v>
      </c>
      <c r="T310" s="254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5" t="s">
        <v>293</v>
      </c>
      <c r="AT310" s="255" t="s">
        <v>216</v>
      </c>
      <c r="AU310" s="255" t="s">
        <v>86</v>
      </c>
      <c r="AY310" s="18" t="s">
        <v>213</v>
      </c>
      <c r="BE310" s="256">
        <f>IF(N310="základní",J310,0)</f>
        <v>0</v>
      </c>
      <c r="BF310" s="256">
        <f>IF(N310="snížená",J310,0)</f>
        <v>0</v>
      </c>
      <c r="BG310" s="256">
        <f>IF(N310="zákl. přenesená",J310,0)</f>
        <v>0</v>
      </c>
      <c r="BH310" s="256">
        <f>IF(N310="sníž. přenesená",J310,0)</f>
        <v>0</v>
      </c>
      <c r="BI310" s="256">
        <f>IF(N310="nulová",J310,0)</f>
        <v>0</v>
      </c>
      <c r="BJ310" s="18" t="s">
        <v>84</v>
      </c>
      <c r="BK310" s="256">
        <f>ROUND(I310*H310,2)</f>
        <v>0</v>
      </c>
      <c r="BL310" s="18" t="s">
        <v>293</v>
      </c>
      <c r="BM310" s="255" t="s">
        <v>1948</v>
      </c>
    </row>
    <row r="311" s="2" customFormat="1" ht="21.75" customHeight="1">
      <c r="A311" s="39"/>
      <c r="B311" s="40"/>
      <c r="C311" s="287" t="s">
        <v>1592</v>
      </c>
      <c r="D311" s="287" t="s">
        <v>488</v>
      </c>
      <c r="E311" s="288" t="s">
        <v>4821</v>
      </c>
      <c r="F311" s="289" t="s">
        <v>4822</v>
      </c>
      <c r="G311" s="290" t="s">
        <v>393</v>
      </c>
      <c r="H311" s="291">
        <v>140.30000000000001</v>
      </c>
      <c r="I311" s="292"/>
      <c r="J311" s="293">
        <f>ROUND(I311*H311,2)</f>
        <v>0</v>
      </c>
      <c r="K311" s="289" t="s">
        <v>1</v>
      </c>
      <c r="L311" s="294"/>
      <c r="M311" s="295" t="s">
        <v>1</v>
      </c>
      <c r="N311" s="296" t="s">
        <v>41</v>
      </c>
      <c r="O311" s="92"/>
      <c r="P311" s="253">
        <f>O311*H311</f>
        <v>0</v>
      </c>
      <c r="Q311" s="253">
        <v>0</v>
      </c>
      <c r="R311" s="253">
        <f>Q311*H311</f>
        <v>0</v>
      </c>
      <c r="S311" s="253">
        <v>0</v>
      </c>
      <c r="T311" s="254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55" t="s">
        <v>375</v>
      </c>
      <c r="AT311" s="255" t="s">
        <v>488</v>
      </c>
      <c r="AU311" s="255" t="s">
        <v>86</v>
      </c>
      <c r="AY311" s="18" t="s">
        <v>213</v>
      </c>
      <c r="BE311" s="256">
        <f>IF(N311="základní",J311,0)</f>
        <v>0</v>
      </c>
      <c r="BF311" s="256">
        <f>IF(N311="snížená",J311,0)</f>
        <v>0</v>
      </c>
      <c r="BG311" s="256">
        <f>IF(N311="zákl. přenesená",J311,0)</f>
        <v>0</v>
      </c>
      <c r="BH311" s="256">
        <f>IF(N311="sníž. přenesená",J311,0)</f>
        <v>0</v>
      </c>
      <c r="BI311" s="256">
        <f>IF(N311="nulová",J311,0)</f>
        <v>0</v>
      </c>
      <c r="BJ311" s="18" t="s">
        <v>84</v>
      </c>
      <c r="BK311" s="256">
        <f>ROUND(I311*H311,2)</f>
        <v>0</v>
      </c>
      <c r="BL311" s="18" t="s">
        <v>293</v>
      </c>
      <c r="BM311" s="255" t="s">
        <v>1958</v>
      </c>
    </row>
    <row r="312" s="13" customFormat="1">
      <c r="A312" s="13"/>
      <c r="B312" s="265"/>
      <c r="C312" s="266"/>
      <c r="D312" s="257" t="s">
        <v>436</v>
      </c>
      <c r="E312" s="267" t="s">
        <v>1</v>
      </c>
      <c r="F312" s="268" t="s">
        <v>4812</v>
      </c>
      <c r="G312" s="266"/>
      <c r="H312" s="269">
        <v>140.30000000000001</v>
      </c>
      <c r="I312" s="270"/>
      <c r="J312" s="266"/>
      <c r="K312" s="266"/>
      <c r="L312" s="271"/>
      <c r="M312" s="272"/>
      <c r="N312" s="273"/>
      <c r="O312" s="273"/>
      <c r="P312" s="273"/>
      <c r="Q312" s="273"/>
      <c r="R312" s="273"/>
      <c r="S312" s="273"/>
      <c r="T312" s="27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75" t="s">
        <v>436</v>
      </c>
      <c r="AU312" s="275" t="s">
        <v>86</v>
      </c>
      <c r="AV312" s="13" t="s">
        <v>86</v>
      </c>
      <c r="AW312" s="13" t="s">
        <v>32</v>
      </c>
      <c r="AX312" s="13" t="s">
        <v>76</v>
      </c>
      <c r="AY312" s="275" t="s">
        <v>213</v>
      </c>
    </row>
    <row r="313" s="14" customFormat="1">
      <c r="A313" s="14"/>
      <c r="B313" s="276"/>
      <c r="C313" s="277"/>
      <c r="D313" s="257" t="s">
        <v>436</v>
      </c>
      <c r="E313" s="278" t="s">
        <v>1</v>
      </c>
      <c r="F313" s="279" t="s">
        <v>453</v>
      </c>
      <c r="G313" s="277"/>
      <c r="H313" s="280">
        <v>140.30000000000001</v>
      </c>
      <c r="I313" s="281"/>
      <c r="J313" s="277"/>
      <c r="K313" s="277"/>
      <c r="L313" s="282"/>
      <c r="M313" s="283"/>
      <c r="N313" s="284"/>
      <c r="O313" s="284"/>
      <c r="P313" s="284"/>
      <c r="Q313" s="284"/>
      <c r="R313" s="284"/>
      <c r="S313" s="284"/>
      <c r="T313" s="28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6" t="s">
        <v>436</v>
      </c>
      <c r="AU313" s="286" t="s">
        <v>86</v>
      </c>
      <c r="AV313" s="14" t="s">
        <v>229</v>
      </c>
      <c r="AW313" s="14" t="s">
        <v>32</v>
      </c>
      <c r="AX313" s="14" t="s">
        <v>84</v>
      </c>
      <c r="AY313" s="286" t="s">
        <v>213</v>
      </c>
    </row>
    <row r="314" s="2" customFormat="1" ht="21.75" customHeight="1">
      <c r="A314" s="39"/>
      <c r="B314" s="40"/>
      <c r="C314" s="244" t="s">
        <v>1597</v>
      </c>
      <c r="D314" s="244" t="s">
        <v>216</v>
      </c>
      <c r="E314" s="245" t="s">
        <v>4823</v>
      </c>
      <c r="F314" s="246" t="s">
        <v>4824</v>
      </c>
      <c r="G314" s="247" t="s">
        <v>393</v>
      </c>
      <c r="H314" s="248">
        <v>122</v>
      </c>
      <c r="I314" s="249"/>
      <c r="J314" s="250">
        <f>ROUND(I314*H314,2)</f>
        <v>0</v>
      </c>
      <c r="K314" s="246" t="s">
        <v>394</v>
      </c>
      <c r="L314" s="45"/>
      <c r="M314" s="251" t="s">
        <v>1</v>
      </c>
      <c r="N314" s="252" t="s">
        <v>41</v>
      </c>
      <c r="O314" s="92"/>
      <c r="P314" s="253">
        <f>O314*H314</f>
        <v>0</v>
      </c>
      <c r="Q314" s="253">
        <v>0</v>
      </c>
      <c r="R314" s="253">
        <f>Q314*H314</f>
        <v>0</v>
      </c>
      <c r="S314" s="253">
        <v>0</v>
      </c>
      <c r="T314" s="254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5" t="s">
        <v>293</v>
      </c>
      <c r="AT314" s="255" t="s">
        <v>216</v>
      </c>
      <c r="AU314" s="255" t="s">
        <v>86</v>
      </c>
      <c r="AY314" s="18" t="s">
        <v>213</v>
      </c>
      <c r="BE314" s="256">
        <f>IF(N314="základní",J314,0)</f>
        <v>0</v>
      </c>
      <c r="BF314" s="256">
        <f>IF(N314="snížená",J314,0)</f>
        <v>0</v>
      </c>
      <c r="BG314" s="256">
        <f>IF(N314="zákl. přenesená",J314,0)</f>
        <v>0</v>
      </c>
      <c r="BH314" s="256">
        <f>IF(N314="sníž. přenesená",J314,0)</f>
        <v>0</v>
      </c>
      <c r="BI314" s="256">
        <f>IF(N314="nulová",J314,0)</f>
        <v>0</v>
      </c>
      <c r="BJ314" s="18" t="s">
        <v>84</v>
      </c>
      <c r="BK314" s="256">
        <f>ROUND(I314*H314,2)</f>
        <v>0</v>
      </c>
      <c r="BL314" s="18" t="s">
        <v>293</v>
      </c>
      <c r="BM314" s="255" t="s">
        <v>1969</v>
      </c>
    </row>
    <row r="315" s="2" customFormat="1" ht="21.75" customHeight="1">
      <c r="A315" s="39"/>
      <c r="B315" s="40"/>
      <c r="C315" s="287" t="s">
        <v>1602</v>
      </c>
      <c r="D315" s="287" t="s">
        <v>488</v>
      </c>
      <c r="E315" s="288" t="s">
        <v>4825</v>
      </c>
      <c r="F315" s="289" t="s">
        <v>4826</v>
      </c>
      <c r="G315" s="290" t="s">
        <v>399</v>
      </c>
      <c r="H315" s="291">
        <v>12.199999999999999</v>
      </c>
      <c r="I315" s="292"/>
      <c r="J315" s="293">
        <f>ROUND(I315*H315,2)</f>
        <v>0</v>
      </c>
      <c r="K315" s="289" t="s">
        <v>394</v>
      </c>
      <c r="L315" s="294"/>
      <c r="M315" s="295" t="s">
        <v>1</v>
      </c>
      <c r="N315" s="296" t="s">
        <v>41</v>
      </c>
      <c r="O315" s="92"/>
      <c r="P315" s="253">
        <f>O315*H315</f>
        <v>0</v>
      </c>
      <c r="Q315" s="253">
        <v>0</v>
      </c>
      <c r="R315" s="253">
        <f>Q315*H315</f>
        <v>0</v>
      </c>
      <c r="S315" s="253">
        <v>0</v>
      </c>
      <c r="T315" s="254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55" t="s">
        <v>375</v>
      </c>
      <c r="AT315" s="255" t="s">
        <v>488</v>
      </c>
      <c r="AU315" s="255" t="s">
        <v>86</v>
      </c>
      <c r="AY315" s="18" t="s">
        <v>213</v>
      </c>
      <c r="BE315" s="256">
        <f>IF(N315="základní",J315,0)</f>
        <v>0</v>
      </c>
      <c r="BF315" s="256">
        <f>IF(N315="snížená",J315,0)</f>
        <v>0</v>
      </c>
      <c r="BG315" s="256">
        <f>IF(N315="zákl. přenesená",J315,0)</f>
        <v>0</v>
      </c>
      <c r="BH315" s="256">
        <f>IF(N315="sníž. přenesená",J315,0)</f>
        <v>0</v>
      </c>
      <c r="BI315" s="256">
        <f>IF(N315="nulová",J315,0)</f>
        <v>0</v>
      </c>
      <c r="BJ315" s="18" t="s">
        <v>84</v>
      </c>
      <c r="BK315" s="256">
        <f>ROUND(I315*H315,2)</f>
        <v>0</v>
      </c>
      <c r="BL315" s="18" t="s">
        <v>293</v>
      </c>
      <c r="BM315" s="255" t="s">
        <v>1978</v>
      </c>
    </row>
    <row r="316" s="13" customFormat="1">
      <c r="A316" s="13"/>
      <c r="B316" s="265"/>
      <c r="C316" s="266"/>
      <c r="D316" s="257" t="s">
        <v>436</v>
      </c>
      <c r="E316" s="267" t="s">
        <v>1</v>
      </c>
      <c r="F316" s="268" t="s">
        <v>4827</v>
      </c>
      <c r="G316" s="266"/>
      <c r="H316" s="269">
        <v>12.199999999999999</v>
      </c>
      <c r="I316" s="270"/>
      <c r="J316" s="266"/>
      <c r="K316" s="266"/>
      <c r="L316" s="271"/>
      <c r="M316" s="272"/>
      <c r="N316" s="273"/>
      <c r="O316" s="273"/>
      <c r="P316" s="273"/>
      <c r="Q316" s="273"/>
      <c r="R316" s="273"/>
      <c r="S316" s="273"/>
      <c r="T316" s="27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75" t="s">
        <v>436</v>
      </c>
      <c r="AU316" s="275" t="s">
        <v>86</v>
      </c>
      <c r="AV316" s="13" t="s">
        <v>86</v>
      </c>
      <c r="AW316" s="13" t="s">
        <v>32</v>
      </c>
      <c r="AX316" s="13" t="s">
        <v>76</v>
      </c>
      <c r="AY316" s="275" t="s">
        <v>213</v>
      </c>
    </row>
    <row r="317" s="14" customFormat="1">
      <c r="A317" s="14"/>
      <c r="B317" s="276"/>
      <c r="C317" s="277"/>
      <c r="D317" s="257" t="s">
        <v>436</v>
      </c>
      <c r="E317" s="278" t="s">
        <v>1</v>
      </c>
      <c r="F317" s="279" t="s">
        <v>453</v>
      </c>
      <c r="G317" s="277"/>
      <c r="H317" s="280">
        <v>12.199999999999999</v>
      </c>
      <c r="I317" s="281"/>
      <c r="J317" s="277"/>
      <c r="K317" s="277"/>
      <c r="L317" s="282"/>
      <c r="M317" s="283"/>
      <c r="N317" s="284"/>
      <c r="O317" s="284"/>
      <c r="P317" s="284"/>
      <c r="Q317" s="284"/>
      <c r="R317" s="284"/>
      <c r="S317" s="284"/>
      <c r="T317" s="28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6" t="s">
        <v>436</v>
      </c>
      <c r="AU317" s="286" t="s">
        <v>86</v>
      </c>
      <c r="AV317" s="14" t="s">
        <v>229</v>
      </c>
      <c r="AW317" s="14" t="s">
        <v>32</v>
      </c>
      <c r="AX317" s="14" t="s">
        <v>84</v>
      </c>
      <c r="AY317" s="286" t="s">
        <v>213</v>
      </c>
    </row>
    <row r="318" s="2" customFormat="1" ht="33" customHeight="1">
      <c r="A318" s="39"/>
      <c r="B318" s="40"/>
      <c r="C318" s="244" t="s">
        <v>1608</v>
      </c>
      <c r="D318" s="244" t="s">
        <v>216</v>
      </c>
      <c r="E318" s="245" t="s">
        <v>4828</v>
      </c>
      <c r="F318" s="246" t="s">
        <v>4829</v>
      </c>
      <c r="G318" s="247" t="s">
        <v>491</v>
      </c>
      <c r="H318" s="248">
        <v>9.4659999999999993</v>
      </c>
      <c r="I318" s="249"/>
      <c r="J318" s="250">
        <f>ROUND(I318*H318,2)</f>
        <v>0</v>
      </c>
      <c r="K318" s="246" t="s">
        <v>394</v>
      </c>
      <c r="L318" s="45"/>
      <c r="M318" s="251" t="s">
        <v>1</v>
      </c>
      <c r="N318" s="252" t="s">
        <v>41</v>
      </c>
      <c r="O318" s="92"/>
      <c r="P318" s="253">
        <f>O318*H318</f>
        <v>0</v>
      </c>
      <c r="Q318" s="253">
        <v>0</v>
      </c>
      <c r="R318" s="253">
        <f>Q318*H318</f>
        <v>0</v>
      </c>
      <c r="S318" s="253">
        <v>0</v>
      </c>
      <c r="T318" s="254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5" t="s">
        <v>293</v>
      </c>
      <c r="AT318" s="255" t="s">
        <v>216</v>
      </c>
      <c r="AU318" s="255" t="s">
        <v>86</v>
      </c>
      <c r="AY318" s="18" t="s">
        <v>213</v>
      </c>
      <c r="BE318" s="256">
        <f>IF(N318="základní",J318,0)</f>
        <v>0</v>
      </c>
      <c r="BF318" s="256">
        <f>IF(N318="snížená",J318,0)</f>
        <v>0</v>
      </c>
      <c r="BG318" s="256">
        <f>IF(N318="zákl. přenesená",J318,0)</f>
        <v>0</v>
      </c>
      <c r="BH318" s="256">
        <f>IF(N318="sníž. přenesená",J318,0)</f>
        <v>0</v>
      </c>
      <c r="BI318" s="256">
        <f>IF(N318="nulová",J318,0)</f>
        <v>0</v>
      </c>
      <c r="BJ318" s="18" t="s">
        <v>84</v>
      </c>
      <c r="BK318" s="256">
        <f>ROUND(I318*H318,2)</f>
        <v>0</v>
      </c>
      <c r="BL318" s="18" t="s">
        <v>293</v>
      </c>
      <c r="BM318" s="255" t="s">
        <v>1990</v>
      </c>
    </row>
    <row r="319" s="12" customFormat="1" ht="22.8" customHeight="1">
      <c r="A319" s="12"/>
      <c r="B319" s="228"/>
      <c r="C319" s="229"/>
      <c r="D319" s="230" t="s">
        <v>75</v>
      </c>
      <c r="E319" s="242" t="s">
        <v>4659</v>
      </c>
      <c r="F319" s="242" t="s">
        <v>4660</v>
      </c>
      <c r="G319" s="229"/>
      <c r="H319" s="229"/>
      <c r="I319" s="232"/>
      <c r="J319" s="243">
        <f>BK319</f>
        <v>0</v>
      </c>
      <c r="K319" s="229"/>
      <c r="L319" s="234"/>
      <c r="M319" s="235"/>
      <c r="N319" s="236"/>
      <c r="O319" s="236"/>
      <c r="P319" s="237">
        <f>SUM(P320:P323)</f>
        <v>0</v>
      </c>
      <c r="Q319" s="236"/>
      <c r="R319" s="237">
        <f>SUM(R320:R323)</f>
        <v>0</v>
      </c>
      <c r="S319" s="236"/>
      <c r="T319" s="238">
        <f>SUM(T320:T323)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39" t="s">
        <v>86</v>
      </c>
      <c r="AT319" s="240" t="s">
        <v>75</v>
      </c>
      <c r="AU319" s="240" t="s">
        <v>84</v>
      </c>
      <c r="AY319" s="239" t="s">
        <v>213</v>
      </c>
      <c r="BK319" s="241">
        <f>SUM(BK320:BK323)</f>
        <v>0</v>
      </c>
    </row>
    <row r="320" s="2" customFormat="1" ht="21.75" customHeight="1">
      <c r="A320" s="39"/>
      <c r="B320" s="40"/>
      <c r="C320" s="244" t="s">
        <v>1618</v>
      </c>
      <c r="D320" s="244" t="s">
        <v>216</v>
      </c>
      <c r="E320" s="245" t="s">
        <v>4830</v>
      </c>
      <c r="F320" s="246" t="s">
        <v>4831</v>
      </c>
      <c r="G320" s="247" t="s">
        <v>471</v>
      </c>
      <c r="H320" s="248">
        <v>9</v>
      </c>
      <c r="I320" s="249"/>
      <c r="J320" s="250">
        <f>ROUND(I320*H320,2)</f>
        <v>0</v>
      </c>
      <c r="K320" s="246" t="s">
        <v>394</v>
      </c>
      <c r="L320" s="45"/>
      <c r="M320" s="251" t="s">
        <v>1</v>
      </c>
      <c r="N320" s="252" t="s">
        <v>41</v>
      </c>
      <c r="O320" s="92"/>
      <c r="P320" s="253">
        <f>O320*H320</f>
        <v>0</v>
      </c>
      <c r="Q320" s="253">
        <v>0</v>
      </c>
      <c r="R320" s="253">
        <f>Q320*H320</f>
        <v>0</v>
      </c>
      <c r="S320" s="253">
        <v>0</v>
      </c>
      <c r="T320" s="254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55" t="s">
        <v>293</v>
      </c>
      <c r="AT320" s="255" t="s">
        <v>216</v>
      </c>
      <c r="AU320" s="255" t="s">
        <v>86</v>
      </c>
      <c r="AY320" s="18" t="s">
        <v>213</v>
      </c>
      <c r="BE320" s="256">
        <f>IF(N320="základní",J320,0)</f>
        <v>0</v>
      </c>
      <c r="BF320" s="256">
        <f>IF(N320="snížená",J320,0)</f>
        <v>0</v>
      </c>
      <c r="BG320" s="256">
        <f>IF(N320="zákl. přenesená",J320,0)</f>
        <v>0</v>
      </c>
      <c r="BH320" s="256">
        <f>IF(N320="sníž. přenesená",J320,0)</f>
        <v>0</v>
      </c>
      <c r="BI320" s="256">
        <f>IF(N320="nulová",J320,0)</f>
        <v>0</v>
      </c>
      <c r="BJ320" s="18" t="s">
        <v>84</v>
      </c>
      <c r="BK320" s="256">
        <f>ROUND(I320*H320,2)</f>
        <v>0</v>
      </c>
      <c r="BL320" s="18" t="s">
        <v>293</v>
      </c>
      <c r="BM320" s="255" t="s">
        <v>1998</v>
      </c>
    </row>
    <row r="321" s="2" customFormat="1" ht="55.5" customHeight="1">
      <c r="A321" s="39"/>
      <c r="B321" s="40"/>
      <c r="C321" s="244" t="s">
        <v>1624</v>
      </c>
      <c r="D321" s="244" t="s">
        <v>216</v>
      </c>
      <c r="E321" s="245" t="s">
        <v>4663</v>
      </c>
      <c r="F321" s="246" t="s">
        <v>4832</v>
      </c>
      <c r="G321" s="247" t="s">
        <v>310</v>
      </c>
      <c r="H321" s="248">
        <v>3</v>
      </c>
      <c r="I321" s="249"/>
      <c r="J321" s="250">
        <f>ROUND(I321*H321,2)</f>
        <v>0</v>
      </c>
      <c r="K321" s="246" t="s">
        <v>1</v>
      </c>
      <c r="L321" s="45"/>
      <c r="M321" s="251" t="s">
        <v>1</v>
      </c>
      <c r="N321" s="252" t="s">
        <v>41</v>
      </c>
      <c r="O321" s="92"/>
      <c r="P321" s="253">
        <f>O321*H321</f>
        <v>0</v>
      </c>
      <c r="Q321" s="253">
        <v>0</v>
      </c>
      <c r="R321" s="253">
        <f>Q321*H321</f>
        <v>0</v>
      </c>
      <c r="S321" s="253">
        <v>0</v>
      </c>
      <c r="T321" s="254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5" t="s">
        <v>293</v>
      </c>
      <c r="AT321" s="255" t="s">
        <v>216</v>
      </c>
      <c r="AU321" s="255" t="s">
        <v>86</v>
      </c>
      <c r="AY321" s="18" t="s">
        <v>213</v>
      </c>
      <c r="BE321" s="256">
        <f>IF(N321="základní",J321,0)</f>
        <v>0</v>
      </c>
      <c r="BF321" s="256">
        <f>IF(N321="snížená",J321,0)</f>
        <v>0</v>
      </c>
      <c r="BG321" s="256">
        <f>IF(N321="zákl. přenesená",J321,0)</f>
        <v>0</v>
      </c>
      <c r="BH321" s="256">
        <f>IF(N321="sníž. přenesená",J321,0)</f>
        <v>0</v>
      </c>
      <c r="BI321" s="256">
        <f>IF(N321="nulová",J321,0)</f>
        <v>0</v>
      </c>
      <c r="BJ321" s="18" t="s">
        <v>84</v>
      </c>
      <c r="BK321" s="256">
        <f>ROUND(I321*H321,2)</f>
        <v>0</v>
      </c>
      <c r="BL321" s="18" t="s">
        <v>293</v>
      </c>
      <c r="BM321" s="255" t="s">
        <v>2008</v>
      </c>
    </row>
    <row r="322" s="2" customFormat="1" ht="21.75" customHeight="1">
      <c r="A322" s="39"/>
      <c r="B322" s="40"/>
      <c r="C322" s="244" t="s">
        <v>1629</v>
      </c>
      <c r="D322" s="244" t="s">
        <v>216</v>
      </c>
      <c r="E322" s="245" t="s">
        <v>4833</v>
      </c>
      <c r="F322" s="246" t="s">
        <v>4834</v>
      </c>
      <c r="G322" s="247" t="s">
        <v>471</v>
      </c>
      <c r="H322" s="248">
        <v>9</v>
      </c>
      <c r="I322" s="249"/>
      <c r="J322" s="250">
        <f>ROUND(I322*H322,2)</f>
        <v>0</v>
      </c>
      <c r="K322" s="246" t="s">
        <v>394</v>
      </c>
      <c r="L322" s="45"/>
      <c r="M322" s="251" t="s">
        <v>1</v>
      </c>
      <c r="N322" s="252" t="s">
        <v>41</v>
      </c>
      <c r="O322" s="92"/>
      <c r="P322" s="253">
        <f>O322*H322</f>
        <v>0</v>
      </c>
      <c r="Q322" s="253">
        <v>0</v>
      </c>
      <c r="R322" s="253">
        <f>Q322*H322</f>
        <v>0</v>
      </c>
      <c r="S322" s="253">
        <v>0</v>
      </c>
      <c r="T322" s="254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55" t="s">
        <v>293</v>
      </c>
      <c r="AT322" s="255" t="s">
        <v>216</v>
      </c>
      <c r="AU322" s="255" t="s">
        <v>86</v>
      </c>
      <c r="AY322" s="18" t="s">
        <v>213</v>
      </c>
      <c r="BE322" s="256">
        <f>IF(N322="základní",J322,0)</f>
        <v>0</v>
      </c>
      <c r="BF322" s="256">
        <f>IF(N322="snížená",J322,0)</f>
        <v>0</v>
      </c>
      <c r="BG322" s="256">
        <f>IF(N322="zákl. přenesená",J322,0)</f>
        <v>0</v>
      </c>
      <c r="BH322" s="256">
        <f>IF(N322="sníž. přenesená",J322,0)</f>
        <v>0</v>
      </c>
      <c r="BI322" s="256">
        <f>IF(N322="nulová",J322,0)</f>
        <v>0</v>
      </c>
      <c r="BJ322" s="18" t="s">
        <v>84</v>
      </c>
      <c r="BK322" s="256">
        <f>ROUND(I322*H322,2)</f>
        <v>0</v>
      </c>
      <c r="BL322" s="18" t="s">
        <v>293</v>
      </c>
      <c r="BM322" s="255" t="s">
        <v>2016</v>
      </c>
    </row>
    <row r="323" s="2" customFormat="1" ht="33" customHeight="1">
      <c r="A323" s="39"/>
      <c r="B323" s="40"/>
      <c r="C323" s="244" t="s">
        <v>1633</v>
      </c>
      <c r="D323" s="244" t="s">
        <v>216</v>
      </c>
      <c r="E323" s="245" t="s">
        <v>4835</v>
      </c>
      <c r="F323" s="246" t="s">
        <v>4836</v>
      </c>
      <c r="G323" s="247" t="s">
        <v>491</v>
      </c>
      <c r="H323" s="248">
        <v>0.012</v>
      </c>
      <c r="I323" s="249"/>
      <c r="J323" s="250">
        <f>ROUND(I323*H323,2)</f>
        <v>0</v>
      </c>
      <c r="K323" s="246" t="s">
        <v>394</v>
      </c>
      <c r="L323" s="45"/>
      <c r="M323" s="251" t="s">
        <v>1</v>
      </c>
      <c r="N323" s="252" t="s">
        <v>41</v>
      </c>
      <c r="O323" s="92"/>
      <c r="P323" s="253">
        <f>O323*H323</f>
        <v>0</v>
      </c>
      <c r="Q323" s="253">
        <v>0</v>
      </c>
      <c r="R323" s="253">
        <f>Q323*H323</f>
        <v>0</v>
      </c>
      <c r="S323" s="253">
        <v>0</v>
      </c>
      <c r="T323" s="254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55" t="s">
        <v>293</v>
      </c>
      <c r="AT323" s="255" t="s">
        <v>216</v>
      </c>
      <c r="AU323" s="255" t="s">
        <v>86</v>
      </c>
      <c r="AY323" s="18" t="s">
        <v>213</v>
      </c>
      <c r="BE323" s="256">
        <f>IF(N323="základní",J323,0)</f>
        <v>0</v>
      </c>
      <c r="BF323" s="256">
        <f>IF(N323="snížená",J323,0)</f>
        <v>0</v>
      </c>
      <c r="BG323" s="256">
        <f>IF(N323="zákl. přenesená",J323,0)</f>
        <v>0</v>
      </c>
      <c r="BH323" s="256">
        <f>IF(N323="sníž. přenesená",J323,0)</f>
        <v>0</v>
      </c>
      <c r="BI323" s="256">
        <f>IF(N323="nulová",J323,0)</f>
        <v>0</v>
      </c>
      <c r="BJ323" s="18" t="s">
        <v>84</v>
      </c>
      <c r="BK323" s="256">
        <f>ROUND(I323*H323,2)</f>
        <v>0</v>
      </c>
      <c r="BL323" s="18" t="s">
        <v>293</v>
      </c>
      <c r="BM323" s="255" t="s">
        <v>3797</v>
      </c>
    </row>
    <row r="324" s="12" customFormat="1" ht="22.8" customHeight="1">
      <c r="A324" s="12"/>
      <c r="B324" s="228"/>
      <c r="C324" s="229"/>
      <c r="D324" s="230" t="s">
        <v>75</v>
      </c>
      <c r="E324" s="242" t="s">
        <v>4837</v>
      </c>
      <c r="F324" s="242" t="s">
        <v>4838</v>
      </c>
      <c r="G324" s="229"/>
      <c r="H324" s="229"/>
      <c r="I324" s="232"/>
      <c r="J324" s="243">
        <f>BK324</f>
        <v>0</v>
      </c>
      <c r="K324" s="229"/>
      <c r="L324" s="234"/>
      <c r="M324" s="235"/>
      <c r="N324" s="236"/>
      <c r="O324" s="236"/>
      <c r="P324" s="237">
        <f>SUM(P325:P357)</f>
        <v>0</v>
      </c>
      <c r="Q324" s="236"/>
      <c r="R324" s="237">
        <f>SUM(R325:R357)</f>
        <v>0</v>
      </c>
      <c r="S324" s="236"/>
      <c r="T324" s="238">
        <f>SUM(T325:T357)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39" t="s">
        <v>86</v>
      </c>
      <c r="AT324" s="240" t="s">
        <v>75</v>
      </c>
      <c r="AU324" s="240" t="s">
        <v>84</v>
      </c>
      <c r="AY324" s="239" t="s">
        <v>213</v>
      </c>
      <c r="BK324" s="241">
        <f>SUM(BK325:BK357)</f>
        <v>0</v>
      </c>
    </row>
    <row r="325" s="2" customFormat="1" ht="21.75" customHeight="1">
      <c r="A325" s="39"/>
      <c r="B325" s="40"/>
      <c r="C325" s="244" t="s">
        <v>1637</v>
      </c>
      <c r="D325" s="244" t="s">
        <v>216</v>
      </c>
      <c r="E325" s="245" t="s">
        <v>4839</v>
      </c>
      <c r="F325" s="246" t="s">
        <v>4840</v>
      </c>
      <c r="G325" s="247" t="s">
        <v>310</v>
      </c>
      <c r="H325" s="248">
        <v>1</v>
      </c>
      <c r="I325" s="249"/>
      <c r="J325" s="250">
        <f>ROUND(I325*H325,2)</f>
        <v>0</v>
      </c>
      <c r="K325" s="246" t="s">
        <v>394</v>
      </c>
      <c r="L325" s="45"/>
      <c r="M325" s="251" t="s">
        <v>1</v>
      </c>
      <c r="N325" s="252" t="s">
        <v>41</v>
      </c>
      <c r="O325" s="92"/>
      <c r="P325" s="253">
        <f>O325*H325</f>
        <v>0</v>
      </c>
      <c r="Q325" s="253">
        <v>0</v>
      </c>
      <c r="R325" s="253">
        <f>Q325*H325</f>
        <v>0</v>
      </c>
      <c r="S325" s="253">
        <v>0</v>
      </c>
      <c r="T325" s="254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5" t="s">
        <v>293</v>
      </c>
      <c r="AT325" s="255" t="s">
        <v>216</v>
      </c>
      <c r="AU325" s="255" t="s">
        <v>86</v>
      </c>
      <c r="AY325" s="18" t="s">
        <v>213</v>
      </c>
      <c r="BE325" s="256">
        <f>IF(N325="základní",J325,0)</f>
        <v>0</v>
      </c>
      <c r="BF325" s="256">
        <f>IF(N325="snížená",J325,0)</f>
        <v>0</v>
      </c>
      <c r="BG325" s="256">
        <f>IF(N325="zákl. přenesená",J325,0)</f>
        <v>0</v>
      </c>
      <c r="BH325" s="256">
        <f>IF(N325="sníž. přenesená",J325,0)</f>
        <v>0</v>
      </c>
      <c r="BI325" s="256">
        <f>IF(N325="nulová",J325,0)</f>
        <v>0</v>
      </c>
      <c r="BJ325" s="18" t="s">
        <v>84</v>
      </c>
      <c r="BK325" s="256">
        <f>ROUND(I325*H325,2)</f>
        <v>0</v>
      </c>
      <c r="BL325" s="18" t="s">
        <v>293</v>
      </c>
      <c r="BM325" s="255" t="s">
        <v>2027</v>
      </c>
    </row>
    <row r="326" s="2" customFormat="1" ht="16.5" customHeight="1">
      <c r="A326" s="39"/>
      <c r="B326" s="40"/>
      <c r="C326" s="287" t="s">
        <v>1644</v>
      </c>
      <c r="D326" s="287" t="s">
        <v>488</v>
      </c>
      <c r="E326" s="288" t="s">
        <v>4841</v>
      </c>
      <c r="F326" s="289" t="s">
        <v>4842</v>
      </c>
      <c r="G326" s="290" t="s">
        <v>310</v>
      </c>
      <c r="H326" s="291">
        <v>1</v>
      </c>
      <c r="I326" s="292"/>
      <c r="J326" s="293">
        <f>ROUND(I326*H326,2)</f>
        <v>0</v>
      </c>
      <c r="K326" s="289" t="s">
        <v>1</v>
      </c>
      <c r="L326" s="294"/>
      <c r="M326" s="295" t="s">
        <v>1</v>
      </c>
      <c r="N326" s="296" t="s">
        <v>41</v>
      </c>
      <c r="O326" s="92"/>
      <c r="P326" s="253">
        <f>O326*H326</f>
        <v>0</v>
      </c>
      <c r="Q326" s="253">
        <v>0</v>
      </c>
      <c r="R326" s="253">
        <f>Q326*H326</f>
        <v>0</v>
      </c>
      <c r="S326" s="253">
        <v>0</v>
      </c>
      <c r="T326" s="254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55" t="s">
        <v>375</v>
      </c>
      <c r="AT326" s="255" t="s">
        <v>488</v>
      </c>
      <c r="AU326" s="255" t="s">
        <v>86</v>
      </c>
      <c r="AY326" s="18" t="s">
        <v>213</v>
      </c>
      <c r="BE326" s="256">
        <f>IF(N326="základní",J326,0)</f>
        <v>0</v>
      </c>
      <c r="BF326" s="256">
        <f>IF(N326="snížená",J326,0)</f>
        <v>0</v>
      </c>
      <c r="BG326" s="256">
        <f>IF(N326="zákl. přenesená",J326,0)</f>
        <v>0</v>
      </c>
      <c r="BH326" s="256">
        <f>IF(N326="sníž. přenesená",J326,0)</f>
        <v>0</v>
      </c>
      <c r="BI326" s="256">
        <f>IF(N326="nulová",J326,0)</f>
        <v>0</v>
      </c>
      <c r="BJ326" s="18" t="s">
        <v>84</v>
      </c>
      <c r="BK326" s="256">
        <f>ROUND(I326*H326,2)</f>
        <v>0</v>
      </c>
      <c r="BL326" s="18" t="s">
        <v>293</v>
      </c>
      <c r="BM326" s="255" t="s">
        <v>2040</v>
      </c>
    </row>
    <row r="327" s="2" customFormat="1" ht="21.75" customHeight="1">
      <c r="A327" s="39"/>
      <c r="B327" s="40"/>
      <c r="C327" s="244" t="s">
        <v>1649</v>
      </c>
      <c r="D327" s="244" t="s">
        <v>216</v>
      </c>
      <c r="E327" s="245" t="s">
        <v>4843</v>
      </c>
      <c r="F327" s="246" t="s">
        <v>4844</v>
      </c>
      <c r="G327" s="247" t="s">
        <v>471</v>
      </c>
      <c r="H327" s="248">
        <v>10</v>
      </c>
      <c r="I327" s="249"/>
      <c r="J327" s="250">
        <f>ROUND(I327*H327,2)</f>
        <v>0</v>
      </c>
      <c r="K327" s="246" t="s">
        <v>394</v>
      </c>
      <c r="L327" s="45"/>
      <c r="M327" s="251" t="s">
        <v>1</v>
      </c>
      <c r="N327" s="252" t="s">
        <v>41</v>
      </c>
      <c r="O327" s="92"/>
      <c r="P327" s="253">
        <f>O327*H327</f>
        <v>0</v>
      </c>
      <c r="Q327" s="253">
        <v>0</v>
      </c>
      <c r="R327" s="253">
        <f>Q327*H327</f>
        <v>0</v>
      </c>
      <c r="S327" s="253">
        <v>0</v>
      </c>
      <c r="T327" s="254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55" t="s">
        <v>293</v>
      </c>
      <c r="AT327" s="255" t="s">
        <v>216</v>
      </c>
      <c r="AU327" s="255" t="s">
        <v>86</v>
      </c>
      <c r="AY327" s="18" t="s">
        <v>213</v>
      </c>
      <c r="BE327" s="256">
        <f>IF(N327="základní",J327,0)</f>
        <v>0</v>
      </c>
      <c r="BF327" s="256">
        <f>IF(N327="snížená",J327,0)</f>
        <v>0</v>
      </c>
      <c r="BG327" s="256">
        <f>IF(N327="zákl. přenesená",J327,0)</f>
        <v>0</v>
      </c>
      <c r="BH327" s="256">
        <f>IF(N327="sníž. přenesená",J327,0)</f>
        <v>0</v>
      </c>
      <c r="BI327" s="256">
        <f>IF(N327="nulová",J327,0)</f>
        <v>0</v>
      </c>
      <c r="BJ327" s="18" t="s">
        <v>84</v>
      </c>
      <c r="BK327" s="256">
        <f>ROUND(I327*H327,2)</f>
        <v>0</v>
      </c>
      <c r="BL327" s="18" t="s">
        <v>293</v>
      </c>
      <c r="BM327" s="255" t="s">
        <v>2060</v>
      </c>
    </row>
    <row r="328" s="2" customFormat="1">
      <c r="A328" s="39"/>
      <c r="B328" s="40"/>
      <c r="C328" s="41"/>
      <c r="D328" s="257" t="s">
        <v>222</v>
      </c>
      <c r="E328" s="41"/>
      <c r="F328" s="258" t="s">
        <v>4845</v>
      </c>
      <c r="G328" s="41"/>
      <c r="H328" s="41"/>
      <c r="I328" s="155"/>
      <c r="J328" s="41"/>
      <c r="K328" s="41"/>
      <c r="L328" s="45"/>
      <c r="M328" s="259"/>
      <c r="N328" s="260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222</v>
      </c>
      <c r="AU328" s="18" t="s">
        <v>86</v>
      </c>
    </row>
    <row r="329" s="2" customFormat="1" ht="21.75" customHeight="1">
      <c r="A329" s="39"/>
      <c r="B329" s="40"/>
      <c r="C329" s="244" t="s">
        <v>1656</v>
      </c>
      <c r="D329" s="244" t="s">
        <v>216</v>
      </c>
      <c r="E329" s="245" t="s">
        <v>4843</v>
      </c>
      <c r="F329" s="246" t="s">
        <v>4844</v>
      </c>
      <c r="G329" s="247" t="s">
        <v>471</v>
      </c>
      <c r="H329" s="248">
        <v>105</v>
      </c>
      <c r="I329" s="249"/>
      <c r="J329" s="250">
        <f>ROUND(I329*H329,2)</f>
        <v>0</v>
      </c>
      <c r="K329" s="246" t="s">
        <v>394</v>
      </c>
      <c r="L329" s="45"/>
      <c r="M329" s="251" t="s">
        <v>1</v>
      </c>
      <c r="N329" s="252" t="s">
        <v>41</v>
      </c>
      <c r="O329" s="92"/>
      <c r="P329" s="253">
        <f>O329*H329</f>
        <v>0</v>
      </c>
      <c r="Q329" s="253">
        <v>0</v>
      </c>
      <c r="R329" s="253">
        <f>Q329*H329</f>
        <v>0</v>
      </c>
      <c r="S329" s="253">
        <v>0</v>
      </c>
      <c r="T329" s="254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55" t="s">
        <v>293</v>
      </c>
      <c r="AT329" s="255" t="s">
        <v>216</v>
      </c>
      <c r="AU329" s="255" t="s">
        <v>86</v>
      </c>
      <c r="AY329" s="18" t="s">
        <v>213</v>
      </c>
      <c r="BE329" s="256">
        <f>IF(N329="základní",J329,0)</f>
        <v>0</v>
      </c>
      <c r="BF329" s="256">
        <f>IF(N329="snížená",J329,0)</f>
        <v>0</v>
      </c>
      <c r="BG329" s="256">
        <f>IF(N329="zákl. přenesená",J329,0)</f>
        <v>0</v>
      </c>
      <c r="BH329" s="256">
        <f>IF(N329="sníž. přenesená",J329,0)</f>
        <v>0</v>
      </c>
      <c r="BI329" s="256">
        <f>IF(N329="nulová",J329,0)</f>
        <v>0</v>
      </c>
      <c r="BJ329" s="18" t="s">
        <v>84</v>
      </c>
      <c r="BK329" s="256">
        <f>ROUND(I329*H329,2)</f>
        <v>0</v>
      </c>
      <c r="BL329" s="18" t="s">
        <v>293</v>
      </c>
      <c r="BM329" s="255" t="s">
        <v>2071</v>
      </c>
    </row>
    <row r="330" s="2" customFormat="1">
      <c r="A330" s="39"/>
      <c r="B330" s="40"/>
      <c r="C330" s="41"/>
      <c r="D330" s="257" t="s">
        <v>222</v>
      </c>
      <c r="E330" s="41"/>
      <c r="F330" s="258" t="s">
        <v>4845</v>
      </c>
      <c r="G330" s="41"/>
      <c r="H330" s="41"/>
      <c r="I330" s="155"/>
      <c r="J330" s="41"/>
      <c r="K330" s="41"/>
      <c r="L330" s="45"/>
      <c r="M330" s="259"/>
      <c r="N330" s="260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222</v>
      </c>
      <c r="AU330" s="18" t="s">
        <v>86</v>
      </c>
    </row>
    <row r="331" s="2" customFormat="1" ht="16.5" customHeight="1">
      <c r="A331" s="39"/>
      <c r="B331" s="40"/>
      <c r="C331" s="244" t="s">
        <v>1663</v>
      </c>
      <c r="D331" s="244" t="s">
        <v>216</v>
      </c>
      <c r="E331" s="245" t="s">
        <v>4846</v>
      </c>
      <c r="F331" s="246" t="s">
        <v>4847</v>
      </c>
      <c r="G331" s="247" t="s">
        <v>471</v>
      </c>
      <c r="H331" s="248">
        <v>11</v>
      </c>
      <c r="I331" s="249"/>
      <c r="J331" s="250">
        <f>ROUND(I331*H331,2)</f>
        <v>0</v>
      </c>
      <c r="K331" s="246" t="s">
        <v>1</v>
      </c>
      <c r="L331" s="45"/>
      <c r="M331" s="251" t="s">
        <v>1</v>
      </c>
      <c r="N331" s="252" t="s">
        <v>41</v>
      </c>
      <c r="O331" s="92"/>
      <c r="P331" s="253">
        <f>O331*H331</f>
        <v>0</v>
      </c>
      <c r="Q331" s="253">
        <v>0</v>
      </c>
      <c r="R331" s="253">
        <f>Q331*H331</f>
        <v>0</v>
      </c>
      <c r="S331" s="253">
        <v>0</v>
      </c>
      <c r="T331" s="254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55" t="s">
        <v>293</v>
      </c>
      <c r="AT331" s="255" t="s">
        <v>216</v>
      </c>
      <c r="AU331" s="255" t="s">
        <v>86</v>
      </c>
      <c r="AY331" s="18" t="s">
        <v>213</v>
      </c>
      <c r="BE331" s="256">
        <f>IF(N331="základní",J331,0)</f>
        <v>0</v>
      </c>
      <c r="BF331" s="256">
        <f>IF(N331="snížená",J331,0)</f>
        <v>0</v>
      </c>
      <c r="BG331" s="256">
        <f>IF(N331="zákl. přenesená",J331,0)</f>
        <v>0</v>
      </c>
      <c r="BH331" s="256">
        <f>IF(N331="sníž. přenesená",J331,0)</f>
        <v>0</v>
      </c>
      <c r="BI331" s="256">
        <f>IF(N331="nulová",J331,0)</f>
        <v>0</v>
      </c>
      <c r="BJ331" s="18" t="s">
        <v>84</v>
      </c>
      <c r="BK331" s="256">
        <f>ROUND(I331*H331,2)</f>
        <v>0</v>
      </c>
      <c r="BL331" s="18" t="s">
        <v>293</v>
      </c>
      <c r="BM331" s="255" t="s">
        <v>2086</v>
      </c>
    </row>
    <row r="332" s="2" customFormat="1">
      <c r="A332" s="39"/>
      <c r="B332" s="40"/>
      <c r="C332" s="41"/>
      <c r="D332" s="257" t="s">
        <v>222</v>
      </c>
      <c r="E332" s="41"/>
      <c r="F332" s="258" t="s">
        <v>4848</v>
      </c>
      <c r="G332" s="41"/>
      <c r="H332" s="41"/>
      <c r="I332" s="155"/>
      <c r="J332" s="41"/>
      <c r="K332" s="41"/>
      <c r="L332" s="45"/>
      <c r="M332" s="259"/>
      <c r="N332" s="260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222</v>
      </c>
      <c r="AU332" s="18" t="s">
        <v>86</v>
      </c>
    </row>
    <row r="333" s="2" customFormat="1" ht="16.5" customHeight="1">
      <c r="A333" s="39"/>
      <c r="B333" s="40"/>
      <c r="C333" s="244" t="s">
        <v>1670</v>
      </c>
      <c r="D333" s="244" t="s">
        <v>216</v>
      </c>
      <c r="E333" s="245" t="s">
        <v>4849</v>
      </c>
      <c r="F333" s="246" t="s">
        <v>4850</v>
      </c>
      <c r="G333" s="247" t="s">
        <v>471</v>
      </c>
      <c r="H333" s="248">
        <v>8</v>
      </c>
      <c r="I333" s="249"/>
      <c r="J333" s="250">
        <f>ROUND(I333*H333,2)</f>
        <v>0</v>
      </c>
      <c r="K333" s="246" t="s">
        <v>1</v>
      </c>
      <c r="L333" s="45"/>
      <c r="M333" s="251" t="s">
        <v>1</v>
      </c>
      <c r="N333" s="252" t="s">
        <v>41</v>
      </c>
      <c r="O333" s="92"/>
      <c r="P333" s="253">
        <f>O333*H333</f>
        <v>0</v>
      </c>
      <c r="Q333" s="253">
        <v>0</v>
      </c>
      <c r="R333" s="253">
        <f>Q333*H333</f>
        <v>0</v>
      </c>
      <c r="S333" s="253">
        <v>0</v>
      </c>
      <c r="T333" s="254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55" t="s">
        <v>293</v>
      </c>
      <c r="AT333" s="255" t="s">
        <v>216</v>
      </c>
      <c r="AU333" s="255" t="s">
        <v>86</v>
      </c>
      <c r="AY333" s="18" t="s">
        <v>213</v>
      </c>
      <c r="BE333" s="256">
        <f>IF(N333="základní",J333,0)</f>
        <v>0</v>
      </c>
      <c r="BF333" s="256">
        <f>IF(N333="snížená",J333,0)</f>
        <v>0</v>
      </c>
      <c r="BG333" s="256">
        <f>IF(N333="zákl. přenesená",J333,0)</f>
        <v>0</v>
      </c>
      <c r="BH333" s="256">
        <f>IF(N333="sníž. přenesená",J333,0)</f>
        <v>0</v>
      </c>
      <c r="BI333" s="256">
        <f>IF(N333="nulová",J333,0)</f>
        <v>0</v>
      </c>
      <c r="BJ333" s="18" t="s">
        <v>84</v>
      </c>
      <c r="BK333" s="256">
        <f>ROUND(I333*H333,2)</f>
        <v>0</v>
      </c>
      <c r="BL333" s="18" t="s">
        <v>293</v>
      </c>
      <c r="BM333" s="255" t="s">
        <v>2098</v>
      </c>
    </row>
    <row r="334" s="2" customFormat="1">
      <c r="A334" s="39"/>
      <c r="B334" s="40"/>
      <c r="C334" s="41"/>
      <c r="D334" s="257" t="s">
        <v>222</v>
      </c>
      <c r="E334" s="41"/>
      <c r="F334" s="258" t="s">
        <v>4848</v>
      </c>
      <c r="G334" s="41"/>
      <c r="H334" s="41"/>
      <c r="I334" s="155"/>
      <c r="J334" s="41"/>
      <c r="K334" s="41"/>
      <c r="L334" s="45"/>
      <c r="M334" s="259"/>
      <c r="N334" s="260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222</v>
      </c>
      <c r="AU334" s="18" t="s">
        <v>86</v>
      </c>
    </row>
    <row r="335" s="2" customFormat="1" ht="16.5" customHeight="1">
      <c r="A335" s="39"/>
      <c r="B335" s="40"/>
      <c r="C335" s="244" t="s">
        <v>1675</v>
      </c>
      <c r="D335" s="244" t="s">
        <v>216</v>
      </c>
      <c r="E335" s="245" t="s">
        <v>4851</v>
      </c>
      <c r="F335" s="246" t="s">
        <v>4852</v>
      </c>
      <c r="G335" s="247" t="s">
        <v>471</v>
      </c>
      <c r="H335" s="248">
        <v>7</v>
      </c>
      <c r="I335" s="249"/>
      <c r="J335" s="250">
        <f>ROUND(I335*H335,2)</f>
        <v>0</v>
      </c>
      <c r="K335" s="246" t="s">
        <v>1</v>
      </c>
      <c r="L335" s="45"/>
      <c r="M335" s="251" t="s">
        <v>1</v>
      </c>
      <c r="N335" s="252" t="s">
        <v>41</v>
      </c>
      <c r="O335" s="92"/>
      <c r="P335" s="253">
        <f>O335*H335</f>
        <v>0</v>
      </c>
      <c r="Q335" s="253">
        <v>0</v>
      </c>
      <c r="R335" s="253">
        <f>Q335*H335</f>
        <v>0</v>
      </c>
      <c r="S335" s="253">
        <v>0</v>
      </c>
      <c r="T335" s="254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5" t="s">
        <v>293</v>
      </c>
      <c r="AT335" s="255" t="s">
        <v>216</v>
      </c>
      <c r="AU335" s="255" t="s">
        <v>86</v>
      </c>
      <c r="AY335" s="18" t="s">
        <v>213</v>
      </c>
      <c r="BE335" s="256">
        <f>IF(N335="základní",J335,0)</f>
        <v>0</v>
      </c>
      <c r="BF335" s="256">
        <f>IF(N335="snížená",J335,0)</f>
        <v>0</v>
      </c>
      <c r="BG335" s="256">
        <f>IF(N335="zákl. přenesená",J335,0)</f>
        <v>0</v>
      </c>
      <c r="BH335" s="256">
        <f>IF(N335="sníž. přenesená",J335,0)</f>
        <v>0</v>
      </c>
      <c r="BI335" s="256">
        <f>IF(N335="nulová",J335,0)</f>
        <v>0</v>
      </c>
      <c r="BJ335" s="18" t="s">
        <v>84</v>
      </c>
      <c r="BK335" s="256">
        <f>ROUND(I335*H335,2)</f>
        <v>0</v>
      </c>
      <c r="BL335" s="18" t="s">
        <v>293</v>
      </c>
      <c r="BM335" s="255" t="s">
        <v>4107</v>
      </c>
    </row>
    <row r="336" s="2" customFormat="1">
      <c r="A336" s="39"/>
      <c r="B336" s="40"/>
      <c r="C336" s="41"/>
      <c r="D336" s="257" t="s">
        <v>222</v>
      </c>
      <c r="E336" s="41"/>
      <c r="F336" s="258" t="s">
        <v>4848</v>
      </c>
      <c r="G336" s="41"/>
      <c r="H336" s="41"/>
      <c r="I336" s="155"/>
      <c r="J336" s="41"/>
      <c r="K336" s="41"/>
      <c r="L336" s="45"/>
      <c r="M336" s="259"/>
      <c r="N336" s="260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222</v>
      </c>
      <c r="AU336" s="18" t="s">
        <v>86</v>
      </c>
    </row>
    <row r="337" s="2" customFormat="1" ht="16.5" customHeight="1">
      <c r="A337" s="39"/>
      <c r="B337" s="40"/>
      <c r="C337" s="244" t="s">
        <v>1680</v>
      </c>
      <c r="D337" s="244" t="s">
        <v>216</v>
      </c>
      <c r="E337" s="245" t="s">
        <v>4853</v>
      </c>
      <c r="F337" s="246" t="s">
        <v>4854</v>
      </c>
      <c r="G337" s="247" t="s">
        <v>310</v>
      </c>
      <c r="H337" s="248">
        <v>1</v>
      </c>
      <c r="I337" s="249"/>
      <c r="J337" s="250">
        <f>ROUND(I337*H337,2)</f>
        <v>0</v>
      </c>
      <c r="K337" s="246" t="s">
        <v>1</v>
      </c>
      <c r="L337" s="45"/>
      <c r="M337" s="251" t="s">
        <v>1</v>
      </c>
      <c r="N337" s="252" t="s">
        <v>41</v>
      </c>
      <c r="O337" s="92"/>
      <c r="P337" s="253">
        <f>O337*H337</f>
        <v>0</v>
      </c>
      <c r="Q337" s="253">
        <v>0</v>
      </c>
      <c r="R337" s="253">
        <f>Q337*H337</f>
        <v>0</v>
      </c>
      <c r="S337" s="253">
        <v>0</v>
      </c>
      <c r="T337" s="254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55" t="s">
        <v>293</v>
      </c>
      <c r="AT337" s="255" t="s">
        <v>216</v>
      </c>
      <c r="AU337" s="255" t="s">
        <v>86</v>
      </c>
      <c r="AY337" s="18" t="s">
        <v>213</v>
      </c>
      <c r="BE337" s="256">
        <f>IF(N337="základní",J337,0)</f>
        <v>0</v>
      </c>
      <c r="BF337" s="256">
        <f>IF(N337="snížená",J337,0)</f>
        <v>0</v>
      </c>
      <c r="BG337" s="256">
        <f>IF(N337="zákl. přenesená",J337,0)</f>
        <v>0</v>
      </c>
      <c r="BH337" s="256">
        <f>IF(N337="sníž. přenesená",J337,0)</f>
        <v>0</v>
      </c>
      <c r="BI337" s="256">
        <f>IF(N337="nulová",J337,0)</f>
        <v>0</v>
      </c>
      <c r="BJ337" s="18" t="s">
        <v>84</v>
      </c>
      <c r="BK337" s="256">
        <f>ROUND(I337*H337,2)</f>
        <v>0</v>
      </c>
      <c r="BL337" s="18" t="s">
        <v>293</v>
      </c>
      <c r="BM337" s="255" t="s">
        <v>2125</v>
      </c>
    </row>
    <row r="338" s="2" customFormat="1">
      <c r="A338" s="39"/>
      <c r="B338" s="40"/>
      <c r="C338" s="41"/>
      <c r="D338" s="257" t="s">
        <v>222</v>
      </c>
      <c r="E338" s="41"/>
      <c r="F338" s="258" t="s">
        <v>4848</v>
      </c>
      <c r="G338" s="41"/>
      <c r="H338" s="41"/>
      <c r="I338" s="155"/>
      <c r="J338" s="41"/>
      <c r="K338" s="41"/>
      <c r="L338" s="45"/>
      <c r="M338" s="259"/>
      <c r="N338" s="260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222</v>
      </c>
      <c r="AU338" s="18" t="s">
        <v>86</v>
      </c>
    </row>
    <row r="339" s="2" customFormat="1" ht="21.75" customHeight="1">
      <c r="A339" s="39"/>
      <c r="B339" s="40"/>
      <c r="C339" s="244" t="s">
        <v>1685</v>
      </c>
      <c r="D339" s="244" t="s">
        <v>216</v>
      </c>
      <c r="E339" s="245" t="s">
        <v>4855</v>
      </c>
      <c r="F339" s="246" t="s">
        <v>4856</v>
      </c>
      <c r="G339" s="247" t="s">
        <v>310</v>
      </c>
      <c r="H339" s="248">
        <v>2</v>
      </c>
      <c r="I339" s="249"/>
      <c r="J339" s="250">
        <f>ROUND(I339*H339,2)</f>
        <v>0</v>
      </c>
      <c r="K339" s="246" t="s">
        <v>1</v>
      </c>
      <c r="L339" s="45"/>
      <c r="M339" s="251" t="s">
        <v>1</v>
      </c>
      <c r="N339" s="252" t="s">
        <v>41</v>
      </c>
      <c r="O339" s="92"/>
      <c r="P339" s="253">
        <f>O339*H339</f>
        <v>0</v>
      </c>
      <c r="Q339" s="253">
        <v>0</v>
      </c>
      <c r="R339" s="253">
        <f>Q339*H339</f>
        <v>0</v>
      </c>
      <c r="S339" s="253">
        <v>0</v>
      </c>
      <c r="T339" s="254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55" t="s">
        <v>293</v>
      </c>
      <c r="AT339" s="255" t="s">
        <v>216</v>
      </c>
      <c r="AU339" s="255" t="s">
        <v>86</v>
      </c>
      <c r="AY339" s="18" t="s">
        <v>213</v>
      </c>
      <c r="BE339" s="256">
        <f>IF(N339="základní",J339,0)</f>
        <v>0</v>
      </c>
      <c r="BF339" s="256">
        <f>IF(N339="snížená",J339,0)</f>
        <v>0</v>
      </c>
      <c r="BG339" s="256">
        <f>IF(N339="zákl. přenesená",J339,0)</f>
        <v>0</v>
      </c>
      <c r="BH339" s="256">
        <f>IF(N339="sníž. přenesená",J339,0)</f>
        <v>0</v>
      </c>
      <c r="BI339" s="256">
        <f>IF(N339="nulová",J339,0)</f>
        <v>0</v>
      </c>
      <c r="BJ339" s="18" t="s">
        <v>84</v>
      </c>
      <c r="BK339" s="256">
        <f>ROUND(I339*H339,2)</f>
        <v>0</v>
      </c>
      <c r="BL339" s="18" t="s">
        <v>293</v>
      </c>
      <c r="BM339" s="255" t="s">
        <v>2140</v>
      </c>
    </row>
    <row r="340" s="2" customFormat="1">
      <c r="A340" s="39"/>
      <c r="B340" s="40"/>
      <c r="C340" s="41"/>
      <c r="D340" s="257" t="s">
        <v>222</v>
      </c>
      <c r="E340" s="41"/>
      <c r="F340" s="258" t="s">
        <v>4848</v>
      </c>
      <c r="G340" s="41"/>
      <c r="H340" s="41"/>
      <c r="I340" s="155"/>
      <c r="J340" s="41"/>
      <c r="K340" s="41"/>
      <c r="L340" s="45"/>
      <c r="M340" s="259"/>
      <c r="N340" s="260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222</v>
      </c>
      <c r="AU340" s="18" t="s">
        <v>86</v>
      </c>
    </row>
    <row r="341" s="2" customFormat="1" ht="21.75" customHeight="1">
      <c r="A341" s="39"/>
      <c r="B341" s="40"/>
      <c r="C341" s="244" t="s">
        <v>1690</v>
      </c>
      <c r="D341" s="244" t="s">
        <v>216</v>
      </c>
      <c r="E341" s="245" t="s">
        <v>4857</v>
      </c>
      <c r="F341" s="246" t="s">
        <v>4858</v>
      </c>
      <c r="G341" s="247" t="s">
        <v>310</v>
      </c>
      <c r="H341" s="248">
        <v>2</v>
      </c>
      <c r="I341" s="249"/>
      <c r="J341" s="250">
        <f>ROUND(I341*H341,2)</f>
        <v>0</v>
      </c>
      <c r="K341" s="246" t="s">
        <v>1</v>
      </c>
      <c r="L341" s="45"/>
      <c r="M341" s="251" t="s">
        <v>1</v>
      </c>
      <c r="N341" s="252" t="s">
        <v>41</v>
      </c>
      <c r="O341" s="92"/>
      <c r="P341" s="253">
        <f>O341*H341</f>
        <v>0</v>
      </c>
      <c r="Q341" s="253">
        <v>0</v>
      </c>
      <c r="R341" s="253">
        <f>Q341*H341</f>
        <v>0</v>
      </c>
      <c r="S341" s="253">
        <v>0</v>
      </c>
      <c r="T341" s="254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55" t="s">
        <v>293</v>
      </c>
      <c r="AT341" s="255" t="s">
        <v>216</v>
      </c>
      <c r="AU341" s="255" t="s">
        <v>86</v>
      </c>
      <c r="AY341" s="18" t="s">
        <v>213</v>
      </c>
      <c r="BE341" s="256">
        <f>IF(N341="základní",J341,0)</f>
        <v>0</v>
      </c>
      <c r="BF341" s="256">
        <f>IF(N341="snížená",J341,0)</f>
        <v>0</v>
      </c>
      <c r="BG341" s="256">
        <f>IF(N341="zákl. přenesená",J341,0)</f>
        <v>0</v>
      </c>
      <c r="BH341" s="256">
        <f>IF(N341="sníž. přenesená",J341,0)</f>
        <v>0</v>
      </c>
      <c r="BI341" s="256">
        <f>IF(N341="nulová",J341,0)</f>
        <v>0</v>
      </c>
      <c r="BJ341" s="18" t="s">
        <v>84</v>
      </c>
      <c r="BK341" s="256">
        <f>ROUND(I341*H341,2)</f>
        <v>0</v>
      </c>
      <c r="BL341" s="18" t="s">
        <v>293</v>
      </c>
      <c r="BM341" s="255" t="s">
        <v>2149</v>
      </c>
    </row>
    <row r="342" s="2" customFormat="1">
      <c r="A342" s="39"/>
      <c r="B342" s="40"/>
      <c r="C342" s="41"/>
      <c r="D342" s="257" t="s">
        <v>222</v>
      </c>
      <c r="E342" s="41"/>
      <c r="F342" s="258" t="s">
        <v>4848</v>
      </c>
      <c r="G342" s="41"/>
      <c r="H342" s="41"/>
      <c r="I342" s="155"/>
      <c r="J342" s="41"/>
      <c r="K342" s="41"/>
      <c r="L342" s="45"/>
      <c r="M342" s="259"/>
      <c r="N342" s="260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222</v>
      </c>
      <c r="AU342" s="18" t="s">
        <v>86</v>
      </c>
    </row>
    <row r="343" s="2" customFormat="1" ht="33" customHeight="1">
      <c r="A343" s="39"/>
      <c r="B343" s="40"/>
      <c r="C343" s="244" t="s">
        <v>1695</v>
      </c>
      <c r="D343" s="244" t="s">
        <v>216</v>
      </c>
      <c r="E343" s="245" t="s">
        <v>4859</v>
      </c>
      <c r="F343" s="246" t="s">
        <v>4860</v>
      </c>
      <c r="G343" s="247" t="s">
        <v>310</v>
      </c>
      <c r="H343" s="248">
        <v>2</v>
      </c>
      <c r="I343" s="249"/>
      <c r="J343" s="250">
        <f>ROUND(I343*H343,2)</f>
        <v>0</v>
      </c>
      <c r="K343" s="246" t="s">
        <v>394</v>
      </c>
      <c r="L343" s="45"/>
      <c r="M343" s="251" t="s">
        <v>1</v>
      </c>
      <c r="N343" s="252" t="s">
        <v>41</v>
      </c>
      <c r="O343" s="92"/>
      <c r="P343" s="253">
        <f>O343*H343</f>
        <v>0</v>
      </c>
      <c r="Q343" s="253">
        <v>0</v>
      </c>
      <c r="R343" s="253">
        <f>Q343*H343</f>
        <v>0</v>
      </c>
      <c r="S343" s="253">
        <v>0</v>
      </c>
      <c r="T343" s="254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55" t="s">
        <v>293</v>
      </c>
      <c r="AT343" s="255" t="s">
        <v>216</v>
      </c>
      <c r="AU343" s="255" t="s">
        <v>86</v>
      </c>
      <c r="AY343" s="18" t="s">
        <v>213</v>
      </c>
      <c r="BE343" s="256">
        <f>IF(N343="základní",J343,0)</f>
        <v>0</v>
      </c>
      <c r="BF343" s="256">
        <f>IF(N343="snížená",J343,0)</f>
        <v>0</v>
      </c>
      <c r="BG343" s="256">
        <f>IF(N343="zákl. přenesená",J343,0)</f>
        <v>0</v>
      </c>
      <c r="BH343" s="256">
        <f>IF(N343="sníž. přenesená",J343,0)</f>
        <v>0</v>
      </c>
      <c r="BI343" s="256">
        <f>IF(N343="nulová",J343,0)</f>
        <v>0</v>
      </c>
      <c r="BJ343" s="18" t="s">
        <v>84</v>
      </c>
      <c r="BK343" s="256">
        <f>ROUND(I343*H343,2)</f>
        <v>0</v>
      </c>
      <c r="BL343" s="18" t="s">
        <v>293</v>
      </c>
      <c r="BM343" s="255" t="s">
        <v>2161</v>
      </c>
    </row>
    <row r="344" s="2" customFormat="1" ht="16.5" customHeight="1">
      <c r="A344" s="39"/>
      <c r="B344" s="40"/>
      <c r="C344" s="287" t="s">
        <v>1698</v>
      </c>
      <c r="D344" s="287" t="s">
        <v>488</v>
      </c>
      <c r="E344" s="288" t="s">
        <v>4861</v>
      </c>
      <c r="F344" s="289" t="s">
        <v>4862</v>
      </c>
      <c r="G344" s="290" t="s">
        <v>310</v>
      </c>
      <c r="H344" s="291">
        <v>2</v>
      </c>
      <c r="I344" s="292"/>
      <c r="J344" s="293">
        <f>ROUND(I344*H344,2)</f>
        <v>0</v>
      </c>
      <c r="K344" s="289" t="s">
        <v>1</v>
      </c>
      <c r="L344" s="294"/>
      <c r="M344" s="295" t="s">
        <v>1</v>
      </c>
      <c r="N344" s="296" t="s">
        <v>41</v>
      </c>
      <c r="O344" s="92"/>
      <c r="P344" s="253">
        <f>O344*H344</f>
        <v>0</v>
      </c>
      <c r="Q344" s="253">
        <v>0</v>
      </c>
      <c r="R344" s="253">
        <f>Q344*H344</f>
        <v>0</v>
      </c>
      <c r="S344" s="253">
        <v>0</v>
      </c>
      <c r="T344" s="254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55" t="s">
        <v>375</v>
      </c>
      <c r="AT344" s="255" t="s">
        <v>488</v>
      </c>
      <c r="AU344" s="255" t="s">
        <v>86</v>
      </c>
      <c r="AY344" s="18" t="s">
        <v>213</v>
      </c>
      <c r="BE344" s="256">
        <f>IF(N344="základní",J344,0)</f>
        <v>0</v>
      </c>
      <c r="BF344" s="256">
        <f>IF(N344="snížená",J344,0)</f>
        <v>0</v>
      </c>
      <c r="BG344" s="256">
        <f>IF(N344="zákl. přenesená",J344,0)</f>
        <v>0</v>
      </c>
      <c r="BH344" s="256">
        <f>IF(N344="sníž. přenesená",J344,0)</f>
        <v>0</v>
      </c>
      <c r="BI344" s="256">
        <f>IF(N344="nulová",J344,0)</f>
        <v>0</v>
      </c>
      <c r="BJ344" s="18" t="s">
        <v>84</v>
      </c>
      <c r="BK344" s="256">
        <f>ROUND(I344*H344,2)</f>
        <v>0</v>
      </c>
      <c r="BL344" s="18" t="s">
        <v>293</v>
      </c>
      <c r="BM344" s="255" t="s">
        <v>2174</v>
      </c>
    </row>
    <row r="345" s="2" customFormat="1">
      <c r="A345" s="39"/>
      <c r="B345" s="40"/>
      <c r="C345" s="41"/>
      <c r="D345" s="257" t="s">
        <v>222</v>
      </c>
      <c r="E345" s="41"/>
      <c r="F345" s="258" t="s">
        <v>4848</v>
      </c>
      <c r="G345" s="41"/>
      <c r="H345" s="41"/>
      <c r="I345" s="155"/>
      <c r="J345" s="41"/>
      <c r="K345" s="41"/>
      <c r="L345" s="45"/>
      <c r="M345" s="259"/>
      <c r="N345" s="260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222</v>
      </c>
      <c r="AU345" s="18" t="s">
        <v>86</v>
      </c>
    </row>
    <row r="346" s="2" customFormat="1" ht="21.75" customHeight="1">
      <c r="A346" s="39"/>
      <c r="B346" s="40"/>
      <c r="C346" s="244" t="s">
        <v>1703</v>
      </c>
      <c r="D346" s="244" t="s">
        <v>216</v>
      </c>
      <c r="E346" s="245" t="s">
        <v>4863</v>
      </c>
      <c r="F346" s="246" t="s">
        <v>4864</v>
      </c>
      <c r="G346" s="247" t="s">
        <v>310</v>
      </c>
      <c r="H346" s="248">
        <v>1</v>
      </c>
      <c r="I346" s="249"/>
      <c r="J346" s="250">
        <f>ROUND(I346*H346,2)</f>
        <v>0</v>
      </c>
      <c r="K346" s="246" t="s">
        <v>1</v>
      </c>
      <c r="L346" s="45"/>
      <c r="M346" s="251" t="s">
        <v>1</v>
      </c>
      <c r="N346" s="252" t="s">
        <v>41</v>
      </c>
      <c r="O346" s="92"/>
      <c r="P346" s="253">
        <f>O346*H346</f>
        <v>0</v>
      </c>
      <c r="Q346" s="253">
        <v>0</v>
      </c>
      <c r="R346" s="253">
        <f>Q346*H346</f>
        <v>0</v>
      </c>
      <c r="S346" s="253">
        <v>0</v>
      </c>
      <c r="T346" s="254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55" t="s">
        <v>293</v>
      </c>
      <c r="AT346" s="255" t="s">
        <v>216</v>
      </c>
      <c r="AU346" s="255" t="s">
        <v>86</v>
      </c>
      <c r="AY346" s="18" t="s">
        <v>213</v>
      </c>
      <c r="BE346" s="256">
        <f>IF(N346="základní",J346,0)</f>
        <v>0</v>
      </c>
      <c r="BF346" s="256">
        <f>IF(N346="snížená",J346,0)</f>
        <v>0</v>
      </c>
      <c r="BG346" s="256">
        <f>IF(N346="zákl. přenesená",J346,0)</f>
        <v>0</v>
      </c>
      <c r="BH346" s="256">
        <f>IF(N346="sníž. přenesená",J346,0)</f>
        <v>0</v>
      </c>
      <c r="BI346" s="256">
        <f>IF(N346="nulová",J346,0)</f>
        <v>0</v>
      </c>
      <c r="BJ346" s="18" t="s">
        <v>84</v>
      </c>
      <c r="BK346" s="256">
        <f>ROUND(I346*H346,2)</f>
        <v>0</v>
      </c>
      <c r="BL346" s="18" t="s">
        <v>293</v>
      </c>
      <c r="BM346" s="255" t="s">
        <v>2186</v>
      </c>
    </row>
    <row r="347" s="2" customFormat="1">
      <c r="A347" s="39"/>
      <c r="B347" s="40"/>
      <c r="C347" s="41"/>
      <c r="D347" s="257" t="s">
        <v>222</v>
      </c>
      <c r="E347" s="41"/>
      <c r="F347" s="258" t="s">
        <v>4848</v>
      </c>
      <c r="G347" s="41"/>
      <c r="H347" s="41"/>
      <c r="I347" s="155"/>
      <c r="J347" s="41"/>
      <c r="K347" s="41"/>
      <c r="L347" s="45"/>
      <c r="M347" s="259"/>
      <c r="N347" s="260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222</v>
      </c>
      <c r="AU347" s="18" t="s">
        <v>86</v>
      </c>
    </row>
    <row r="348" s="2" customFormat="1" ht="16.5" customHeight="1">
      <c r="A348" s="39"/>
      <c r="B348" s="40"/>
      <c r="C348" s="244" t="s">
        <v>1710</v>
      </c>
      <c r="D348" s="244" t="s">
        <v>216</v>
      </c>
      <c r="E348" s="245" t="s">
        <v>4865</v>
      </c>
      <c r="F348" s="246" t="s">
        <v>4866</v>
      </c>
      <c r="G348" s="247" t="s">
        <v>310</v>
      </c>
      <c r="H348" s="248">
        <v>1</v>
      </c>
      <c r="I348" s="249"/>
      <c r="J348" s="250">
        <f>ROUND(I348*H348,2)</f>
        <v>0</v>
      </c>
      <c r="K348" s="246" t="s">
        <v>1</v>
      </c>
      <c r="L348" s="45"/>
      <c r="M348" s="251" t="s">
        <v>1</v>
      </c>
      <c r="N348" s="252" t="s">
        <v>41</v>
      </c>
      <c r="O348" s="92"/>
      <c r="P348" s="253">
        <f>O348*H348</f>
        <v>0</v>
      </c>
      <c r="Q348" s="253">
        <v>0</v>
      </c>
      <c r="R348" s="253">
        <f>Q348*H348</f>
        <v>0</v>
      </c>
      <c r="S348" s="253">
        <v>0</v>
      </c>
      <c r="T348" s="254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5" t="s">
        <v>293</v>
      </c>
      <c r="AT348" s="255" t="s">
        <v>216</v>
      </c>
      <c r="AU348" s="255" t="s">
        <v>86</v>
      </c>
      <c r="AY348" s="18" t="s">
        <v>213</v>
      </c>
      <c r="BE348" s="256">
        <f>IF(N348="základní",J348,0)</f>
        <v>0</v>
      </c>
      <c r="BF348" s="256">
        <f>IF(N348="snížená",J348,0)</f>
        <v>0</v>
      </c>
      <c r="BG348" s="256">
        <f>IF(N348="zákl. přenesená",J348,0)</f>
        <v>0</v>
      </c>
      <c r="BH348" s="256">
        <f>IF(N348="sníž. přenesená",J348,0)</f>
        <v>0</v>
      </c>
      <c r="BI348" s="256">
        <f>IF(N348="nulová",J348,0)</f>
        <v>0</v>
      </c>
      <c r="BJ348" s="18" t="s">
        <v>84</v>
      </c>
      <c r="BK348" s="256">
        <f>ROUND(I348*H348,2)</f>
        <v>0</v>
      </c>
      <c r="BL348" s="18" t="s">
        <v>293</v>
      </c>
      <c r="BM348" s="255" t="s">
        <v>2198</v>
      </c>
    </row>
    <row r="349" s="2" customFormat="1" ht="33" customHeight="1">
      <c r="A349" s="39"/>
      <c r="B349" s="40"/>
      <c r="C349" s="244" t="s">
        <v>1716</v>
      </c>
      <c r="D349" s="244" t="s">
        <v>216</v>
      </c>
      <c r="E349" s="245" t="s">
        <v>4867</v>
      </c>
      <c r="F349" s="246" t="s">
        <v>4868</v>
      </c>
      <c r="G349" s="247" t="s">
        <v>310</v>
      </c>
      <c r="H349" s="248">
        <v>2</v>
      </c>
      <c r="I349" s="249"/>
      <c r="J349" s="250">
        <f>ROUND(I349*H349,2)</f>
        <v>0</v>
      </c>
      <c r="K349" s="246" t="s">
        <v>1</v>
      </c>
      <c r="L349" s="45"/>
      <c r="M349" s="251" t="s">
        <v>1</v>
      </c>
      <c r="N349" s="252" t="s">
        <v>41</v>
      </c>
      <c r="O349" s="92"/>
      <c r="P349" s="253">
        <f>O349*H349</f>
        <v>0</v>
      </c>
      <c r="Q349" s="253">
        <v>0</v>
      </c>
      <c r="R349" s="253">
        <f>Q349*H349</f>
        <v>0</v>
      </c>
      <c r="S349" s="253">
        <v>0</v>
      </c>
      <c r="T349" s="254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55" t="s">
        <v>293</v>
      </c>
      <c r="AT349" s="255" t="s">
        <v>216</v>
      </c>
      <c r="AU349" s="255" t="s">
        <v>86</v>
      </c>
      <c r="AY349" s="18" t="s">
        <v>213</v>
      </c>
      <c r="BE349" s="256">
        <f>IF(N349="základní",J349,0)</f>
        <v>0</v>
      </c>
      <c r="BF349" s="256">
        <f>IF(N349="snížená",J349,0)</f>
        <v>0</v>
      </c>
      <c r="BG349" s="256">
        <f>IF(N349="zákl. přenesená",J349,0)</f>
        <v>0</v>
      </c>
      <c r="BH349" s="256">
        <f>IF(N349="sníž. přenesená",J349,0)</f>
        <v>0</v>
      </c>
      <c r="BI349" s="256">
        <f>IF(N349="nulová",J349,0)</f>
        <v>0</v>
      </c>
      <c r="BJ349" s="18" t="s">
        <v>84</v>
      </c>
      <c r="BK349" s="256">
        <f>ROUND(I349*H349,2)</f>
        <v>0</v>
      </c>
      <c r="BL349" s="18" t="s">
        <v>293</v>
      </c>
      <c r="BM349" s="255" t="s">
        <v>2209</v>
      </c>
    </row>
    <row r="350" s="2" customFormat="1" ht="16.5" customHeight="1">
      <c r="A350" s="39"/>
      <c r="B350" s="40"/>
      <c r="C350" s="287" t="s">
        <v>2258</v>
      </c>
      <c r="D350" s="287" t="s">
        <v>488</v>
      </c>
      <c r="E350" s="288" t="s">
        <v>4869</v>
      </c>
      <c r="F350" s="289" t="s">
        <v>4870</v>
      </c>
      <c r="G350" s="290" t="s">
        <v>310</v>
      </c>
      <c r="H350" s="291">
        <v>2</v>
      </c>
      <c r="I350" s="292"/>
      <c r="J350" s="293">
        <f>ROUND(I350*H350,2)</f>
        <v>0</v>
      </c>
      <c r="K350" s="289" t="s">
        <v>1</v>
      </c>
      <c r="L350" s="294"/>
      <c r="M350" s="295" t="s">
        <v>1</v>
      </c>
      <c r="N350" s="296" t="s">
        <v>41</v>
      </c>
      <c r="O350" s="92"/>
      <c r="P350" s="253">
        <f>O350*H350</f>
        <v>0</v>
      </c>
      <c r="Q350" s="253">
        <v>0</v>
      </c>
      <c r="R350" s="253">
        <f>Q350*H350</f>
        <v>0</v>
      </c>
      <c r="S350" s="253">
        <v>0</v>
      </c>
      <c r="T350" s="254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55" t="s">
        <v>375</v>
      </c>
      <c r="AT350" s="255" t="s">
        <v>488</v>
      </c>
      <c r="AU350" s="255" t="s">
        <v>86</v>
      </c>
      <c r="AY350" s="18" t="s">
        <v>213</v>
      </c>
      <c r="BE350" s="256">
        <f>IF(N350="základní",J350,0)</f>
        <v>0</v>
      </c>
      <c r="BF350" s="256">
        <f>IF(N350="snížená",J350,0)</f>
        <v>0</v>
      </c>
      <c r="BG350" s="256">
        <f>IF(N350="zákl. přenesená",J350,0)</f>
        <v>0</v>
      </c>
      <c r="BH350" s="256">
        <f>IF(N350="sníž. přenesená",J350,0)</f>
        <v>0</v>
      </c>
      <c r="BI350" s="256">
        <f>IF(N350="nulová",J350,0)</f>
        <v>0</v>
      </c>
      <c r="BJ350" s="18" t="s">
        <v>84</v>
      </c>
      <c r="BK350" s="256">
        <f>ROUND(I350*H350,2)</f>
        <v>0</v>
      </c>
      <c r="BL350" s="18" t="s">
        <v>293</v>
      </c>
      <c r="BM350" s="255" t="s">
        <v>3094</v>
      </c>
    </row>
    <row r="351" s="2" customFormat="1" ht="16.5" customHeight="1">
      <c r="A351" s="39"/>
      <c r="B351" s="40"/>
      <c r="C351" s="244" t="s">
        <v>1723</v>
      </c>
      <c r="D351" s="244" t="s">
        <v>216</v>
      </c>
      <c r="E351" s="245" t="s">
        <v>4871</v>
      </c>
      <c r="F351" s="246" t="s">
        <v>4872</v>
      </c>
      <c r="G351" s="247" t="s">
        <v>471</v>
      </c>
      <c r="H351" s="248">
        <v>55</v>
      </c>
      <c r="I351" s="249"/>
      <c r="J351" s="250">
        <f>ROUND(I351*H351,2)</f>
        <v>0</v>
      </c>
      <c r="K351" s="246" t="s">
        <v>1</v>
      </c>
      <c r="L351" s="45"/>
      <c r="M351" s="251" t="s">
        <v>1</v>
      </c>
      <c r="N351" s="252" t="s">
        <v>41</v>
      </c>
      <c r="O351" s="92"/>
      <c r="P351" s="253">
        <f>O351*H351</f>
        <v>0</v>
      </c>
      <c r="Q351" s="253">
        <v>0</v>
      </c>
      <c r="R351" s="253">
        <f>Q351*H351</f>
        <v>0</v>
      </c>
      <c r="S351" s="253">
        <v>0</v>
      </c>
      <c r="T351" s="254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55" t="s">
        <v>293</v>
      </c>
      <c r="AT351" s="255" t="s">
        <v>216</v>
      </c>
      <c r="AU351" s="255" t="s">
        <v>86</v>
      </c>
      <c r="AY351" s="18" t="s">
        <v>213</v>
      </c>
      <c r="BE351" s="256">
        <f>IF(N351="základní",J351,0)</f>
        <v>0</v>
      </c>
      <c r="BF351" s="256">
        <f>IF(N351="snížená",J351,0)</f>
        <v>0</v>
      </c>
      <c r="BG351" s="256">
        <f>IF(N351="zákl. přenesená",J351,0)</f>
        <v>0</v>
      </c>
      <c r="BH351" s="256">
        <f>IF(N351="sníž. přenesená",J351,0)</f>
        <v>0</v>
      </c>
      <c r="BI351" s="256">
        <f>IF(N351="nulová",J351,0)</f>
        <v>0</v>
      </c>
      <c r="BJ351" s="18" t="s">
        <v>84</v>
      </c>
      <c r="BK351" s="256">
        <f>ROUND(I351*H351,2)</f>
        <v>0</v>
      </c>
      <c r="BL351" s="18" t="s">
        <v>293</v>
      </c>
      <c r="BM351" s="255" t="s">
        <v>2023</v>
      </c>
    </row>
    <row r="352" s="2" customFormat="1">
      <c r="A352" s="39"/>
      <c r="B352" s="40"/>
      <c r="C352" s="41"/>
      <c r="D352" s="257" t="s">
        <v>222</v>
      </c>
      <c r="E352" s="41"/>
      <c r="F352" s="258" t="s">
        <v>4873</v>
      </c>
      <c r="G352" s="41"/>
      <c r="H352" s="41"/>
      <c r="I352" s="155"/>
      <c r="J352" s="41"/>
      <c r="K352" s="41"/>
      <c r="L352" s="45"/>
      <c r="M352" s="259"/>
      <c r="N352" s="260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222</v>
      </c>
      <c r="AU352" s="18" t="s">
        <v>86</v>
      </c>
    </row>
    <row r="353" s="2" customFormat="1" ht="21.75" customHeight="1">
      <c r="A353" s="39"/>
      <c r="B353" s="40"/>
      <c r="C353" s="244" t="s">
        <v>1729</v>
      </c>
      <c r="D353" s="244" t="s">
        <v>216</v>
      </c>
      <c r="E353" s="245" t="s">
        <v>4874</v>
      </c>
      <c r="F353" s="246" t="s">
        <v>4875</v>
      </c>
      <c r="G353" s="247" t="s">
        <v>310</v>
      </c>
      <c r="H353" s="248">
        <v>1</v>
      </c>
      <c r="I353" s="249"/>
      <c r="J353" s="250">
        <f>ROUND(I353*H353,2)</f>
        <v>0</v>
      </c>
      <c r="K353" s="246" t="s">
        <v>1</v>
      </c>
      <c r="L353" s="45"/>
      <c r="M353" s="251" t="s">
        <v>1</v>
      </c>
      <c r="N353" s="252" t="s">
        <v>41</v>
      </c>
      <c r="O353" s="92"/>
      <c r="P353" s="253">
        <f>O353*H353</f>
        <v>0</v>
      </c>
      <c r="Q353" s="253">
        <v>0</v>
      </c>
      <c r="R353" s="253">
        <f>Q353*H353</f>
        <v>0</v>
      </c>
      <c r="S353" s="253">
        <v>0</v>
      </c>
      <c r="T353" s="254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55" t="s">
        <v>293</v>
      </c>
      <c r="AT353" s="255" t="s">
        <v>216</v>
      </c>
      <c r="AU353" s="255" t="s">
        <v>86</v>
      </c>
      <c r="AY353" s="18" t="s">
        <v>213</v>
      </c>
      <c r="BE353" s="256">
        <f>IF(N353="základní",J353,0)</f>
        <v>0</v>
      </c>
      <c r="BF353" s="256">
        <f>IF(N353="snížená",J353,0)</f>
        <v>0</v>
      </c>
      <c r="BG353" s="256">
        <f>IF(N353="zákl. přenesená",J353,0)</f>
        <v>0</v>
      </c>
      <c r="BH353" s="256">
        <f>IF(N353="sníž. přenesená",J353,0)</f>
        <v>0</v>
      </c>
      <c r="BI353" s="256">
        <f>IF(N353="nulová",J353,0)</f>
        <v>0</v>
      </c>
      <c r="BJ353" s="18" t="s">
        <v>84</v>
      </c>
      <c r="BK353" s="256">
        <f>ROUND(I353*H353,2)</f>
        <v>0</v>
      </c>
      <c r="BL353" s="18" t="s">
        <v>293</v>
      </c>
      <c r="BM353" s="255" t="s">
        <v>4140</v>
      </c>
    </row>
    <row r="354" s="2" customFormat="1">
      <c r="A354" s="39"/>
      <c r="B354" s="40"/>
      <c r="C354" s="41"/>
      <c r="D354" s="257" t="s">
        <v>222</v>
      </c>
      <c r="E354" s="41"/>
      <c r="F354" s="258" t="s">
        <v>4876</v>
      </c>
      <c r="G354" s="41"/>
      <c r="H354" s="41"/>
      <c r="I354" s="155"/>
      <c r="J354" s="41"/>
      <c r="K354" s="41"/>
      <c r="L354" s="45"/>
      <c r="M354" s="259"/>
      <c r="N354" s="260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222</v>
      </c>
      <c r="AU354" s="18" t="s">
        <v>86</v>
      </c>
    </row>
    <row r="355" s="2" customFormat="1" ht="16.5" customHeight="1">
      <c r="A355" s="39"/>
      <c r="B355" s="40"/>
      <c r="C355" s="244" t="s">
        <v>1738</v>
      </c>
      <c r="D355" s="244" t="s">
        <v>216</v>
      </c>
      <c r="E355" s="245" t="s">
        <v>4877</v>
      </c>
      <c r="F355" s="246" t="s">
        <v>4878</v>
      </c>
      <c r="G355" s="247" t="s">
        <v>4879</v>
      </c>
      <c r="H355" s="248">
        <v>1</v>
      </c>
      <c r="I355" s="249"/>
      <c r="J355" s="250">
        <f>ROUND(I355*H355,2)</f>
        <v>0</v>
      </c>
      <c r="K355" s="246" t="s">
        <v>1</v>
      </c>
      <c r="L355" s="45"/>
      <c r="M355" s="251" t="s">
        <v>1</v>
      </c>
      <c r="N355" s="252" t="s">
        <v>41</v>
      </c>
      <c r="O355" s="92"/>
      <c r="P355" s="253">
        <f>O355*H355</f>
        <v>0</v>
      </c>
      <c r="Q355" s="253">
        <v>0</v>
      </c>
      <c r="R355" s="253">
        <f>Q355*H355</f>
        <v>0</v>
      </c>
      <c r="S355" s="253">
        <v>0</v>
      </c>
      <c r="T355" s="254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55" t="s">
        <v>293</v>
      </c>
      <c r="AT355" s="255" t="s">
        <v>216</v>
      </c>
      <c r="AU355" s="255" t="s">
        <v>86</v>
      </c>
      <c r="AY355" s="18" t="s">
        <v>213</v>
      </c>
      <c r="BE355" s="256">
        <f>IF(N355="základní",J355,0)</f>
        <v>0</v>
      </c>
      <c r="BF355" s="256">
        <f>IF(N355="snížená",J355,0)</f>
        <v>0</v>
      </c>
      <c r="BG355" s="256">
        <f>IF(N355="zákl. přenesená",J355,0)</f>
        <v>0</v>
      </c>
      <c r="BH355" s="256">
        <f>IF(N355="sníž. přenesená",J355,0)</f>
        <v>0</v>
      </c>
      <c r="BI355" s="256">
        <f>IF(N355="nulová",J355,0)</f>
        <v>0</v>
      </c>
      <c r="BJ355" s="18" t="s">
        <v>84</v>
      </c>
      <c r="BK355" s="256">
        <f>ROUND(I355*H355,2)</f>
        <v>0</v>
      </c>
      <c r="BL355" s="18" t="s">
        <v>293</v>
      </c>
      <c r="BM355" s="255" t="s">
        <v>1370</v>
      </c>
    </row>
    <row r="356" s="2" customFormat="1" ht="16.5" customHeight="1">
      <c r="A356" s="39"/>
      <c r="B356" s="40"/>
      <c r="C356" s="244" t="s">
        <v>3737</v>
      </c>
      <c r="D356" s="244" t="s">
        <v>216</v>
      </c>
      <c r="E356" s="245" t="s">
        <v>4880</v>
      </c>
      <c r="F356" s="246" t="s">
        <v>4881</v>
      </c>
      <c r="G356" s="247" t="s">
        <v>4879</v>
      </c>
      <c r="H356" s="248">
        <v>1</v>
      </c>
      <c r="I356" s="249"/>
      <c r="J356" s="250">
        <f>ROUND(I356*H356,2)</f>
        <v>0</v>
      </c>
      <c r="K356" s="246" t="s">
        <v>1</v>
      </c>
      <c r="L356" s="45"/>
      <c r="M356" s="251" t="s">
        <v>1</v>
      </c>
      <c r="N356" s="252" t="s">
        <v>41</v>
      </c>
      <c r="O356" s="92"/>
      <c r="P356" s="253">
        <f>O356*H356</f>
        <v>0</v>
      </c>
      <c r="Q356" s="253">
        <v>0</v>
      </c>
      <c r="R356" s="253">
        <f>Q356*H356</f>
        <v>0</v>
      </c>
      <c r="S356" s="253">
        <v>0</v>
      </c>
      <c r="T356" s="254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5" t="s">
        <v>293</v>
      </c>
      <c r="AT356" s="255" t="s">
        <v>216</v>
      </c>
      <c r="AU356" s="255" t="s">
        <v>86</v>
      </c>
      <c r="AY356" s="18" t="s">
        <v>213</v>
      </c>
      <c r="BE356" s="256">
        <f>IF(N356="základní",J356,0)</f>
        <v>0</v>
      </c>
      <c r="BF356" s="256">
        <f>IF(N356="snížená",J356,0)</f>
        <v>0</v>
      </c>
      <c r="BG356" s="256">
        <f>IF(N356="zákl. přenesená",J356,0)</f>
        <v>0</v>
      </c>
      <c r="BH356" s="256">
        <f>IF(N356="sníž. přenesená",J356,0)</f>
        <v>0</v>
      </c>
      <c r="BI356" s="256">
        <f>IF(N356="nulová",J356,0)</f>
        <v>0</v>
      </c>
      <c r="BJ356" s="18" t="s">
        <v>84</v>
      </c>
      <c r="BK356" s="256">
        <f>ROUND(I356*H356,2)</f>
        <v>0</v>
      </c>
      <c r="BL356" s="18" t="s">
        <v>293</v>
      </c>
      <c r="BM356" s="255" t="s">
        <v>1740</v>
      </c>
    </row>
    <row r="357" s="2" customFormat="1" ht="16.5" customHeight="1">
      <c r="A357" s="39"/>
      <c r="B357" s="40"/>
      <c r="C357" s="244" t="s">
        <v>1742</v>
      </c>
      <c r="D357" s="244" t="s">
        <v>216</v>
      </c>
      <c r="E357" s="245" t="s">
        <v>4882</v>
      </c>
      <c r="F357" s="246" t="s">
        <v>4883</v>
      </c>
      <c r="G357" s="247" t="s">
        <v>4879</v>
      </c>
      <c r="H357" s="248">
        <v>1</v>
      </c>
      <c r="I357" s="249"/>
      <c r="J357" s="250">
        <f>ROUND(I357*H357,2)</f>
        <v>0</v>
      </c>
      <c r="K357" s="246" t="s">
        <v>1</v>
      </c>
      <c r="L357" s="45"/>
      <c r="M357" s="251" t="s">
        <v>1</v>
      </c>
      <c r="N357" s="252" t="s">
        <v>41</v>
      </c>
      <c r="O357" s="92"/>
      <c r="P357" s="253">
        <f>O357*H357</f>
        <v>0</v>
      </c>
      <c r="Q357" s="253">
        <v>0</v>
      </c>
      <c r="R357" s="253">
        <f>Q357*H357</f>
        <v>0</v>
      </c>
      <c r="S357" s="253">
        <v>0</v>
      </c>
      <c r="T357" s="254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55" t="s">
        <v>293</v>
      </c>
      <c r="AT357" s="255" t="s">
        <v>216</v>
      </c>
      <c r="AU357" s="255" t="s">
        <v>86</v>
      </c>
      <c r="AY357" s="18" t="s">
        <v>213</v>
      </c>
      <c r="BE357" s="256">
        <f>IF(N357="základní",J357,0)</f>
        <v>0</v>
      </c>
      <c r="BF357" s="256">
        <f>IF(N357="snížená",J357,0)</f>
        <v>0</v>
      </c>
      <c r="BG357" s="256">
        <f>IF(N357="zákl. přenesená",J357,0)</f>
        <v>0</v>
      </c>
      <c r="BH357" s="256">
        <f>IF(N357="sníž. přenesená",J357,0)</f>
        <v>0</v>
      </c>
      <c r="BI357" s="256">
        <f>IF(N357="nulová",J357,0)</f>
        <v>0</v>
      </c>
      <c r="BJ357" s="18" t="s">
        <v>84</v>
      </c>
      <c r="BK357" s="256">
        <f>ROUND(I357*H357,2)</f>
        <v>0</v>
      </c>
      <c r="BL357" s="18" t="s">
        <v>293</v>
      </c>
      <c r="BM357" s="255" t="s">
        <v>4151</v>
      </c>
    </row>
    <row r="358" s="12" customFormat="1" ht="22.8" customHeight="1">
      <c r="A358" s="12"/>
      <c r="B358" s="228"/>
      <c r="C358" s="229"/>
      <c r="D358" s="230" t="s">
        <v>75</v>
      </c>
      <c r="E358" s="242" t="s">
        <v>2103</v>
      </c>
      <c r="F358" s="242" t="s">
        <v>2104</v>
      </c>
      <c r="G358" s="229"/>
      <c r="H358" s="229"/>
      <c r="I358" s="232"/>
      <c r="J358" s="243">
        <f>BK358</f>
        <v>0</v>
      </c>
      <c r="K358" s="229"/>
      <c r="L358" s="234"/>
      <c r="M358" s="235"/>
      <c r="N358" s="236"/>
      <c r="O358" s="236"/>
      <c r="P358" s="237">
        <f>SUM(P359:P365)</f>
        <v>0</v>
      </c>
      <c r="Q358" s="236"/>
      <c r="R358" s="237">
        <f>SUM(R359:R365)</f>
        <v>0</v>
      </c>
      <c r="S358" s="236"/>
      <c r="T358" s="238">
        <f>SUM(T359:T365)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39" t="s">
        <v>86</v>
      </c>
      <c r="AT358" s="240" t="s">
        <v>75</v>
      </c>
      <c r="AU358" s="240" t="s">
        <v>84</v>
      </c>
      <c r="AY358" s="239" t="s">
        <v>213</v>
      </c>
      <c r="BK358" s="241">
        <f>SUM(BK359:BK365)</f>
        <v>0</v>
      </c>
    </row>
    <row r="359" s="2" customFormat="1" ht="44.25" customHeight="1">
      <c r="A359" s="39"/>
      <c r="B359" s="40"/>
      <c r="C359" s="244" t="s">
        <v>1748</v>
      </c>
      <c r="D359" s="244" t="s">
        <v>216</v>
      </c>
      <c r="E359" s="245" t="s">
        <v>4884</v>
      </c>
      <c r="F359" s="246" t="s">
        <v>4885</v>
      </c>
      <c r="G359" s="247" t="s">
        <v>393</v>
      </c>
      <c r="H359" s="248">
        <v>122</v>
      </c>
      <c r="I359" s="249"/>
      <c r="J359" s="250">
        <f>ROUND(I359*H359,2)</f>
        <v>0</v>
      </c>
      <c r="K359" s="246" t="s">
        <v>1</v>
      </c>
      <c r="L359" s="45"/>
      <c r="M359" s="251" t="s">
        <v>1</v>
      </c>
      <c r="N359" s="252" t="s">
        <v>41</v>
      </c>
      <c r="O359" s="92"/>
      <c r="P359" s="253">
        <f>O359*H359</f>
        <v>0</v>
      </c>
      <c r="Q359" s="253">
        <v>0</v>
      </c>
      <c r="R359" s="253">
        <f>Q359*H359</f>
        <v>0</v>
      </c>
      <c r="S359" s="253">
        <v>0</v>
      </c>
      <c r="T359" s="254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55" t="s">
        <v>293</v>
      </c>
      <c r="AT359" s="255" t="s">
        <v>216</v>
      </c>
      <c r="AU359" s="255" t="s">
        <v>86</v>
      </c>
      <c r="AY359" s="18" t="s">
        <v>213</v>
      </c>
      <c r="BE359" s="256">
        <f>IF(N359="základní",J359,0)</f>
        <v>0</v>
      </c>
      <c r="BF359" s="256">
        <f>IF(N359="snížená",J359,0)</f>
        <v>0</v>
      </c>
      <c r="BG359" s="256">
        <f>IF(N359="zákl. přenesená",J359,0)</f>
        <v>0</v>
      </c>
      <c r="BH359" s="256">
        <f>IF(N359="sníž. přenesená",J359,0)</f>
        <v>0</v>
      </c>
      <c r="BI359" s="256">
        <f>IF(N359="nulová",J359,0)</f>
        <v>0</v>
      </c>
      <c r="BJ359" s="18" t="s">
        <v>84</v>
      </c>
      <c r="BK359" s="256">
        <f>ROUND(I359*H359,2)</f>
        <v>0</v>
      </c>
      <c r="BL359" s="18" t="s">
        <v>293</v>
      </c>
      <c r="BM359" s="255" t="s">
        <v>4153</v>
      </c>
    </row>
    <row r="360" s="13" customFormat="1">
      <c r="A360" s="13"/>
      <c r="B360" s="265"/>
      <c r="C360" s="266"/>
      <c r="D360" s="257" t="s">
        <v>436</v>
      </c>
      <c r="E360" s="267" t="s">
        <v>1</v>
      </c>
      <c r="F360" s="268" t="s">
        <v>4886</v>
      </c>
      <c r="G360" s="266"/>
      <c r="H360" s="269">
        <v>122</v>
      </c>
      <c r="I360" s="270"/>
      <c r="J360" s="266"/>
      <c r="K360" s="266"/>
      <c r="L360" s="271"/>
      <c r="M360" s="272"/>
      <c r="N360" s="273"/>
      <c r="O360" s="273"/>
      <c r="P360" s="273"/>
      <c r="Q360" s="273"/>
      <c r="R360" s="273"/>
      <c r="S360" s="273"/>
      <c r="T360" s="27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75" t="s">
        <v>436</v>
      </c>
      <c r="AU360" s="275" t="s">
        <v>86</v>
      </c>
      <c r="AV360" s="13" t="s">
        <v>86</v>
      </c>
      <c r="AW360" s="13" t="s">
        <v>32</v>
      </c>
      <c r="AX360" s="13" t="s">
        <v>76</v>
      </c>
      <c r="AY360" s="275" t="s">
        <v>213</v>
      </c>
    </row>
    <row r="361" s="14" customFormat="1">
      <c r="A361" s="14"/>
      <c r="B361" s="276"/>
      <c r="C361" s="277"/>
      <c r="D361" s="257" t="s">
        <v>436</v>
      </c>
      <c r="E361" s="278" t="s">
        <v>1</v>
      </c>
      <c r="F361" s="279" t="s">
        <v>453</v>
      </c>
      <c r="G361" s="277"/>
      <c r="H361" s="280">
        <v>122</v>
      </c>
      <c r="I361" s="281"/>
      <c r="J361" s="277"/>
      <c r="K361" s="277"/>
      <c r="L361" s="282"/>
      <c r="M361" s="283"/>
      <c r="N361" s="284"/>
      <c r="O361" s="284"/>
      <c r="P361" s="284"/>
      <c r="Q361" s="284"/>
      <c r="R361" s="284"/>
      <c r="S361" s="284"/>
      <c r="T361" s="285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86" t="s">
        <v>436</v>
      </c>
      <c r="AU361" s="286" t="s">
        <v>86</v>
      </c>
      <c r="AV361" s="14" t="s">
        <v>229</v>
      </c>
      <c r="AW361" s="14" t="s">
        <v>32</v>
      </c>
      <c r="AX361" s="14" t="s">
        <v>84</v>
      </c>
      <c r="AY361" s="286" t="s">
        <v>213</v>
      </c>
    </row>
    <row r="362" s="2" customFormat="1" ht="21.75" customHeight="1">
      <c r="A362" s="39"/>
      <c r="B362" s="40"/>
      <c r="C362" s="244" t="s">
        <v>1751</v>
      </c>
      <c r="D362" s="244" t="s">
        <v>216</v>
      </c>
      <c r="E362" s="245" t="s">
        <v>4887</v>
      </c>
      <c r="F362" s="246" t="s">
        <v>4888</v>
      </c>
      <c r="G362" s="247" t="s">
        <v>393</v>
      </c>
      <c r="H362" s="248">
        <v>33.799999999999997</v>
      </c>
      <c r="I362" s="249"/>
      <c r="J362" s="250">
        <f>ROUND(I362*H362,2)</f>
        <v>0</v>
      </c>
      <c r="K362" s="246" t="s">
        <v>1</v>
      </c>
      <c r="L362" s="45"/>
      <c r="M362" s="251" t="s">
        <v>1</v>
      </c>
      <c r="N362" s="252" t="s">
        <v>41</v>
      </c>
      <c r="O362" s="92"/>
      <c r="P362" s="253">
        <f>O362*H362</f>
        <v>0</v>
      </c>
      <c r="Q362" s="253">
        <v>0</v>
      </c>
      <c r="R362" s="253">
        <f>Q362*H362</f>
        <v>0</v>
      </c>
      <c r="S362" s="253">
        <v>0</v>
      </c>
      <c r="T362" s="254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55" t="s">
        <v>293</v>
      </c>
      <c r="AT362" s="255" t="s">
        <v>216</v>
      </c>
      <c r="AU362" s="255" t="s">
        <v>86</v>
      </c>
      <c r="AY362" s="18" t="s">
        <v>213</v>
      </c>
      <c r="BE362" s="256">
        <f>IF(N362="základní",J362,0)</f>
        <v>0</v>
      </c>
      <c r="BF362" s="256">
        <f>IF(N362="snížená",J362,0)</f>
        <v>0</v>
      </c>
      <c r="BG362" s="256">
        <f>IF(N362="zákl. přenesená",J362,0)</f>
        <v>0</v>
      </c>
      <c r="BH362" s="256">
        <f>IF(N362="sníž. přenesená",J362,0)</f>
        <v>0</v>
      </c>
      <c r="BI362" s="256">
        <f>IF(N362="nulová",J362,0)</f>
        <v>0</v>
      </c>
      <c r="BJ362" s="18" t="s">
        <v>84</v>
      </c>
      <c r="BK362" s="256">
        <f>ROUND(I362*H362,2)</f>
        <v>0</v>
      </c>
      <c r="BL362" s="18" t="s">
        <v>293</v>
      </c>
      <c r="BM362" s="255" t="s">
        <v>4157</v>
      </c>
    </row>
    <row r="363" s="13" customFormat="1">
      <c r="A363" s="13"/>
      <c r="B363" s="265"/>
      <c r="C363" s="266"/>
      <c r="D363" s="257" t="s">
        <v>436</v>
      </c>
      <c r="E363" s="267" t="s">
        <v>1</v>
      </c>
      <c r="F363" s="268" t="s">
        <v>4889</v>
      </c>
      <c r="G363" s="266"/>
      <c r="H363" s="269">
        <v>33.799999999999997</v>
      </c>
      <c r="I363" s="270"/>
      <c r="J363" s="266"/>
      <c r="K363" s="266"/>
      <c r="L363" s="271"/>
      <c r="M363" s="272"/>
      <c r="N363" s="273"/>
      <c r="O363" s="273"/>
      <c r="P363" s="273"/>
      <c r="Q363" s="273"/>
      <c r="R363" s="273"/>
      <c r="S363" s="273"/>
      <c r="T363" s="27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75" t="s">
        <v>436</v>
      </c>
      <c r="AU363" s="275" t="s">
        <v>86</v>
      </c>
      <c r="AV363" s="13" t="s">
        <v>86</v>
      </c>
      <c r="AW363" s="13" t="s">
        <v>32</v>
      </c>
      <c r="AX363" s="13" t="s">
        <v>76</v>
      </c>
      <c r="AY363" s="275" t="s">
        <v>213</v>
      </c>
    </row>
    <row r="364" s="14" customFormat="1">
      <c r="A364" s="14"/>
      <c r="B364" s="276"/>
      <c r="C364" s="277"/>
      <c r="D364" s="257" t="s">
        <v>436</v>
      </c>
      <c r="E364" s="278" t="s">
        <v>1</v>
      </c>
      <c r="F364" s="279" t="s">
        <v>453</v>
      </c>
      <c r="G364" s="277"/>
      <c r="H364" s="280">
        <v>33.799999999999997</v>
      </c>
      <c r="I364" s="281"/>
      <c r="J364" s="277"/>
      <c r="K364" s="277"/>
      <c r="L364" s="282"/>
      <c r="M364" s="283"/>
      <c r="N364" s="284"/>
      <c r="O364" s="284"/>
      <c r="P364" s="284"/>
      <c r="Q364" s="284"/>
      <c r="R364" s="284"/>
      <c r="S364" s="284"/>
      <c r="T364" s="285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6" t="s">
        <v>436</v>
      </c>
      <c r="AU364" s="286" t="s">
        <v>86</v>
      </c>
      <c r="AV364" s="14" t="s">
        <v>229</v>
      </c>
      <c r="AW364" s="14" t="s">
        <v>32</v>
      </c>
      <c r="AX364" s="14" t="s">
        <v>84</v>
      </c>
      <c r="AY364" s="286" t="s">
        <v>213</v>
      </c>
    </row>
    <row r="365" s="2" customFormat="1" ht="33" customHeight="1">
      <c r="A365" s="39"/>
      <c r="B365" s="40"/>
      <c r="C365" s="244" t="s">
        <v>1756</v>
      </c>
      <c r="D365" s="244" t="s">
        <v>216</v>
      </c>
      <c r="E365" s="245" t="s">
        <v>4670</v>
      </c>
      <c r="F365" s="246" t="s">
        <v>4671</v>
      </c>
      <c r="G365" s="247" t="s">
        <v>491</v>
      </c>
      <c r="H365" s="248">
        <v>2.1749999999999998</v>
      </c>
      <c r="I365" s="249"/>
      <c r="J365" s="250">
        <f>ROUND(I365*H365,2)</f>
        <v>0</v>
      </c>
      <c r="K365" s="246" t="s">
        <v>394</v>
      </c>
      <c r="L365" s="45"/>
      <c r="M365" s="251" t="s">
        <v>1</v>
      </c>
      <c r="N365" s="252" t="s">
        <v>41</v>
      </c>
      <c r="O365" s="92"/>
      <c r="P365" s="253">
        <f>O365*H365</f>
        <v>0</v>
      </c>
      <c r="Q365" s="253">
        <v>0</v>
      </c>
      <c r="R365" s="253">
        <f>Q365*H365</f>
        <v>0</v>
      </c>
      <c r="S365" s="253">
        <v>0</v>
      </c>
      <c r="T365" s="254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55" t="s">
        <v>293</v>
      </c>
      <c r="AT365" s="255" t="s">
        <v>216</v>
      </c>
      <c r="AU365" s="255" t="s">
        <v>86</v>
      </c>
      <c r="AY365" s="18" t="s">
        <v>213</v>
      </c>
      <c r="BE365" s="256">
        <f>IF(N365="základní",J365,0)</f>
        <v>0</v>
      </c>
      <c r="BF365" s="256">
        <f>IF(N365="snížená",J365,0)</f>
        <v>0</v>
      </c>
      <c r="BG365" s="256">
        <f>IF(N365="zákl. přenesená",J365,0)</f>
        <v>0</v>
      </c>
      <c r="BH365" s="256">
        <f>IF(N365="sníž. přenesená",J365,0)</f>
        <v>0</v>
      </c>
      <c r="BI365" s="256">
        <f>IF(N365="nulová",J365,0)</f>
        <v>0</v>
      </c>
      <c r="BJ365" s="18" t="s">
        <v>84</v>
      </c>
      <c r="BK365" s="256">
        <f>ROUND(I365*H365,2)</f>
        <v>0</v>
      </c>
      <c r="BL365" s="18" t="s">
        <v>293</v>
      </c>
      <c r="BM365" s="255" t="s">
        <v>4161</v>
      </c>
    </row>
    <row r="366" s="12" customFormat="1" ht="22.8" customHeight="1">
      <c r="A366" s="12"/>
      <c r="B366" s="228"/>
      <c r="C366" s="229"/>
      <c r="D366" s="230" t="s">
        <v>75</v>
      </c>
      <c r="E366" s="242" t="s">
        <v>4890</v>
      </c>
      <c r="F366" s="242" t="s">
        <v>4891</v>
      </c>
      <c r="G366" s="229"/>
      <c r="H366" s="229"/>
      <c r="I366" s="232"/>
      <c r="J366" s="243">
        <f>BK366</f>
        <v>0</v>
      </c>
      <c r="K366" s="229"/>
      <c r="L366" s="234"/>
      <c r="M366" s="235"/>
      <c r="N366" s="236"/>
      <c r="O366" s="236"/>
      <c r="P366" s="237">
        <f>SUM(P367:P377)</f>
        <v>0</v>
      </c>
      <c r="Q366" s="236"/>
      <c r="R366" s="237">
        <f>SUM(R367:R377)</f>
        <v>0</v>
      </c>
      <c r="S366" s="236"/>
      <c r="T366" s="238">
        <f>SUM(T367:T377)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39" t="s">
        <v>86</v>
      </c>
      <c r="AT366" s="240" t="s">
        <v>75</v>
      </c>
      <c r="AU366" s="240" t="s">
        <v>84</v>
      </c>
      <c r="AY366" s="239" t="s">
        <v>213</v>
      </c>
      <c r="BK366" s="241">
        <f>SUM(BK367:BK377)</f>
        <v>0</v>
      </c>
    </row>
    <row r="367" s="2" customFormat="1" ht="21.75" customHeight="1">
      <c r="A367" s="39"/>
      <c r="B367" s="40"/>
      <c r="C367" s="244" t="s">
        <v>1760</v>
      </c>
      <c r="D367" s="244" t="s">
        <v>216</v>
      </c>
      <c r="E367" s="245" t="s">
        <v>4892</v>
      </c>
      <c r="F367" s="246" t="s">
        <v>4893</v>
      </c>
      <c r="G367" s="247" t="s">
        <v>471</v>
      </c>
      <c r="H367" s="248">
        <v>65</v>
      </c>
      <c r="I367" s="249"/>
      <c r="J367" s="250">
        <f>ROUND(I367*H367,2)</f>
        <v>0</v>
      </c>
      <c r="K367" s="246" t="s">
        <v>394</v>
      </c>
      <c r="L367" s="45"/>
      <c r="M367" s="251" t="s">
        <v>1</v>
      </c>
      <c r="N367" s="252" t="s">
        <v>41</v>
      </c>
      <c r="O367" s="92"/>
      <c r="P367" s="253">
        <f>O367*H367</f>
        <v>0</v>
      </c>
      <c r="Q367" s="253">
        <v>0</v>
      </c>
      <c r="R367" s="253">
        <f>Q367*H367</f>
        <v>0</v>
      </c>
      <c r="S367" s="253">
        <v>0</v>
      </c>
      <c r="T367" s="254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55" t="s">
        <v>293</v>
      </c>
      <c r="AT367" s="255" t="s">
        <v>216</v>
      </c>
      <c r="AU367" s="255" t="s">
        <v>86</v>
      </c>
      <c r="AY367" s="18" t="s">
        <v>213</v>
      </c>
      <c r="BE367" s="256">
        <f>IF(N367="základní",J367,0)</f>
        <v>0</v>
      </c>
      <c r="BF367" s="256">
        <f>IF(N367="snížená",J367,0)</f>
        <v>0</v>
      </c>
      <c r="BG367" s="256">
        <f>IF(N367="zákl. přenesená",J367,0)</f>
        <v>0</v>
      </c>
      <c r="BH367" s="256">
        <f>IF(N367="sníž. přenesená",J367,0)</f>
        <v>0</v>
      </c>
      <c r="BI367" s="256">
        <f>IF(N367="nulová",J367,0)</f>
        <v>0</v>
      </c>
      <c r="BJ367" s="18" t="s">
        <v>84</v>
      </c>
      <c r="BK367" s="256">
        <f>ROUND(I367*H367,2)</f>
        <v>0</v>
      </c>
      <c r="BL367" s="18" t="s">
        <v>293</v>
      </c>
      <c r="BM367" s="255" t="s">
        <v>4165</v>
      </c>
    </row>
    <row r="368" s="2" customFormat="1" ht="21.75" customHeight="1">
      <c r="A368" s="39"/>
      <c r="B368" s="40"/>
      <c r="C368" s="244" t="s">
        <v>1765</v>
      </c>
      <c r="D368" s="244" t="s">
        <v>216</v>
      </c>
      <c r="E368" s="245" t="s">
        <v>4894</v>
      </c>
      <c r="F368" s="246" t="s">
        <v>4895</v>
      </c>
      <c r="G368" s="247" t="s">
        <v>471</v>
      </c>
      <c r="H368" s="248">
        <v>65</v>
      </c>
      <c r="I368" s="249"/>
      <c r="J368" s="250">
        <f>ROUND(I368*H368,2)</f>
        <v>0</v>
      </c>
      <c r="K368" s="246" t="s">
        <v>394</v>
      </c>
      <c r="L368" s="45"/>
      <c r="M368" s="251" t="s">
        <v>1</v>
      </c>
      <c r="N368" s="252" t="s">
        <v>41</v>
      </c>
      <c r="O368" s="92"/>
      <c r="P368" s="253">
        <f>O368*H368</f>
        <v>0</v>
      </c>
      <c r="Q368" s="253">
        <v>0</v>
      </c>
      <c r="R368" s="253">
        <f>Q368*H368</f>
        <v>0</v>
      </c>
      <c r="S368" s="253">
        <v>0</v>
      </c>
      <c r="T368" s="254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55" t="s">
        <v>293</v>
      </c>
      <c r="AT368" s="255" t="s">
        <v>216</v>
      </c>
      <c r="AU368" s="255" t="s">
        <v>86</v>
      </c>
      <c r="AY368" s="18" t="s">
        <v>213</v>
      </c>
      <c r="BE368" s="256">
        <f>IF(N368="základní",J368,0)</f>
        <v>0</v>
      </c>
      <c r="BF368" s="256">
        <f>IF(N368="snížená",J368,0)</f>
        <v>0</v>
      </c>
      <c r="BG368" s="256">
        <f>IF(N368="zákl. přenesená",J368,0)</f>
        <v>0</v>
      </c>
      <c r="BH368" s="256">
        <f>IF(N368="sníž. přenesená",J368,0)</f>
        <v>0</v>
      </c>
      <c r="BI368" s="256">
        <f>IF(N368="nulová",J368,0)</f>
        <v>0</v>
      </c>
      <c r="BJ368" s="18" t="s">
        <v>84</v>
      </c>
      <c r="BK368" s="256">
        <f>ROUND(I368*H368,2)</f>
        <v>0</v>
      </c>
      <c r="BL368" s="18" t="s">
        <v>293</v>
      </c>
      <c r="BM368" s="255" t="s">
        <v>4169</v>
      </c>
    </row>
    <row r="369" s="13" customFormat="1">
      <c r="A369" s="13"/>
      <c r="B369" s="265"/>
      <c r="C369" s="266"/>
      <c r="D369" s="257" t="s">
        <v>436</v>
      </c>
      <c r="E369" s="267" t="s">
        <v>1</v>
      </c>
      <c r="F369" s="268" t="s">
        <v>4896</v>
      </c>
      <c r="G369" s="266"/>
      <c r="H369" s="269">
        <v>65</v>
      </c>
      <c r="I369" s="270"/>
      <c r="J369" s="266"/>
      <c r="K369" s="266"/>
      <c r="L369" s="271"/>
      <c r="M369" s="272"/>
      <c r="N369" s="273"/>
      <c r="O369" s="273"/>
      <c r="P369" s="273"/>
      <c r="Q369" s="273"/>
      <c r="R369" s="273"/>
      <c r="S369" s="273"/>
      <c r="T369" s="27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75" t="s">
        <v>436</v>
      </c>
      <c r="AU369" s="275" t="s">
        <v>86</v>
      </c>
      <c r="AV369" s="13" t="s">
        <v>86</v>
      </c>
      <c r="AW369" s="13" t="s">
        <v>32</v>
      </c>
      <c r="AX369" s="13" t="s">
        <v>76</v>
      </c>
      <c r="AY369" s="275" t="s">
        <v>213</v>
      </c>
    </row>
    <row r="370" s="14" customFormat="1">
      <c r="A370" s="14"/>
      <c r="B370" s="276"/>
      <c r="C370" s="277"/>
      <c r="D370" s="257" t="s">
        <v>436</v>
      </c>
      <c r="E370" s="278" t="s">
        <v>1</v>
      </c>
      <c r="F370" s="279" t="s">
        <v>453</v>
      </c>
      <c r="G370" s="277"/>
      <c r="H370" s="280">
        <v>65</v>
      </c>
      <c r="I370" s="281"/>
      <c r="J370" s="277"/>
      <c r="K370" s="277"/>
      <c r="L370" s="282"/>
      <c r="M370" s="283"/>
      <c r="N370" s="284"/>
      <c r="O370" s="284"/>
      <c r="P370" s="284"/>
      <c r="Q370" s="284"/>
      <c r="R370" s="284"/>
      <c r="S370" s="284"/>
      <c r="T370" s="285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86" t="s">
        <v>436</v>
      </c>
      <c r="AU370" s="286" t="s">
        <v>86</v>
      </c>
      <c r="AV370" s="14" t="s">
        <v>229</v>
      </c>
      <c r="AW370" s="14" t="s">
        <v>32</v>
      </c>
      <c r="AX370" s="14" t="s">
        <v>84</v>
      </c>
      <c r="AY370" s="286" t="s">
        <v>213</v>
      </c>
    </row>
    <row r="371" s="2" customFormat="1" ht="33" customHeight="1">
      <c r="A371" s="39"/>
      <c r="B371" s="40"/>
      <c r="C371" s="244" t="s">
        <v>1770</v>
      </c>
      <c r="D371" s="244" t="s">
        <v>216</v>
      </c>
      <c r="E371" s="245" t="s">
        <v>4897</v>
      </c>
      <c r="F371" s="246" t="s">
        <v>4898</v>
      </c>
      <c r="G371" s="247" t="s">
        <v>471</v>
      </c>
      <c r="H371" s="248">
        <v>65</v>
      </c>
      <c r="I371" s="249"/>
      <c r="J371" s="250">
        <f>ROUND(I371*H371,2)</f>
        <v>0</v>
      </c>
      <c r="K371" s="246" t="s">
        <v>394</v>
      </c>
      <c r="L371" s="45"/>
      <c r="M371" s="251" t="s">
        <v>1</v>
      </c>
      <c r="N371" s="252" t="s">
        <v>41</v>
      </c>
      <c r="O371" s="92"/>
      <c r="P371" s="253">
        <f>O371*H371</f>
        <v>0</v>
      </c>
      <c r="Q371" s="253">
        <v>0</v>
      </c>
      <c r="R371" s="253">
        <f>Q371*H371</f>
        <v>0</v>
      </c>
      <c r="S371" s="253">
        <v>0</v>
      </c>
      <c r="T371" s="254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55" t="s">
        <v>293</v>
      </c>
      <c r="AT371" s="255" t="s">
        <v>216</v>
      </c>
      <c r="AU371" s="255" t="s">
        <v>86</v>
      </c>
      <c r="AY371" s="18" t="s">
        <v>213</v>
      </c>
      <c r="BE371" s="256">
        <f>IF(N371="základní",J371,0)</f>
        <v>0</v>
      </c>
      <c r="BF371" s="256">
        <f>IF(N371="snížená",J371,0)</f>
        <v>0</v>
      </c>
      <c r="BG371" s="256">
        <f>IF(N371="zákl. přenesená",J371,0)</f>
        <v>0</v>
      </c>
      <c r="BH371" s="256">
        <f>IF(N371="sníž. přenesená",J371,0)</f>
        <v>0</v>
      </c>
      <c r="BI371" s="256">
        <f>IF(N371="nulová",J371,0)</f>
        <v>0</v>
      </c>
      <c r="BJ371" s="18" t="s">
        <v>84</v>
      </c>
      <c r="BK371" s="256">
        <f>ROUND(I371*H371,2)</f>
        <v>0</v>
      </c>
      <c r="BL371" s="18" t="s">
        <v>293</v>
      </c>
      <c r="BM371" s="255" t="s">
        <v>4173</v>
      </c>
    </row>
    <row r="372" s="13" customFormat="1">
      <c r="A372" s="13"/>
      <c r="B372" s="265"/>
      <c r="C372" s="266"/>
      <c r="D372" s="257" t="s">
        <v>436</v>
      </c>
      <c r="E372" s="267" t="s">
        <v>1</v>
      </c>
      <c r="F372" s="268" t="s">
        <v>4899</v>
      </c>
      <c r="G372" s="266"/>
      <c r="H372" s="269">
        <v>65</v>
      </c>
      <c r="I372" s="270"/>
      <c r="J372" s="266"/>
      <c r="K372" s="266"/>
      <c r="L372" s="271"/>
      <c r="M372" s="272"/>
      <c r="N372" s="273"/>
      <c r="O372" s="273"/>
      <c r="P372" s="273"/>
      <c r="Q372" s="273"/>
      <c r="R372" s="273"/>
      <c r="S372" s="273"/>
      <c r="T372" s="27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75" t="s">
        <v>436</v>
      </c>
      <c r="AU372" s="275" t="s">
        <v>86</v>
      </c>
      <c r="AV372" s="13" t="s">
        <v>86</v>
      </c>
      <c r="AW372" s="13" t="s">
        <v>32</v>
      </c>
      <c r="AX372" s="13" t="s">
        <v>76</v>
      </c>
      <c r="AY372" s="275" t="s">
        <v>213</v>
      </c>
    </row>
    <row r="373" s="14" customFormat="1">
      <c r="A373" s="14"/>
      <c r="B373" s="276"/>
      <c r="C373" s="277"/>
      <c r="D373" s="257" t="s">
        <v>436</v>
      </c>
      <c r="E373" s="278" t="s">
        <v>1</v>
      </c>
      <c r="F373" s="279" t="s">
        <v>453</v>
      </c>
      <c r="G373" s="277"/>
      <c r="H373" s="280">
        <v>65</v>
      </c>
      <c r="I373" s="281"/>
      <c r="J373" s="277"/>
      <c r="K373" s="277"/>
      <c r="L373" s="282"/>
      <c r="M373" s="283"/>
      <c r="N373" s="284"/>
      <c r="O373" s="284"/>
      <c r="P373" s="284"/>
      <c r="Q373" s="284"/>
      <c r="R373" s="284"/>
      <c r="S373" s="284"/>
      <c r="T373" s="285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6" t="s">
        <v>436</v>
      </c>
      <c r="AU373" s="286" t="s">
        <v>86</v>
      </c>
      <c r="AV373" s="14" t="s">
        <v>229</v>
      </c>
      <c r="AW373" s="14" t="s">
        <v>32</v>
      </c>
      <c r="AX373" s="14" t="s">
        <v>84</v>
      </c>
      <c r="AY373" s="286" t="s">
        <v>213</v>
      </c>
    </row>
    <row r="374" s="2" customFormat="1" ht="44.25" customHeight="1">
      <c r="A374" s="39"/>
      <c r="B374" s="40"/>
      <c r="C374" s="244" t="s">
        <v>1777</v>
      </c>
      <c r="D374" s="244" t="s">
        <v>216</v>
      </c>
      <c r="E374" s="245" t="s">
        <v>4900</v>
      </c>
      <c r="F374" s="246" t="s">
        <v>4901</v>
      </c>
      <c r="G374" s="247" t="s">
        <v>310</v>
      </c>
      <c r="H374" s="248">
        <v>3</v>
      </c>
      <c r="I374" s="249"/>
      <c r="J374" s="250">
        <f>ROUND(I374*H374,2)</f>
        <v>0</v>
      </c>
      <c r="K374" s="246" t="s">
        <v>394</v>
      </c>
      <c r="L374" s="45"/>
      <c r="M374" s="251" t="s">
        <v>1</v>
      </c>
      <c r="N374" s="252" t="s">
        <v>41</v>
      </c>
      <c r="O374" s="92"/>
      <c r="P374" s="253">
        <f>O374*H374</f>
        <v>0</v>
      </c>
      <c r="Q374" s="253">
        <v>0</v>
      </c>
      <c r="R374" s="253">
        <f>Q374*H374</f>
        <v>0</v>
      </c>
      <c r="S374" s="253">
        <v>0</v>
      </c>
      <c r="T374" s="254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55" t="s">
        <v>293</v>
      </c>
      <c r="AT374" s="255" t="s">
        <v>216</v>
      </c>
      <c r="AU374" s="255" t="s">
        <v>86</v>
      </c>
      <c r="AY374" s="18" t="s">
        <v>213</v>
      </c>
      <c r="BE374" s="256">
        <f>IF(N374="základní",J374,0)</f>
        <v>0</v>
      </c>
      <c r="BF374" s="256">
        <f>IF(N374="snížená",J374,0)</f>
        <v>0</v>
      </c>
      <c r="BG374" s="256">
        <f>IF(N374="zákl. přenesená",J374,0)</f>
        <v>0</v>
      </c>
      <c r="BH374" s="256">
        <f>IF(N374="sníž. přenesená",J374,0)</f>
        <v>0</v>
      </c>
      <c r="BI374" s="256">
        <f>IF(N374="nulová",J374,0)</f>
        <v>0</v>
      </c>
      <c r="BJ374" s="18" t="s">
        <v>84</v>
      </c>
      <c r="BK374" s="256">
        <f>ROUND(I374*H374,2)</f>
        <v>0</v>
      </c>
      <c r="BL374" s="18" t="s">
        <v>293</v>
      </c>
      <c r="BM374" s="255" t="s">
        <v>4177</v>
      </c>
    </row>
    <row r="375" s="13" customFormat="1">
      <c r="A375" s="13"/>
      <c r="B375" s="265"/>
      <c r="C375" s="266"/>
      <c r="D375" s="257" t="s">
        <v>436</v>
      </c>
      <c r="E375" s="267" t="s">
        <v>1</v>
      </c>
      <c r="F375" s="268" t="s">
        <v>4902</v>
      </c>
      <c r="G375" s="266"/>
      <c r="H375" s="269">
        <v>3</v>
      </c>
      <c r="I375" s="270"/>
      <c r="J375" s="266"/>
      <c r="K375" s="266"/>
      <c r="L375" s="271"/>
      <c r="M375" s="272"/>
      <c r="N375" s="273"/>
      <c r="O375" s="273"/>
      <c r="P375" s="273"/>
      <c r="Q375" s="273"/>
      <c r="R375" s="273"/>
      <c r="S375" s="273"/>
      <c r="T375" s="27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75" t="s">
        <v>436</v>
      </c>
      <c r="AU375" s="275" t="s">
        <v>86</v>
      </c>
      <c r="AV375" s="13" t="s">
        <v>86</v>
      </c>
      <c r="AW375" s="13" t="s">
        <v>32</v>
      </c>
      <c r="AX375" s="13" t="s">
        <v>76</v>
      </c>
      <c r="AY375" s="275" t="s">
        <v>213</v>
      </c>
    </row>
    <row r="376" s="14" customFormat="1">
      <c r="A376" s="14"/>
      <c r="B376" s="276"/>
      <c r="C376" s="277"/>
      <c r="D376" s="257" t="s">
        <v>436</v>
      </c>
      <c r="E376" s="278" t="s">
        <v>1</v>
      </c>
      <c r="F376" s="279" t="s">
        <v>453</v>
      </c>
      <c r="G376" s="277"/>
      <c r="H376" s="280">
        <v>3</v>
      </c>
      <c r="I376" s="281"/>
      <c r="J376" s="277"/>
      <c r="K376" s="277"/>
      <c r="L376" s="282"/>
      <c r="M376" s="283"/>
      <c r="N376" s="284"/>
      <c r="O376" s="284"/>
      <c r="P376" s="284"/>
      <c r="Q376" s="284"/>
      <c r="R376" s="284"/>
      <c r="S376" s="284"/>
      <c r="T376" s="285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6" t="s">
        <v>436</v>
      </c>
      <c r="AU376" s="286" t="s">
        <v>86</v>
      </c>
      <c r="AV376" s="14" t="s">
        <v>229</v>
      </c>
      <c r="AW376" s="14" t="s">
        <v>32</v>
      </c>
      <c r="AX376" s="14" t="s">
        <v>84</v>
      </c>
      <c r="AY376" s="286" t="s">
        <v>213</v>
      </c>
    </row>
    <row r="377" s="2" customFormat="1" ht="33" customHeight="1">
      <c r="A377" s="39"/>
      <c r="B377" s="40"/>
      <c r="C377" s="244" t="s">
        <v>1782</v>
      </c>
      <c r="D377" s="244" t="s">
        <v>216</v>
      </c>
      <c r="E377" s="245" t="s">
        <v>4903</v>
      </c>
      <c r="F377" s="246" t="s">
        <v>4904</v>
      </c>
      <c r="G377" s="247" t="s">
        <v>491</v>
      </c>
      <c r="H377" s="248">
        <v>0.55100000000000005</v>
      </c>
      <c r="I377" s="249"/>
      <c r="J377" s="250">
        <f>ROUND(I377*H377,2)</f>
        <v>0</v>
      </c>
      <c r="K377" s="246" t="s">
        <v>394</v>
      </c>
      <c r="L377" s="45"/>
      <c r="M377" s="251" t="s">
        <v>1</v>
      </c>
      <c r="N377" s="252" t="s">
        <v>41</v>
      </c>
      <c r="O377" s="92"/>
      <c r="P377" s="253">
        <f>O377*H377</f>
        <v>0</v>
      </c>
      <c r="Q377" s="253">
        <v>0</v>
      </c>
      <c r="R377" s="253">
        <f>Q377*H377</f>
        <v>0</v>
      </c>
      <c r="S377" s="253">
        <v>0</v>
      </c>
      <c r="T377" s="254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5" t="s">
        <v>293</v>
      </c>
      <c r="AT377" s="255" t="s">
        <v>216</v>
      </c>
      <c r="AU377" s="255" t="s">
        <v>86</v>
      </c>
      <c r="AY377" s="18" t="s">
        <v>213</v>
      </c>
      <c r="BE377" s="256">
        <f>IF(N377="základní",J377,0)</f>
        <v>0</v>
      </c>
      <c r="BF377" s="256">
        <f>IF(N377="snížená",J377,0)</f>
        <v>0</v>
      </c>
      <c r="BG377" s="256">
        <f>IF(N377="zákl. přenesená",J377,0)</f>
        <v>0</v>
      </c>
      <c r="BH377" s="256">
        <f>IF(N377="sníž. přenesená",J377,0)</f>
        <v>0</v>
      </c>
      <c r="BI377" s="256">
        <f>IF(N377="nulová",J377,0)</f>
        <v>0</v>
      </c>
      <c r="BJ377" s="18" t="s">
        <v>84</v>
      </c>
      <c r="BK377" s="256">
        <f>ROUND(I377*H377,2)</f>
        <v>0</v>
      </c>
      <c r="BL377" s="18" t="s">
        <v>293</v>
      </c>
      <c r="BM377" s="255" t="s">
        <v>4181</v>
      </c>
    </row>
    <row r="378" s="12" customFormat="1" ht="22.8" customHeight="1">
      <c r="A378" s="12"/>
      <c r="B378" s="228"/>
      <c r="C378" s="229"/>
      <c r="D378" s="230" t="s">
        <v>75</v>
      </c>
      <c r="E378" s="242" t="s">
        <v>2166</v>
      </c>
      <c r="F378" s="242" t="s">
        <v>2167</v>
      </c>
      <c r="G378" s="229"/>
      <c r="H378" s="229"/>
      <c r="I378" s="232"/>
      <c r="J378" s="243">
        <f>BK378</f>
        <v>0</v>
      </c>
      <c r="K378" s="229"/>
      <c r="L378" s="234"/>
      <c r="M378" s="235"/>
      <c r="N378" s="236"/>
      <c r="O378" s="236"/>
      <c r="P378" s="237">
        <f>SUM(P379:P389)</f>
        <v>0</v>
      </c>
      <c r="Q378" s="236"/>
      <c r="R378" s="237">
        <f>SUM(R379:R389)</f>
        <v>0</v>
      </c>
      <c r="S378" s="236"/>
      <c r="T378" s="238">
        <f>SUM(T379:T389)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39" t="s">
        <v>86</v>
      </c>
      <c r="AT378" s="240" t="s">
        <v>75</v>
      </c>
      <c r="AU378" s="240" t="s">
        <v>84</v>
      </c>
      <c r="AY378" s="239" t="s">
        <v>213</v>
      </c>
      <c r="BK378" s="241">
        <f>SUM(BK379:BK389)</f>
        <v>0</v>
      </c>
    </row>
    <row r="379" s="2" customFormat="1" ht="33" customHeight="1">
      <c r="A379" s="39"/>
      <c r="B379" s="40"/>
      <c r="C379" s="244" t="s">
        <v>1787</v>
      </c>
      <c r="D379" s="244" t="s">
        <v>216</v>
      </c>
      <c r="E379" s="245" t="s">
        <v>4905</v>
      </c>
      <c r="F379" s="246" t="s">
        <v>4906</v>
      </c>
      <c r="G379" s="247" t="s">
        <v>310</v>
      </c>
      <c r="H379" s="248">
        <v>1</v>
      </c>
      <c r="I379" s="249"/>
      <c r="J379" s="250">
        <f>ROUND(I379*H379,2)</f>
        <v>0</v>
      </c>
      <c r="K379" s="246" t="s">
        <v>1</v>
      </c>
      <c r="L379" s="45"/>
      <c r="M379" s="251" t="s">
        <v>1</v>
      </c>
      <c r="N379" s="252" t="s">
        <v>41</v>
      </c>
      <c r="O379" s="92"/>
      <c r="P379" s="253">
        <f>O379*H379</f>
        <v>0</v>
      </c>
      <c r="Q379" s="253">
        <v>0</v>
      </c>
      <c r="R379" s="253">
        <f>Q379*H379</f>
        <v>0</v>
      </c>
      <c r="S379" s="253">
        <v>0</v>
      </c>
      <c r="T379" s="254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5" t="s">
        <v>293</v>
      </c>
      <c r="AT379" s="255" t="s">
        <v>216</v>
      </c>
      <c r="AU379" s="255" t="s">
        <v>86</v>
      </c>
      <c r="AY379" s="18" t="s">
        <v>213</v>
      </c>
      <c r="BE379" s="256">
        <f>IF(N379="základní",J379,0)</f>
        <v>0</v>
      </c>
      <c r="BF379" s="256">
        <f>IF(N379="snížená",J379,0)</f>
        <v>0</v>
      </c>
      <c r="BG379" s="256">
        <f>IF(N379="zákl. přenesená",J379,0)</f>
        <v>0</v>
      </c>
      <c r="BH379" s="256">
        <f>IF(N379="sníž. přenesená",J379,0)</f>
        <v>0</v>
      </c>
      <c r="BI379" s="256">
        <f>IF(N379="nulová",J379,0)</f>
        <v>0</v>
      </c>
      <c r="BJ379" s="18" t="s">
        <v>84</v>
      </c>
      <c r="BK379" s="256">
        <f>ROUND(I379*H379,2)</f>
        <v>0</v>
      </c>
      <c r="BL379" s="18" t="s">
        <v>293</v>
      </c>
      <c r="BM379" s="255" t="s">
        <v>4185</v>
      </c>
    </row>
    <row r="380" s="2" customFormat="1" ht="44.25" customHeight="1">
      <c r="A380" s="39"/>
      <c r="B380" s="40"/>
      <c r="C380" s="244" t="s">
        <v>1792</v>
      </c>
      <c r="D380" s="244" t="s">
        <v>216</v>
      </c>
      <c r="E380" s="245" t="s">
        <v>4907</v>
      </c>
      <c r="F380" s="246" t="s">
        <v>4908</v>
      </c>
      <c r="G380" s="247" t="s">
        <v>310</v>
      </c>
      <c r="H380" s="248">
        <v>1</v>
      </c>
      <c r="I380" s="249"/>
      <c r="J380" s="250">
        <f>ROUND(I380*H380,2)</f>
        <v>0</v>
      </c>
      <c r="K380" s="246" t="s">
        <v>1</v>
      </c>
      <c r="L380" s="45"/>
      <c r="M380" s="251" t="s">
        <v>1</v>
      </c>
      <c r="N380" s="252" t="s">
        <v>41</v>
      </c>
      <c r="O380" s="92"/>
      <c r="P380" s="253">
        <f>O380*H380</f>
        <v>0</v>
      </c>
      <c r="Q380" s="253">
        <v>0</v>
      </c>
      <c r="R380" s="253">
        <f>Q380*H380</f>
        <v>0</v>
      </c>
      <c r="S380" s="253">
        <v>0</v>
      </c>
      <c r="T380" s="254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55" t="s">
        <v>293</v>
      </c>
      <c r="AT380" s="255" t="s">
        <v>216</v>
      </c>
      <c r="AU380" s="255" t="s">
        <v>86</v>
      </c>
      <c r="AY380" s="18" t="s">
        <v>213</v>
      </c>
      <c r="BE380" s="256">
        <f>IF(N380="základní",J380,0)</f>
        <v>0</v>
      </c>
      <c r="BF380" s="256">
        <f>IF(N380="snížená",J380,0)</f>
        <v>0</v>
      </c>
      <c r="BG380" s="256">
        <f>IF(N380="zákl. přenesená",J380,0)</f>
        <v>0</v>
      </c>
      <c r="BH380" s="256">
        <f>IF(N380="sníž. přenesená",J380,0)</f>
        <v>0</v>
      </c>
      <c r="BI380" s="256">
        <f>IF(N380="nulová",J380,0)</f>
        <v>0</v>
      </c>
      <c r="BJ380" s="18" t="s">
        <v>84</v>
      </c>
      <c r="BK380" s="256">
        <f>ROUND(I380*H380,2)</f>
        <v>0</v>
      </c>
      <c r="BL380" s="18" t="s">
        <v>293</v>
      </c>
      <c r="BM380" s="255" t="s">
        <v>4189</v>
      </c>
    </row>
    <row r="381" s="2" customFormat="1" ht="33" customHeight="1">
      <c r="A381" s="39"/>
      <c r="B381" s="40"/>
      <c r="C381" s="244" t="s">
        <v>1797</v>
      </c>
      <c r="D381" s="244" t="s">
        <v>216</v>
      </c>
      <c r="E381" s="245" t="s">
        <v>4909</v>
      </c>
      <c r="F381" s="246" t="s">
        <v>4910</v>
      </c>
      <c r="G381" s="247" t="s">
        <v>310</v>
      </c>
      <c r="H381" s="248">
        <v>2</v>
      </c>
      <c r="I381" s="249"/>
      <c r="J381" s="250">
        <f>ROUND(I381*H381,2)</f>
        <v>0</v>
      </c>
      <c r="K381" s="246" t="s">
        <v>1</v>
      </c>
      <c r="L381" s="45"/>
      <c r="M381" s="251" t="s">
        <v>1</v>
      </c>
      <c r="N381" s="252" t="s">
        <v>41</v>
      </c>
      <c r="O381" s="92"/>
      <c r="P381" s="253">
        <f>O381*H381</f>
        <v>0</v>
      </c>
      <c r="Q381" s="253">
        <v>0</v>
      </c>
      <c r="R381" s="253">
        <f>Q381*H381</f>
        <v>0</v>
      </c>
      <c r="S381" s="253">
        <v>0</v>
      </c>
      <c r="T381" s="254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5" t="s">
        <v>293</v>
      </c>
      <c r="AT381" s="255" t="s">
        <v>216</v>
      </c>
      <c r="AU381" s="255" t="s">
        <v>86</v>
      </c>
      <c r="AY381" s="18" t="s">
        <v>213</v>
      </c>
      <c r="BE381" s="256">
        <f>IF(N381="základní",J381,0)</f>
        <v>0</v>
      </c>
      <c r="BF381" s="256">
        <f>IF(N381="snížená",J381,0)</f>
        <v>0</v>
      </c>
      <c r="BG381" s="256">
        <f>IF(N381="zákl. přenesená",J381,0)</f>
        <v>0</v>
      </c>
      <c r="BH381" s="256">
        <f>IF(N381="sníž. přenesená",J381,0)</f>
        <v>0</v>
      </c>
      <c r="BI381" s="256">
        <f>IF(N381="nulová",J381,0)</f>
        <v>0</v>
      </c>
      <c r="BJ381" s="18" t="s">
        <v>84</v>
      </c>
      <c r="BK381" s="256">
        <f>ROUND(I381*H381,2)</f>
        <v>0</v>
      </c>
      <c r="BL381" s="18" t="s">
        <v>293</v>
      </c>
      <c r="BM381" s="255" t="s">
        <v>4193</v>
      </c>
    </row>
    <row r="382" s="2" customFormat="1" ht="33" customHeight="1">
      <c r="A382" s="39"/>
      <c r="B382" s="40"/>
      <c r="C382" s="244" t="s">
        <v>1802</v>
      </c>
      <c r="D382" s="244" t="s">
        <v>216</v>
      </c>
      <c r="E382" s="245" t="s">
        <v>4672</v>
      </c>
      <c r="F382" s="246" t="s">
        <v>4911</v>
      </c>
      <c r="G382" s="247" t="s">
        <v>711</v>
      </c>
      <c r="H382" s="248">
        <v>101.12000000000001</v>
      </c>
      <c r="I382" s="249"/>
      <c r="J382" s="250">
        <f>ROUND(I382*H382,2)</f>
        <v>0</v>
      </c>
      <c r="K382" s="246" t="s">
        <v>1</v>
      </c>
      <c r="L382" s="45"/>
      <c r="M382" s="251" t="s">
        <v>1</v>
      </c>
      <c r="N382" s="252" t="s">
        <v>41</v>
      </c>
      <c r="O382" s="92"/>
      <c r="P382" s="253">
        <f>O382*H382</f>
        <v>0</v>
      </c>
      <c r="Q382" s="253">
        <v>0</v>
      </c>
      <c r="R382" s="253">
        <f>Q382*H382</f>
        <v>0</v>
      </c>
      <c r="S382" s="253">
        <v>0</v>
      </c>
      <c r="T382" s="254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55" t="s">
        <v>293</v>
      </c>
      <c r="AT382" s="255" t="s">
        <v>216</v>
      </c>
      <c r="AU382" s="255" t="s">
        <v>86</v>
      </c>
      <c r="AY382" s="18" t="s">
        <v>213</v>
      </c>
      <c r="BE382" s="256">
        <f>IF(N382="základní",J382,0)</f>
        <v>0</v>
      </c>
      <c r="BF382" s="256">
        <f>IF(N382="snížená",J382,0)</f>
        <v>0</v>
      </c>
      <c r="BG382" s="256">
        <f>IF(N382="zákl. přenesená",J382,0)</f>
        <v>0</v>
      </c>
      <c r="BH382" s="256">
        <f>IF(N382="sníž. přenesená",J382,0)</f>
        <v>0</v>
      </c>
      <c r="BI382" s="256">
        <f>IF(N382="nulová",J382,0)</f>
        <v>0</v>
      </c>
      <c r="BJ382" s="18" t="s">
        <v>84</v>
      </c>
      <c r="BK382" s="256">
        <f>ROUND(I382*H382,2)</f>
        <v>0</v>
      </c>
      <c r="BL382" s="18" t="s">
        <v>293</v>
      </c>
      <c r="BM382" s="255" t="s">
        <v>4196</v>
      </c>
    </row>
    <row r="383" s="2" customFormat="1" ht="33" customHeight="1">
      <c r="A383" s="39"/>
      <c r="B383" s="40"/>
      <c r="C383" s="244" t="s">
        <v>1806</v>
      </c>
      <c r="D383" s="244" t="s">
        <v>216</v>
      </c>
      <c r="E383" s="245" t="s">
        <v>4674</v>
      </c>
      <c r="F383" s="246" t="s">
        <v>4912</v>
      </c>
      <c r="G383" s="247" t="s">
        <v>711</v>
      </c>
      <c r="H383" s="248">
        <v>72.859999999999999</v>
      </c>
      <c r="I383" s="249"/>
      <c r="J383" s="250">
        <f>ROUND(I383*H383,2)</f>
        <v>0</v>
      </c>
      <c r="K383" s="246" t="s">
        <v>1</v>
      </c>
      <c r="L383" s="45"/>
      <c r="M383" s="251" t="s">
        <v>1</v>
      </c>
      <c r="N383" s="252" t="s">
        <v>41</v>
      </c>
      <c r="O383" s="92"/>
      <c r="P383" s="253">
        <f>O383*H383</f>
        <v>0</v>
      </c>
      <c r="Q383" s="253">
        <v>0</v>
      </c>
      <c r="R383" s="253">
        <f>Q383*H383</f>
        <v>0</v>
      </c>
      <c r="S383" s="253">
        <v>0</v>
      </c>
      <c r="T383" s="254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55" t="s">
        <v>293</v>
      </c>
      <c r="AT383" s="255" t="s">
        <v>216</v>
      </c>
      <c r="AU383" s="255" t="s">
        <v>86</v>
      </c>
      <c r="AY383" s="18" t="s">
        <v>213</v>
      </c>
      <c r="BE383" s="256">
        <f>IF(N383="základní",J383,0)</f>
        <v>0</v>
      </c>
      <c r="BF383" s="256">
        <f>IF(N383="snížená",J383,0)</f>
        <v>0</v>
      </c>
      <c r="BG383" s="256">
        <f>IF(N383="zákl. přenesená",J383,0)</f>
        <v>0</v>
      </c>
      <c r="BH383" s="256">
        <f>IF(N383="sníž. přenesená",J383,0)</f>
        <v>0</v>
      </c>
      <c r="BI383" s="256">
        <f>IF(N383="nulová",J383,0)</f>
        <v>0</v>
      </c>
      <c r="BJ383" s="18" t="s">
        <v>84</v>
      </c>
      <c r="BK383" s="256">
        <f>ROUND(I383*H383,2)</f>
        <v>0</v>
      </c>
      <c r="BL383" s="18" t="s">
        <v>293</v>
      </c>
      <c r="BM383" s="255" t="s">
        <v>4913</v>
      </c>
    </row>
    <row r="384" s="2" customFormat="1" ht="21.75" customHeight="1">
      <c r="A384" s="39"/>
      <c r="B384" s="40"/>
      <c r="C384" s="244" t="s">
        <v>1812</v>
      </c>
      <c r="D384" s="244" t="s">
        <v>216</v>
      </c>
      <c r="E384" s="245" t="s">
        <v>4914</v>
      </c>
      <c r="F384" s="246" t="s">
        <v>4915</v>
      </c>
      <c r="G384" s="247" t="s">
        <v>310</v>
      </c>
      <c r="H384" s="248">
        <v>1</v>
      </c>
      <c r="I384" s="249"/>
      <c r="J384" s="250">
        <f>ROUND(I384*H384,2)</f>
        <v>0</v>
      </c>
      <c r="K384" s="246" t="s">
        <v>1</v>
      </c>
      <c r="L384" s="45"/>
      <c r="M384" s="251" t="s">
        <v>1</v>
      </c>
      <c r="N384" s="252" t="s">
        <v>41</v>
      </c>
      <c r="O384" s="92"/>
      <c r="P384" s="253">
        <f>O384*H384</f>
        <v>0</v>
      </c>
      <c r="Q384" s="253">
        <v>0</v>
      </c>
      <c r="R384" s="253">
        <f>Q384*H384</f>
        <v>0</v>
      </c>
      <c r="S384" s="253">
        <v>0</v>
      </c>
      <c r="T384" s="254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5" t="s">
        <v>293</v>
      </c>
      <c r="AT384" s="255" t="s">
        <v>216</v>
      </c>
      <c r="AU384" s="255" t="s">
        <v>86</v>
      </c>
      <c r="AY384" s="18" t="s">
        <v>213</v>
      </c>
      <c r="BE384" s="256">
        <f>IF(N384="základní",J384,0)</f>
        <v>0</v>
      </c>
      <c r="BF384" s="256">
        <f>IF(N384="snížená",J384,0)</f>
        <v>0</v>
      </c>
      <c r="BG384" s="256">
        <f>IF(N384="zákl. přenesená",J384,0)</f>
        <v>0</v>
      </c>
      <c r="BH384" s="256">
        <f>IF(N384="sníž. přenesená",J384,0)</f>
        <v>0</v>
      </c>
      <c r="BI384" s="256">
        <f>IF(N384="nulová",J384,0)</f>
        <v>0</v>
      </c>
      <c r="BJ384" s="18" t="s">
        <v>84</v>
      </c>
      <c r="BK384" s="256">
        <f>ROUND(I384*H384,2)</f>
        <v>0</v>
      </c>
      <c r="BL384" s="18" t="s">
        <v>293</v>
      </c>
      <c r="BM384" s="255" t="s">
        <v>4916</v>
      </c>
    </row>
    <row r="385" s="2" customFormat="1" ht="21.75" customHeight="1">
      <c r="A385" s="39"/>
      <c r="B385" s="40"/>
      <c r="C385" s="244" t="s">
        <v>1820</v>
      </c>
      <c r="D385" s="244" t="s">
        <v>216</v>
      </c>
      <c r="E385" s="245" t="s">
        <v>4917</v>
      </c>
      <c r="F385" s="246" t="s">
        <v>4918</v>
      </c>
      <c r="G385" s="247" t="s">
        <v>711</v>
      </c>
      <c r="H385" s="248">
        <v>648.45000000000005</v>
      </c>
      <c r="I385" s="249"/>
      <c r="J385" s="250">
        <f>ROUND(I385*H385,2)</f>
        <v>0</v>
      </c>
      <c r="K385" s="246" t="s">
        <v>1</v>
      </c>
      <c r="L385" s="45"/>
      <c r="M385" s="251" t="s">
        <v>1</v>
      </c>
      <c r="N385" s="252" t="s">
        <v>41</v>
      </c>
      <c r="O385" s="92"/>
      <c r="P385" s="253">
        <f>O385*H385</f>
        <v>0</v>
      </c>
      <c r="Q385" s="253">
        <v>0</v>
      </c>
      <c r="R385" s="253">
        <f>Q385*H385</f>
        <v>0</v>
      </c>
      <c r="S385" s="253">
        <v>0</v>
      </c>
      <c r="T385" s="254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55" t="s">
        <v>293</v>
      </c>
      <c r="AT385" s="255" t="s">
        <v>216</v>
      </c>
      <c r="AU385" s="255" t="s">
        <v>86</v>
      </c>
      <c r="AY385" s="18" t="s">
        <v>213</v>
      </c>
      <c r="BE385" s="256">
        <f>IF(N385="základní",J385,0)</f>
        <v>0</v>
      </c>
      <c r="BF385" s="256">
        <f>IF(N385="snížená",J385,0)</f>
        <v>0</v>
      </c>
      <c r="BG385" s="256">
        <f>IF(N385="zákl. přenesená",J385,0)</f>
        <v>0</v>
      </c>
      <c r="BH385" s="256">
        <f>IF(N385="sníž. přenesená",J385,0)</f>
        <v>0</v>
      </c>
      <c r="BI385" s="256">
        <f>IF(N385="nulová",J385,0)</f>
        <v>0</v>
      </c>
      <c r="BJ385" s="18" t="s">
        <v>84</v>
      </c>
      <c r="BK385" s="256">
        <f>ROUND(I385*H385,2)</f>
        <v>0</v>
      </c>
      <c r="BL385" s="18" t="s">
        <v>293</v>
      </c>
      <c r="BM385" s="255" t="s">
        <v>4919</v>
      </c>
    </row>
    <row r="386" s="2" customFormat="1" ht="44.25" customHeight="1">
      <c r="A386" s="39"/>
      <c r="B386" s="40"/>
      <c r="C386" s="244" t="s">
        <v>1828</v>
      </c>
      <c r="D386" s="244" t="s">
        <v>216</v>
      </c>
      <c r="E386" s="245" t="s">
        <v>4920</v>
      </c>
      <c r="F386" s="246" t="s">
        <v>4921</v>
      </c>
      <c r="G386" s="247" t="s">
        <v>393</v>
      </c>
      <c r="H386" s="248">
        <v>122</v>
      </c>
      <c r="I386" s="249"/>
      <c r="J386" s="250">
        <f>ROUND(I386*H386,2)</f>
        <v>0</v>
      </c>
      <c r="K386" s="246" t="s">
        <v>1</v>
      </c>
      <c r="L386" s="45"/>
      <c r="M386" s="251" t="s">
        <v>1</v>
      </c>
      <c r="N386" s="252" t="s">
        <v>41</v>
      </c>
      <c r="O386" s="92"/>
      <c r="P386" s="253">
        <f>O386*H386</f>
        <v>0</v>
      </c>
      <c r="Q386" s="253">
        <v>0</v>
      </c>
      <c r="R386" s="253">
        <f>Q386*H386</f>
        <v>0</v>
      </c>
      <c r="S386" s="253">
        <v>0</v>
      </c>
      <c r="T386" s="254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55" t="s">
        <v>293</v>
      </c>
      <c r="AT386" s="255" t="s">
        <v>216</v>
      </c>
      <c r="AU386" s="255" t="s">
        <v>86</v>
      </c>
      <c r="AY386" s="18" t="s">
        <v>213</v>
      </c>
      <c r="BE386" s="256">
        <f>IF(N386="základní",J386,0)</f>
        <v>0</v>
      </c>
      <c r="BF386" s="256">
        <f>IF(N386="snížená",J386,0)</f>
        <v>0</v>
      </c>
      <c r="BG386" s="256">
        <f>IF(N386="zákl. přenesená",J386,0)</f>
        <v>0</v>
      </c>
      <c r="BH386" s="256">
        <f>IF(N386="sníž. přenesená",J386,0)</f>
        <v>0</v>
      </c>
      <c r="BI386" s="256">
        <f>IF(N386="nulová",J386,0)</f>
        <v>0</v>
      </c>
      <c r="BJ386" s="18" t="s">
        <v>84</v>
      </c>
      <c r="BK386" s="256">
        <f>ROUND(I386*H386,2)</f>
        <v>0</v>
      </c>
      <c r="BL386" s="18" t="s">
        <v>293</v>
      </c>
      <c r="BM386" s="255" t="s">
        <v>4922</v>
      </c>
    </row>
    <row r="387" s="2" customFormat="1" ht="44.25" customHeight="1">
      <c r="A387" s="39"/>
      <c r="B387" s="40"/>
      <c r="C387" s="244" t="s">
        <v>1833</v>
      </c>
      <c r="D387" s="244" t="s">
        <v>216</v>
      </c>
      <c r="E387" s="245" t="s">
        <v>4923</v>
      </c>
      <c r="F387" s="246" t="s">
        <v>4924</v>
      </c>
      <c r="G387" s="247" t="s">
        <v>393</v>
      </c>
      <c r="H387" s="248">
        <v>122</v>
      </c>
      <c r="I387" s="249"/>
      <c r="J387" s="250">
        <f>ROUND(I387*H387,2)</f>
        <v>0</v>
      </c>
      <c r="K387" s="246" t="s">
        <v>1</v>
      </c>
      <c r="L387" s="45"/>
      <c r="M387" s="251" t="s">
        <v>1</v>
      </c>
      <c r="N387" s="252" t="s">
        <v>41</v>
      </c>
      <c r="O387" s="92"/>
      <c r="P387" s="253">
        <f>O387*H387</f>
        <v>0</v>
      </c>
      <c r="Q387" s="253">
        <v>0</v>
      </c>
      <c r="R387" s="253">
        <f>Q387*H387</f>
        <v>0</v>
      </c>
      <c r="S387" s="253">
        <v>0</v>
      </c>
      <c r="T387" s="254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55" t="s">
        <v>293</v>
      </c>
      <c r="AT387" s="255" t="s">
        <v>216</v>
      </c>
      <c r="AU387" s="255" t="s">
        <v>86</v>
      </c>
      <c r="AY387" s="18" t="s">
        <v>213</v>
      </c>
      <c r="BE387" s="256">
        <f>IF(N387="základní",J387,0)</f>
        <v>0</v>
      </c>
      <c r="BF387" s="256">
        <f>IF(N387="snížená",J387,0)</f>
        <v>0</v>
      </c>
      <c r="BG387" s="256">
        <f>IF(N387="zákl. přenesená",J387,0)</f>
        <v>0</v>
      </c>
      <c r="BH387" s="256">
        <f>IF(N387="sníž. přenesená",J387,0)</f>
        <v>0</v>
      </c>
      <c r="BI387" s="256">
        <f>IF(N387="nulová",J387,0)</f>
        <v>0</v>
      </c>
      <c r="BJ387" s="18" t="s">
        <v>84</v>
      </c>
      <c r="BK387" s="256">
        <f>ROUND(I387*H387,2)</f>
        <v>0</v>
      </c>
      <c r="BL387" s="18" t="s">
        <v>293</v>
      </c>
      <c r="BM387" s="255" t="s">
        <v>4925</v>
      </c>
    </row>
    <row r="388" s="2" customFormat="1" ht="33" customHeight="1">
      <c r="A388" s="39"/>
      <c r="B388" s="40"/>
      <c r="C388" s="244" t="s">
        <v>1838</v>
      </c>
      <c r="D388" s="244" t="s">
        <v>216</v>
      </c>
      <c r="E388" s="245" t="s">
        <v>4926</v>
      </c>
      <c r="F388" s="246" t="s">
        <v>4927</v>
      </c>
      <c r="G388" s="247" t="s">
        <v>491</v>
      </c>
      <c r="H388" s="248">
        <v>0.75</v>
      </c>
      <c r="I388" s="249"/>
      <c r="J388" s="250">
        <f>ROUND(I388*H388,2)</f>
        <v>0</v>
      </c>
      <c r="K388" s="246" t="s">
        <v>394</v>
      </c>
      <c r="L388" s="45"/>
      <c r="M388" s="251" t="s">
        <v>1</v>
      </c>
      <c r="N388" s="252" t="s">
        <v>41</v>
      </c>
      <c r="O388" s="92"/>
      <c r="P388" s="253">
        <f>O388*H388</f>
        <v>0</v>
      </c>
      <c r="Q388" s="253">
        <v>0</v>
      </c>
      <c r="R388" s="253">
        <f>Q388*H388</f>
        <v>0</v>
      </c>
      <c r="S388" s="253">
        <v>0</v>
      </c>
      <c r="T388" s="254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55" t="s">
        <v>293</v>
      </c>
      <c r="AT388" s="255" t="s">
        <v>216</v>
      </c>
      <c r="AU388" s="255" t="s">
        <v>86</v>
      </c>
      <c r="AY388" s="18" t="s">
        <v>213</v>
      </c>
      <c r="BE388" s="256">
        <f>IF(N388="základní",J388,0)</f>
        <v>0</v>
      </c>
      <c r="BF388" s="256">
        <f>IF(N388="snížená",J388,0)</f>
        <v>0</v>
      </c>
      <c r="BG388" s="256">
        <f>IF(N388="zákl. přenesená",J388,0)</f>
        <v>0</v>
      </c>
      <c r="BH388" s="256">
        <f>IF(N388="sníž. přenesená",J388,0)</f>
        <v>0</v>
      </c>
      <c r="BI388" s="256">
        <f>IF(N388="nulová",J388,0)</f>
        <v>0</v>
      </c>
      <c r="BJ388" s="18" t="s">
        <v>84</v>
      </c>
      <c r="BK388" s="256">
        <f>ROUND(I388*H388,2)</f>
        <v>0</v>
      </c>
      <c r="BL388" s="18" t="s">
        <v>293</v>
      </c>
      <c r="BM388" s="255" t="s">
        <v>4928</v>
      </c>
    </row>
    <row r="389" s="2" customFormat="1" ht="44.25" customHeight="1">
      <c r="A389" s="39"/>
      <c r="B389" s="40"/>
      <c r="C389" s="244" t="s">
        <v>1842</v>
      </c>
      <c r="D389" s="244" t="s">
        <v>216</v>
      </c>
      <c r="E389" s="245" t="s">
        <v>4929</v>
      </c>
      <c r="F389" s="246" t="s">
        <v>4930</v>
      </c>
      <c r="G389" s="247" t="s">
        <v>491</v>
      </c>
      <c r="H389" s="248">
        <v>0.75</v>
      </c>
      <c r="I389" s="249"/>
      <c r="J389" s="250">
        <f>ROUND(I389*H389,2)</f>
        <v>0</v>
      </c>
      <c r="K389" s="246" t="s">
        <v>394</v>
      </c>
      <c r="L389" s="45"/>
      <c r="M389" s="251" t="s">
        <v>1</v>
      </c>
      <c r="N389" s="252" t="s">
        <v>41</v>
      </c>
      <c r="O389" s="92"/>
      <c r="P389" s="253">
        <f>O389*H389</f>
        <v>0</v>
      </c>
      <c r="Q389" s="253">
        <v>0</v>
      </c>
      <c r="R389" s="253">
        <f>Q389*H389</f>
        <v>0</v>
      </c>
      <c r="S389" s="253">
        <v>0</v>
      </c>
      <c r="T389" s="254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55" t="s">
        <v>293</v>
      </c>
      <c r="AT389" s="255" t="s">
        <v>216</v>
      </c>
      <c r="AU389" s="255" t="s">
        <v>86</v>
      </c>
      <c r="AY389" s="18" t="s">
        <v>213</v>
      </c>
      <c r="BE389" s="256">
        <f>IF(N389="základní",J389,0)</f>
        <v>0</v>
      </c>
      <c r="BF389" s="256">
        <f>IF(N389="snížená",J389,0)</f>
        <v>0</v>
      </c>
      <c r="BG389" s="256">
        <f>IF(N389="zákl. přenesená",J389,0)</f>
        <v>0</v>
      </c>
      <c r="BH389" s="256">
        <f>IF(N389="sníž. přenesená",J389,0)</f>
        <v>0</v>
      </c>
      <c r="BI389" s="256">
        <f>IF(N389="nulová",J389,0)</f>
        <v>0</v>
      </c>
      <c r="BJ389" s="18" t="s">
        <v>84</v>
      </c>
      <c r="BK389" s="256">
        <f>ROUND(I389*H389,2)</f>
        <v>0</v>
      </c>
      <c r="BL389" s="18" t="s">
        <v>293</v>
      </c>
      <c r="BM389" s="255" t="s">
        <v>4931</v>
      </c>
    </row>
    <row r="390" s="12" customFormat="1" ht="22.8" customHeight="1">
      <c r="A390" s="12"/>
      <c r="B390" s="228"/>
      <c r="C390" s="229"/>
      <c r="D390" s="230" t="s">
        <v>75</v>
      </c>
      <c r="E390" s="242" t="s">
        <v>4679</v>
      </c>
      <c r="F390" s="242" t="s">
        <v>4680</v>
      </c>
      <c r="G390" s="229"/>
      <c r="H390" s="229"/>
      <c r="I390" s="232"/>
      <c r="J390" s="243">
        <f>BK390</f>
        <v>0</v>
      </c>
      <c r="K390" s="229"/>
      <c r="L390" s="234"/>
      <c r="M390" s="235"/>
      <c r="N390" s="236"/>
      <c r="O390" s="236"/>
      <c r="P390" s="237">
        <f>SUM(P391:P394)</f>
        <v>0</v>
      </c>
      <c r="Q390" s="236"/>
      <c r="R390" s="237">
        <f>SUM(R391:R394)</f>
        <v>0</v>
      </c>
      <c r="S390" s="236"/>
      <c r="T390" s="238">
        <f>SUM(T391:T394)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39" t="s">
        <v>86</v>
      </c>
      <c r="AT390" s="240" t="s">
        <v>75</v>
      </c>
      <c r="AU390" s="240" t="s">
        <v>84</v>
      </c>
      <c r="AY390" s="239" t="s">
        <v>213</v>
      </c>
      <c r="BK390" s="241">
        <f>SUM(BK391:BK394)</f>
        <v>0</v>
      </c>
    </row>
    <row r="391" s="2" customFormat="1" ht="44.25" customHeight="1">
      <c r="A391" s="39"/>
      <c r="B391" s="40"/>
      <c r="C391" s="244" t="s">
        <v>1846</v>
      </c>
      <c r="D391" s="244" t="s">
        <v>216</v>
      </c>
      <c r="E391" s="245" t="s">
        <v>4681</v>
      </c>
      <c r="F391" s="246" t="s">
        <v>4932</v>
      </c>
      <c r="G391" s="247" t="s">
        <v>393</v>
      </c>
      <c r="H391" s="248">
        <v>180.024</v>
      </c>
      <c r="I391" s="249"/>
      <c r="J391" s="250">
        <f>ROUND(I391*H391,2)</f>
        <v>0</v>
      </c>
      <c r="K391" s="246" t="s">
        <v>394</v>
      </c>
      <c r="L391" s="45"/>
      <c r="M391" s="251" t="s">
        <v>1</v>
      </c>
      <c r="N391" s="252" t="s">
        <v>41</v>
      </c>
      <c r="O391" s="92"/>
      <c r="P391" s="253">
        <f>O391*H391</f>
        <v>0</v>
      </c>
      <c r="Q391" s="253">
        <v>0</v>
      </c>
      <c r="R391" s="253">
        <f>Q391*H391</f>
        <v>0</v>
      </c>
      <c r="S391" s="253">
        <v>0</v>
      </c>
      <c r="T391" s="254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55" t="s">
        <v>293</v>
      </c>
      <c r="AT391" s="255" t="s">
        <v>216</v>
      </c>
      <c r="AU391" s="255" t="s">
        <v>86</v>
      </c>
      <c r="AY391" s="18" t="s">
        <v>213</v>
      </c>
      <c r="BE391" s="256">
        <f>IF(N391="základní",J391,0)</f>
        <v>0</v>
      </c>
      <c r="BF391" s="256">
        <f>IF(N391="snížená",J391,0)</f>
        <v>0</v>
      </c>
      <c r="BG391" s="256">
        <f>IF(N391="zákl. přenesená",J391,0)</f>
        <v>0</v>
      </c>
      <c r="BH391" s="256">
        <f>IF(N391="sníž. přenesená",J391,0)</f>
        <v>0</v>
      </c>
      <c r="BI391" s="256">
        <f>IF(N391="nulová",J391,0)</f>
        <v>0</v>
      </c>
      <c r="BJ391" s="18" t="s">
        <v>84</v>
      </c>
      <c r="BK391" s="256">
        <f>ROUND(I391*H391,2)</f>
        <v>0</v>
      </c>
      <c r="BL391" s="18" t="s">
        <v>293</v>
      </c>
      <c r="BM391" s="255" t="s">
        <v>4933</v>
      </c>
    </row>
    <row r="392" s="13" customFormat="1">
      <c r="A392" s="13"/>
      <c r="B392" s="265"/>
      <c r="C392" s="266"/>
      <c r="D392" s="257" t="s">
        <v>436</v>
      </c>
      <c r="E392" s="267" t="s">
        <v>1</v>
      </c>
      <c r="F392" s="268" t="s">
        <v>4748</v>
      </c>
      <c r="G392" s="266"/>
      <c r="H392" s="269">
        <v>58.32</v>
      </c>
      <c r="I392" s="270"/>
      <c r="J392" s="266"/>
      <c r="K392" s="266"/>
      <c r="L392" s="271"/>
      <c r="M392" s="272"/>
      <c r="N392" s="273"/>
      <c r="O392" s="273"/>
      <c r="P392" s="273"/>
      <c r="Q392" s="273"/>
      <c r="R392" s="273"/>
      <c r="S392" s="273"/>
      <c r="T392" s="27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5" t="s">
        <v>436</v>
      </c>
      <c r="AU392" s="275" t="s">
        <v>86</v>
      </c>
      <c r="AV392" s="13" t="s">
        <v>86</v>
      </c>
      <c r="AW392" s="13" t="s">
        <v>32</v>
      </c>
      <c r="AX392" s="13" t="s">
        <v>76</v>
      </c>
      <c r="AY392" s="275" t="s">
        <v>213</v>
      </c>
    </row>
    <row r="393" s="13" customFormat="1">
      <c r="A393" s="13"/>
      <c r="B393" s="265"/>
      <c r="C393" s="266"/>
      <c r="D393" s="257" t="s">
        <v>436</v>
      </c>
      <c r="E393" s="267" t="s">
        <v>1</v>
      </c>
      <c r="F393" s="268" t="s">
        <v>4750</v>
      </c>
      <c r="G393" s="266"/>
      <c r="H393" s="269">
        <v>121.70399999999999</v>
      </c>
      <c r="I393" s="270"/>
      <c r="J393" s="266"/>
      <c r="K393" s="266"/>
      <c r="L393" s="271"/>
      <c r="M393" s="272"/>
      <c r="N393" s="273"/>
      <c r="O393" s="273"/>
      <c r="P393" s="273"/>
      <c r="Q393" s="273"/>
      <c r="R393" s="273"/>
      <c r="S393" s="273"/>
      <c r="T393" s="27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75" t="s">
        <v>436</v>
      </c>
      <c r="AU393" s="275" t="s">
        <v>86</v>
      </c>
      <c r="AV393" s="13" t="s">
        <v>86</v>
      </c>
      <c r="AW393" s="13" t="s">
        <v>32</v>
      </c>
      <c r="AX393" s="13" t="s">
        <v>76</v>
      </c>
      <c r="AY393" s="275" t="s">
        <v>213</v>
      </c>
    </row>
    <row r="394" s="14" customFormat="1">
      <c r="A394" s="14"/>
      <c r="B394" s="276"/>
      <c r="C394" s="277"/>
      <c r="D394" s="257" t="s">
        <v>436</v>
      </c>
      <c r="E394" s="278" t="s">
        <v>1</v>
      </c>
      <c r="F394" s="279" t="s">
        <v>453</v>
      </c>
      <c r="G394" s="277"/>
      <c r="H394" s="280">
        <v>180.024</v>
      </c>
      <c r="I394" s="281"/>
      <c r="J394" s="277"/>
      <c r="K394" s="277"/>
      <c r="L394" s="282"/>
      <c r="M394" s="311"/>
      <c r="N394" s="312"/>
      <c r="O394" s="312"/>
      <c r="P394" s="312"/>
      <c r="Q394" s="312"/>
      <c r="R394" s="312"/>
      <c r="S394" s="312"/>
      <c r="T394" s="31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6" t="s">
        <v>436</v>
      </c>
      <c r="AU394" s="286" t="s">
        <v>86</v>
      </c>
      <c r="AV394" s="14" t="s">
        <v>229</v>
      </c>
      <c r="AW394" s="14" t="s">
        <v>32</v>
      </c>
      <c r="AX394" s="14" t="s">
        <v>84</v>
      </c>
      <c r="AY394" s="286" t="s">
        <v>213</v>
      </c>
    </row>
    <row r="395" s="2" customFormat="1" ht="6.96" customHeight="1">
      <c r="A395" s="39"/>
      <c r="B395" s="67"/>
      <c r="C395" s="68"/>
      <c r="D395" s="68"/>
      <c r="E395" s="68"/>
      <c r="F395" s="68"/>
      <c r="G395" s="68"/>
      <c r="H395" s="68"/>
      <c r="I395" s="193"/>
      <c r="J395" s="68"/>
      <c r="K395" s="68"/>
      <c r="L395" s="45"/>
      <c r="M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</row>
  </sheetData>
  <sheetProtection sheet="1" autoFilter="0" formatColumns="0" formatRows="0" objects="1" scenarios="1" spinCount="100000" saltValue="SqFoRNh9U8qZ33n7bBu7GJfLH9/VN38jSZ2KEb+UDDNBLWlPH9d2Dr9rGdNxmedXwk6SiBlBumJ6rE8Dfnd/Ww==" hashValue="jQIXSJYbofCu+kqMXmctw/FhPnaXlmoJ6nd40RMfg91YFYLx2n6XA02ia7XM4jrHRg7ztq1rLj2LAZXhRNmnZQ==" algorithmName="SHA-512" password="CC35"/>
  <autoFilter ref="C132:K394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185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4712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956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4934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7. 8. 2020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Kopřivnice</v>
      </c>
      <c r="F17" s="39"/>
      <c r="G17" s="39"/>
      <c r="H17" s="39"/>
      <c r="I17" s="157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Dopravoprojekt Ostrava a.s.</v>
      </c>
      <c r="F23" s="39"/>
      <c r="G23" s="39"/>
      <c r="H23" s="39"/>
      <c r="I23" s="157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34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155"/>
      <c r="J32" s="167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9" t="s">
        <v>37</v>
      </c>
      <c r="J34" s="168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53" t="s">
        <v>41</v>
      </c>
      <c r="F35" s="171">
        <f>ROUND((SUM(BE125:BE185)),  2)</f>
        <v>0</v>
      </c>
      <c r="G35" s="39"/>
      <c r="H35" s="39"/>
      <c r="I35" s="172">
        <v>0.20999999999999999</v>
      </c>
      <c r="J35" s="171">
        <f>ROUND(((SUM(BE125:BE185))*I35),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71">
        <f>ROUND((SUM(BF125:BF185)),  2)</f>
        <v>0</v>
      </c>
      <c r="G36" s="39"/>
      <c r="H36" s="39"/>
      <c r="I36" s="172">
        <v>0.14999999999999999</v>
      </c>
      <c r="J36" s="171">
        <f>ROUND(((SUM(BF125:BF185))*I36),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71">
        <f>ROUND((SUM(BG125:BG185)),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71">
        <f>ROUND((SUM(BH125:BH185)),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71">
        <f>ROUND((SUM(BI125:BI185)),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46</v>
      </c>
      <c r="E41" s="175"/>
      <c r="F41" s="175"/>
      <c r="G41" s="176" t="s">
        <v>47</v>
      </c>
      <c r="H41" s="177" t="s">
        <v>48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4712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956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902_1 - Prosklený pavilon - dešťová kanalizace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7. 8. 2020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Kopřivnice</v>
      </c>
      <c r="G93" s="41"/>
      <c r="H93" s="41"/>
      <c r="I93" s="157" t="s">
        <v>30</v>
      </c>
      <c r="J93" s="37" t="str">
        <f>E23</f>
        <v>Dopravoprojekt Ostrava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157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189</v>
      </c>
      <c r="D96" s="199"/>
      <c r="E96" s="199"/>
      <c r="F96" s="199"/>
      <c r="G96" s="199"/>
      <c r="H96" s="199"/>
      <c r="I96" s="200"/>
      <c r="J96" s="201" t="s">
        <v>190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191</v>
      </c>
      <c r="D98" s="41"/>
      <c r="E98" s="41"/>
      <c r="F98" s="41"/>
      <c r="G98" s="41"/>
      <c r="H98" s="41"/>
      <c r="I98" s="155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192</v>
      </c>
    </row>
    <row r="99" s="9" customFormat="1" ht="24.96" customHeight="1">
      <c r="A99" s="9"/>
      <c r="B99" s="203"/>
      <c r="C99" s="204"/>
      <c r="D99" s="205" t="s">
        <v>381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382</v>
      </c>
      <c r="E100" s="212"/>
      <c r="F100" s="212"/>
      <c r="G100" s="212"/>
      <c r="H100" s="212"/>
      <c r="I100" s="213"/>
      <c r="J100" s="214">
        <f>J127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1256</v>
      </c>
      <c r="E101" s="212"/>
      <c r="F101" s="212"/>
      <c r="G101" s="212"/>
      <c r="H101" s="212"/>
      <c r="I101" s="213"/>
      <c r="J101" s="214">
        <f>J149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866</v>
      </c>
      <c r="E102" s="212"/>
      <c r="F102" s="212"/>
      <c r="G102" s="212"/>
      <c r="H102" s="212"/>
      <c r="I102" s="213"/>
      <c r="J102" s="214">
        <f>J153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959</v>
      </c>
      <c r="E103" s="212"/>
      <c r="F103" s="212"/>
      <c r="G103" s="212"/>
      <c r="H103" s="212"/>
      <c r="I103" s="213"/>
      <c r="J103" s="214">
        <f>J184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155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193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196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198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97" t="str">
        <f>E7</f>
        <v>Revitalizace centra města Kopřivnice - aktualizace 08.2020</v>
      </c>
      <c r="F113" s="33"/>
      <c r="G113" s="33"/>
      <c r="H113" s="33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185</v>
      </c>
      <c r="D114" s="23"/>
      <c r="E114" s="23"/>
      <c r="F114" s="23"/>
      <c r="G114" s="23"/>
      <c r="H114" s="23"/>
      <c r="I114" s="147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97" t="s">
        <v>4712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956</v>
      </c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902_1 - Prosklený pavilon - dešťová kanalizace</v>
      </c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157" t="s">
        <v>22</v>
      </c>
      <c r="J119" s="80" t="str">
        <f>IF(J14="","",J14)</f>
        <v>7. 8. 2020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15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E17</f>
        <v>Město Kopřivnice</v>
      </c>
      <c r="G121" s="41"/>
      <c r="H121" s="41"/>
      <c r="I121" s="157" t="s">
        <v>30</v>
      </c>
      <c r="J121" s="37" t="str">
        <f>E23</f>
        <v>Dopravoprojekt Ostrava a.s.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157" t="s">
        <v>33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155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16"/>
      <c r="B124" s="217"/>
      <c r="C124" s="218" t="s">
        <v>199</v>
      </c>
      <c r="D124" s="219" t="s">
        <v>61</v>
      </c>
      <c r="E124" s="219" t="s">
        <v>57</v>
      </c>
      <c r="F124" s="219" t="s">
        <v>58</v>
      </c>
      <c r="G124" s="219" t="s">
        <v>200</v>
      </c>
      <c r="H124" s="219" t="s">
        <v>201</v>
      </c>
      <c r="I124" s="220" t="s">
        <v>202</v>
      </c>
      <c r="J124" s="219" t="s">
        <v>190</v>
      </c>
      <c r="K124" s="221" t="s">
        <v>203</v>
      </c>
      <c r="L124" s="222"/>
      <c r="M124" s="101" t="s">
        <v>1</v>
      </c>
      <c r="N124" s="102" t="s">
        <v>40</v>
      </c>
      <c r="O124" s="102" t="s">
        <v>204</v>
      </c>
      <c r="P124" s="102" t="s">
        <v>205</v>
      </c>
      <c r="Q124" s="102" t="s">
        <v>206</v>
      </c>
      <c r="R124" s="102" t="s">
        <v>207</v>
      </c>
      <c r="S124" s="102" t="s">
        <v>208</v>
      </c>
      <c r="T124" s="103" t="s">
        <v>209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9"/>
      <c r="B125" s="40"/>
      <c r="C125" s="108" t="s">
        <v>210</v>
      </c>
      <c r="D125" s="41"/>
      <c r="E125" s="41"/>
      <c r="F125" s="41"/>
      <c r="G125" s="41"/>
      <c r="H125" s="41"/>
      <c r="I125" s="155"/>
      <c r="J125" s="223">
        <f>BK125</f>
        <v>0</v>
      </c>
      <c r="K125" s="41"/>
      <c r="L125" s="45"/>
      <c r="M125" s="104"/>
      <c r="N125" s="224"/>
      <c r="O125" s="105"/>
      <c r="P125" s="225">
        <f>P126</f>
        <v>0</v>
      </c>
      <c r="Q125" s="105"/>
      <c r="R125" s="225">
        <f>R126</f>
        <v>0</v>
      </c>
      <c r="S125" s="105"/>
      <c r="T125" s="226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192</v>
      </c>
      <c r="BK125" s="227">
        <f>BK126</f>
        <v>0</v>
      </c>
    </row>
    <row r="126" s="12" customFormat="1" ht="25.92" customHeight="1">
      <c r="A126" s="12"/>
      <c r="B126" s="228"/>
      <c r="C126" s="229"/>
      <c r="D126" s="230" t="s">
        <v>75</v>
      </c>
      <c r="E126" s="231" t="s">
        <v>388</v>
      </c>
      <c r="F126" s="231" t="s">
        <v>389</v>
      </c>
      <c r="G126" s="229"/>
      <c r="H126" s="229"/>
      <c r="I126" s="232"/>
      <c r="J126" s="233">
        <f>BK126</f>
        <v>0</v>
      </c>
      <c r="K126" s="229"/>
      <c r="L126" s="234"/>
      <c r="M126" s="235"/>
      <c r="N126" s="236"/>
      <c r="O126" s="236"/>
      <c r="P126" s="237">
        <f>P127+P149+P153+P184</f>
        <v>0</v>
      </c>
      <c r="Q126" s="236"/>
      <c r="R126" s="237">
        <f>R127+R149+R153+R184</f>
        <v>0</v>
      </c>
      <c r="S126" s="236"/>
      <c r="T126" s="238">
        <f>T127+T149+T153+T184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9" t="s">
        <v>84</v>
      </c>
      <c r="AT126" s="240" t="s">
        <v>75</v>
      </c>
      <c r="AU126" s="240" t="s">
        <v>76</v>
      </c>
      <c r="AY126" s="239" t="s">
        <v>213</v>
      </c>
      <c r="BK126" s="241">
        <f>BK127+BK149+BK153+BK184</f>
        <v>0</v>
      </c>
    </row>
    <row r="127" s="12" customFormat="1" ht="22.8" customHeight="1">
      <c r="A127" s="12"/>
      <c r="B127" s="228"/>
      <c r="C127" s="229"/>
      <c r="D127" s="230" t="s">
        <v>75</v>
      </c>
      <c r="E127" s="242" t="s">
        <v>84</v>
      </c>
      <c r="F127" s="242" t="s">
        <v>390</v>
      </c>
      <c r="G127" s="229"/>
      <c r="H127" s="229"/>
      <c r="I127" s="232"/>
      <c r="J127" s="243">
        <f>BK127</f>
        <v>0</v>
      </c>
      <c r="K127" s="229"/>
      <c r="L127" s="234"/>
      <c r="M127" s="235"/>
      <c r="N127" s="236"/>
      <c r="O127" s="236"/>
      <c r="P127" s="237">
        <f>SUM(P128:P148)</f>
        <v>0</v>
      </c>
      <c r="Q127" s="236"/>
      <c r="R127" s="237">
        <f>SUM(R128:R148)</f>
        <v>0</v>
      </c>
      <c r="S127" s="236"/>
      <c r="T127" s="238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84</v>
      </c>
      <c r="AT127" s="240" t="s">
        <v>75</v>
      </c>
      <c r="AU127" s="240" t="s">
        <v>84</v>
      </c>
      <c r="AY127" s="239" t="s">
        <v>213</v>
      </c>
      <c r="BK127" s="241">
        <f>SUM(BK128:BK148)</f>
        <v>0</v>
      </c>
    </row>
    <row r="128" s="2" customFormat="1" ht="33" customHeight="1">
      <c r="A128" s="39"/>
      <c r="B128" s="40"/>
      <c r="C128" s="244" t="s">
        <v>84</v>
      </c>
      <c r="D128" s="244" t="s">
        <v>216</v>
      </c>
      <c r="E128" s="245" t="s">
        <v>989</v>
      </c>
      <c r="F128" s="246" t="s">
        <v>4935</v>
      </c>
      <c r="G128" s="247" t="s">
        <v>399</v>
      </c>
      <c r="H128" s="248">
        <v>45.600000000000001</v>
      </c>
      <c r="I128" s="249"/>
      <c r="J128" s="250">
        <f>ROUND(I128*H128,2)</f>
        <v>0</v>
      </c>
      <c r="K128" s="246" t="s">
        <v>394</v>
      </c>
      <c r="L128" s="45"/>
      <c r="M128" s="251" t="s">
        <v>1</v>
      </c>
      <c r="N128" s="252" t="s">
        <v>41</v>
      </c>
      <c r="O128" s="92"/>
      <c r="P128" s="253">
        <f>O128*H128</f>
        <v>0</v>
      </c>
      <c r="Q128" s="253">
        <v>0</v>
      </c>
      <c r="R128" s="253">
        <f>Q128*H128</f>
        <v>0</v>
      </c>
      <c r="S128" s="253">
        <v>0</v>
      </c>
      <c r="T128" s="254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55" t="s">
        <v>229</v>
      </c>
      <c r="AT128" s="255" t="s">
        <v>216</v>
      </c>
      <c r="AU128" s="255" t="s">
        <v>86</v>
      </c>
      <c r="AY128" s="18" t="s">
        <v>213</v>
      </c>
      <c r="BE128" s="256">
        <f>IF(N128="základní",J128,0)</f>
        <v>0</v>
      </c>
      <c r="BF128" s="256">
        <f>IF(N128="snížená",J128,0)</f>
        <v>0</v>
      </c>
      <c r="BG128" s="256">
        <f>IF(N128="zákl. přenesená",J128,0)</f>
        <v>0</v>
      </c>
      <c r="BH128" s="256">
        <f>IF(N128="sníž. přenesená",J128,0)</f>
        <v>0</v>
      </c>
      <c r="BI128" s="256">
        <f>IF(N128="nulová",J128,0)</f>
        <v>0</v>
      </c>
      <c r="BJ128" s="18" t="s">
        <v>84</v>
      </c>
      <c r="BK128" s="256">
        <f>ROUND(I128*H128,2)</f>
        <v>0</v>
      </c>
      <c r="BL128" s="18" t="s">
        <v>229</v>
      </c>
      <c r="BM128" s="255" t="s">
        <v>86</v>
      </c>
    </row>
    <row r="129" s="13" customFormat="1">
      <c r="A129" s="13"/>
      <c r="B129" s="265"/>
      <c r="C129" s="266"/>
      <c r="D129" s="257" t="s">
        <v>436</v>
      </c>
      <c r="E129" s="267" t="s">
        <v>1</v>
      </c>
      <c r="F129" s="268" t="s">
        <v>4936</v>
      </c>
      <c r="G129" s="266"/>
      <c r="H129" s="269">
        <v>45.600000000000001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5" t="s">
        <v>436</v>
      </c>
      <c r="AU129" s="275" t="s">
        <v>86</v>
      </c>
      <c r="AV129" s="13" t="s">
        <v>86</v>
      </c>
      <c r="AW129" s="13" t="s">
        <v>32</v>
      </c>
      <c r="AX129" s="13" t="s">
        <v>76</v>
      </c>
      <c r="AY129" s="275" t="s">
        <v>213</v>
      </c>
    </row>
    <row r="130" s="14" customFormat="1">
      <c r="A130" s="14"/>
      <c r="B130" s="276"/>
      <c r="C130" s="277"/>
      <c r="D130" s="257" t="s">
        <v>436</v>
      </c>
      <c r="E130" s="278" t="s">
        <v>1</v>
      </c>
      <c r="F130" s="279" t="s">
        <v>453</v>
      </c>
      <c r="G130" s="277"/>
      <c r="H130" s="280">
        <v>45.600000000000001</v>
      </c>
      <c r="I130" s="281"/>
      <c r="J130" s="277"/>
      <c r="K130" s="277"/>
      <c r="L130" s="282"/>
      <c r="M130" s="283"/>
      <c r="N130" s="284"/>
      <c r="O130" s="284"/>
      <c r="P130" s="284"/>
      <c r="Q130" s="284"/>
      <c r="R130" s="284"/>
      <c r="S130" s="284"/>
      <c r="T130" s="28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86" t="s">
        <v>436</v>
      </c>
      <c r="AU130" s="286" t="s">
        <v>86</v>
      </c>
      <c r="AV130" s="14" t="s">
        <v>229</v>
      </c>
      <c r="AW130" s="14" t="s">
        <v>32</v>
      </c>
      <c r="AX130" s="14" t="s">
        <v>84</v>
      </c>
      <c r="AY130" s="286" t="s">
        <v>213</v>
      </c>
    </row>
    <row r="131" s="2" customFormat="1" ht="44.25" customHeight="1">
      <c r="A131" s="39"/>
      <c r="B131" s="40"/>
      <c r="C131" s="244" t="s">
        <v>86</v>
      </c>
      <c r="D131" s="244" t="s">
        <v>216</v>
      </c>
      <c r="E131" s="245" t="s">
        <v>993</v>
      </c>
      <c r="F131" s="246" t="s">
        <v>4937</v>
      </c>
      <c r="G131" s="247" t="s">
        <v>399</v>
      </c>
      <c r="H131" s="248">
        <v>22.800000000000001</v>
      </c>
      <c r="I131" s="249"/>
      <c r="J131" s="250">
        <f>ROUND(I131*H131,2)</f>
        <v>0</v>
      </c>
      <c r="K131" s="246" t="s">
        <v>394</v>
      </c>
      <c r="L131" s="45"/>
      <c r="M131" s="251" t="s">
        <v>1</v>
      </c>
      <c r="N131" s="252" t="s">
        <v>41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229</v>
      </c>
      <c r="AT131" s="255" t="s">
        <v>216</v>
      </c>
      <c r="AU131" s="255" t="s">
        <v>86</v>
      </c>
      <c r="AY131" s="18" t="s">
        <v>213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84</v>
      </c>
      <c r="BK131" s="256">
        <f>ROUND(I131*H131,2)</f>
        <v>0</v>
      </c>
      <c r="BL131" s="18" t="s">
        <v>229</v>
      </c>
      <c r="BM131" s="255" t="s">
        <v>229</v>
      </c>
    </row>
    <row r="132" s="13" customFormat="1">
      <c r="A132" s="13"/>
      <c r="B132" s="265"/>
      <c r="C132" s="266"/>
      <c r="D132" s="257" t="s">
        <v>436</v>
      </c>
      <c r="E132" s="266"/>
      <c r="F132" s="268" t="s">
        <v>4938</v>
      </c>
      <c r="G132" s="266"/>
      <c r="H132" s="269">
        <v>22.800000000000001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5" t="s">
        <v>436</v>
      </c>
      <c r="AU132" s="275" t="s">
        <v>86</v>
      </c>
      <c r="AV132" s="13" t="s">
        <v>86</v>
      </c>
      <c r="AW132" s="13" t="s">
        <v>4</v>
      </c>
      <c r="AX132" s="13" t="s">
        <v>84</v>
      </c>
      <c r="AY132" s="275" t="s">
        <v>213</v>
      </c>
    </row>
    <row r="133" s="2" customFormat="1" ht="21.75" customHeight="1">
      <c r="A133" s="39"/>
      <c r="B133" s="40"/>
      <c r="C133" s="244" t="s">
        <v>224</v>
      </c>
      <c r="D133" s="244" t="s">
        <v>216</v>
      </c>
      <c r="E133" s="245" t="s">
        <v>531</v>
      </c>
      <c r="F133" s="246" t="s">
        <v>532</v>
      </c>
      <c r="G133" s="247" t="s">
        <v>399</v>
      </c>
      <c r="H133" s="248">
        <v>23.789999999999999</v>
      </c>
      <c r="I133" s="249"/>
      <c r="J133" s="250">
        <f>ROUND(I133*H133,2)</f>
        <v>0</v>
      </c>
      <c r="K133" s="246" t="s">
        <v>394</v>
      </c>
      <c r="L133" s="45"/>
      <c r="M133" s="251" t="s">
        <v>1</v>
      </c>
      <c r="N133" s="252" t="s">
        <v>41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229</v>
      </c>
      <c r="AT133" s="255" t="s">
        <v>216</v>
      </c>
      <c r="AU133" s="255" t="s">
        <v>86</v>
      </c>
      <c r="AY133" s="18" t="s">
        <v>213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84</v>
      </c>
      <c r="BK133" s="256">
        <f>ROUND(I133*H133,2)</f>
        <v>0</v>
      </c>
      <c r="BL133" s="18" t="s">
        <v>229</v>
      </c>
      <c r="BM133" s="255" t="s">
        <v>4939</v>
      </c>
    </row>
    <row r="134" s="13" customFormat="1">
      <c r="A134" s="13"/>
      <c r="B134" s="265"/>
      <c r="C134" s="266"/>
      <c r="D134" s="257" t="s">
        <v>436</v>
      </c>
      <c r="E134" s="267" t="s">
        <v>1</v>
      </c>
      <c r="F134" s="268" t="s">
        <v>4940</v>
      </c>
      <c r="G134" s="266"/>
      <c r="H134" s="269">
        <v>23.789999999999999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5" t="s">
        <v>436</v>
      </c>
      <c r="AU134" s="275" t="s">
        <v>86</v>
      </c>
      <c r="AV134" s="13" t="s">
        <v>86</v>
      </c>
      <c r="AW134" s="13" t="s">
        <v>32</v>
      </c>
      <c r="AX134" s="13" t="s">
        <v>84</v>
      </c>
      <c r="AY134" s="275" t="s">
        <v>213</v>
      </c>
    </row>
    <row r="135" s="2" customFormat="1" ht="16.5" customHeight="1">
      <c r="A135" s="39"/>
      <c r="B135" s="40"/>
      <c r="C135" s="244" t="s">
        <v>229</v>
      </c>
      <c r="D135" s="244" t="s">
        <v>216</v>
      </c>
      <c r="E135" s="245" t="s">
        <v>1004</v>
      </c>
      <c r="F135" s="246" t="s">
        <v>4506</v>
      </c>
      <c r="G135" s="247" t="s">
        <v>399</v>
      </c>
      <c r="H135" s="248">
        <v>23.789999999999999</v>
      </c>
      <c r="I135" s="249"/>
      <c r="J135" s="250">
        <f>ROUND(I135*H135,2)</f>
        <v>0</v>
      </c>
      <c r="K135" s="246" t="s">
        <v>394</v>
      </c>
      <c r="L135" s="45"/>
      <c r="M135" s="251" t="s">
        <v>1</v>
      </c>
      <c r="N135" s="252" t="s">
        <v>41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229</v>
      </c>
      <c r="AT135" s="255" t="s">
        <v>216</v>
      </c>
      <c r="AU135" s="255" t="s">
        <v>86</v>
      </c>
      <c r="AY135" s="18" t="s">
        <v>213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84</v>
      </c>
      <c r="BK135" s="256">
        <f>ROUND(I135*H135,2)</f>
        <v>0</v>
      </c>
      <c r="BL135" s="18" t="s">
        <v>229</v>
      </c>
      <c r="BM135" s="255" t="s">
        <v>420</v>
      </c>
    </row>
    <row r="136" s="2" customFormat="1" ht="33" customHeight="1">
      <c r="A136" s="39"/>
      <c r="B136" s="40"/>
      <c r="C136" s="244" t="s">
        <v>212</v>
      </c>
      <c r="D136" s="244" t="s">
        <v>216</v>
      </c>
      <c r="E136" s="245" t="s">
        <v>1009</v>
      </c>
      <c r="F136" s="246" t="s">
        <v>4507</v>
      </c>
      <c r="G136" s="247" t="s">
        <v>491</v>
      </c>
      <c r="H136" s="248">
        <v>38.064</v>
      </c>
      <c r="I136" s="249"/>
      <c r="J136" s="250">
        <f>ROUND(I136*H136,2)</f>
        <v>0</v>
      </c>
      <c r="K136" s="246" t="s">
        <v>394</v>
      </c>
      <c r="L136" s="45"/>
      <c r="M136" s="251" t="s">
        <v>1</v>
      </c>
      <c r="N136" s="252" t="s">
        <v>41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229</v>
      </c>
      <c r="AT136" s="255" t="s">
        <v>216</v>
      </c>
      <c r="AU136" s="255" t="s">
        <v>86</v>
      </c>
      <c r="AY136" s="18" t="s">
        <v>213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84</v>
      </c>
      <c r="BK136" s="256">
        <f>ROUND(I136*H136,2)</f>
        <v>0</v>
      </c>
      <c r="BL136" s="18" t="s">
        <v>229</v>
      </c>
      <c r="BM136" s="255" t="s">
        <v>253</v>
      </c>
    </row>
    <row r="137" s="2" customFormat="1">
      <c r="A137" s="39"/>
      <c r="B137" s="40"/>
      <c r="C137" s="41"/>
      <c r="D137" s="257" t="s">
        <v>222</v>
      </c>
      <c r="E137" s="41"/>
      <c r="F137" s="258" t="s">
        <v>4508</v>
      </c>
      <c r="G137" s="41"/>
      <c r="H137" s="41"/>
      <c r="I137" s="155"/>
      <c r="J137" s="41"/>
      <c r="K137" s="41"/>
      <c r="L137" s="45"/>
      <c r="M137" s="259"/>
      <c r="N137" s="260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86</v>
      </c>
    </row>
    <row r="138" s="13" customFormat="1">
      <c r="A138" s="13"/>
      <c r="B138" s="265"/>
      <c r="C138" s="266"/>
      <c r="D138" s="257" t="s">
        <v>436</v>
      </c>
      <c r="E138" s="267" t="s">
        <v>1</v>
      </c>
      <c r="F138" s="268" t="s">
        <v>4941</v>
      </c>
      <c r="G138" s="266"/>
      <c r="H138" s="269">
        <v>38.064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5" t="s">
        <v>436</v>
      </c>
      <c r="AU138" s="275" t="s">
        <v>86</v>
      </c>
      <c r="AV138" s="13" t="s">
        <v>86</v>
      </c>
      <c r="AW138" s="13" t="s">
        <v>32</v>
      </c>
      <c r="AX138" s="13" t="s">
        <v>76</v>
      </c>
      <c r="AY138" s="275" t="s">
        <v>213</v>
      </c>
    </row>
    <row r="139" s="14" customFormat="1">
      <c r="A139" s="14"/>
      <c r="B139" s="276"/>
      <c r="C139" s="277"/>
      <c r="D139" s="257" t="s">
        <v>436</v>
      </c>
      <c r="E139" s="278" t="s">
        <v>1</v>
      </c>
      <c r="F139" s="279" t="s">
        <v>453</v>
      </c>
      <c r="G139" s="277"/>
      <c r="H139" s="280">
        <v>38.064</v>
      </c>
      <c r="I139" s="281"/>
      <c r="J139" s="277"/>
      <c r="K139" s="277"/>
      <c r="L139" s="282"/>
      <c r="M139" s="283"/>
      <c r="N139" s="284"/>
      <c r="O139" s="284"/>
      <c r="P139" s="284"/>
      <c r="Q139" s="284"/>
      <c r="R139" s="284"/>
      <c r="S139" s="284"/>
      <c r="T139" s="28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6" t="s">
        <v>436</v>
      </c>
      <c r="AU139" s="286" t="s">
        <v>86</v>
      </c>
      <c r="AV139" s="14" t="s">
        <v>229</v>
      </c>
      <c r="AW139" s="14" t="s">
        <v>32</v>
      </c>
      <c r="AX139" s="14" t="s">
        <v>84</v>
      </c>
      <c r="AY139" s="286" t="s">
        <v>213</v>
      </c>
    </row>
    <row r="140" s="2" customFormat="1" ht="33" customHeight="1">
      <c r="A140" s="39"/>
      <c r="B140" s="40"/>
      <c r="C140" s="244" t="s">
        <v>238</v>
      </c>
      <c r="D140" s="244" t="s">
        <v>216</v>
      </c>
      <c r="E140" s="245" t="s">
        <v>903</v>
      </c>
      <c r="F140" s="246" t="s">
        <v>4942</v>
      </c>
      <c r="G140" s="247" t="s">
        <v>399</v>
      </c>
      <c r="H140" s="248">
        <v>21.809999999999999</v>
      </c>
      <c r="I140" s="249"/>
      <c r="J140" s="250">
        <f>ROUND(I140*H140,2)</f>
        <v>0</v>
      </c>
      <c r="K140" s="246" t="s">
        <v>394</v>
      </c>
      <c r="L140" s="45"/>
      <c r="M140" s="251" t="s">
        <v>1</v>
      </c>
      <c r="N140" s="252" t="s">
        <v>41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229</v>
      </c>
      <c r="AT140" s="255" t="s">
        <v>216</v>
      </c>
      <c r="AU140" s="255" t="s">
        <v>86</v>
      </c>
      <c r="AY140" s="18" t="s">
        <v>213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84</v>
      </c>
      <c r="BK140" s="256">
        <f>ROUND(I140*H140,2)</f>
        <v>0</v>
      </c>
      <c r="BL140" s="18" t="s">
        <v>229</v>
      </c>
      <c r="BM140" s="255" t="s">
        <v>264</v>
      </c>
    </row>
    <row r="141" s="13" customFormat="1">
      <c r="A141" s="13"/>
      <c r="B141" s="265"/>
      <c r="C141" s="266"/>
      <c r="D141" s="257" t="s">
        <v>436</v>
      </c>
      <c r="E141" s="267" t="s">
        <v>1</v>
      </c>
      <c r="F141" s="268" t="s">
        <v>4943</v>
      </c>
      <c r="G141" s="266"/>
      <c r="H141" s="269">
        <v>21.809999999999999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5" t="s">
        <v>436</v>
      </c>
      <c r="AU141" s="275" t="s">
        <v>86</v>
      </c>
      <c r="AV141" s="13" t="s">
        <v>86</v>
      </c>
      <c r="AW141" s="13" t="s">
        <v>32</v>
      </c>
      <c r="AX141" s="13" t="s">
        <v>76</v>
      </c>
      <c r="AY141" s="275" t="s">
        <v>213</v>
      </c>
    </row>
    <row r="142" s="14" customFormat="1">
      <c r="A142" s="14"/>
      <c r="B142" s="276"/>
      <c r="C142" s="277"/>
      <c r="D142" s="257" t="s">
        <v>436</v>
      </c>
      <c r="E142" s="278" t="s">
        <v>1</v>
      </c>
      <c r="F142" s="279" t="s">
        <v>453</v>
      </c>
      <c r="G142" s="277"/>
      <c r="H142" s="280">
        <v>21.809999999999999</v>
      </c>
      <c r="I142" s="281"/>
      <c r="J142" s="277"/>
      <c r="K142" s="277"/>
      <c r="L142" s="282"/>
      <c r="M142" s="283"/>
      <c r="N142" s="284"/>
      <c r="O142" s="284"/>
      <c r="P142" s="284"/>
      <c r="Q142" s="284"/>
      <c r="R142" s="284"/>
      <c r="S142" s="284"/>
      <c r="T142" s="28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6" t="s">
        <v>436</v>
      </c>
      <c r="AU142" s="286" t="s">
        <v>86</v>
      </c>
      <c r="AV142" s="14" t="s">
        <v>229</v>
      </c>
      <c r="AW142" s="14" t="s">
        <v>32</v>
      </c>
      <c r="AX142" s="14" t="s">
        <v>84</v>
      </c>
      <c r="AY142" s="286" t="s">
        <v>213</v>
      </c>
    </row>
    <row r="143" s="2" customFormat="1" ht="55.5" customHeight="1">
      <c r="A143" s="39"/>
      <c r="B143" s="40"/>
      <c r="C143" s="244" t="s">
        <v>243</v>
      </c>
      <c r="D143" s="244" t="s">
        <v>216</v>
      </c>
      <c r="E143" s="245" t="s">
        <v>4944</v>
      </c>
      <c r="F143" s="246" t="s">
        <v>4945</v>
      </c>
      <c r="G143" s="247" t="s">
        <v>399</v>
      </c>
      <c r="H143" s="248">
        <v>19.23</v>
      </c>
      <c r="I143" s="249"/>
      <c r="J143" s="250">
        <f>ROUND(I143*H143,2)</f>
        <v>0</v>
      </c>
      <c r="K143" s="246" t="s">
        <v>394</v>
      </c>
      <c r="L143" s="45"/>
      <c r="M143" s="251" t="s">
        <v>1</v>
      </c>
      <c r="N143" s="252" t="s">
        <v>41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229</v>
      </c>
      <c r="AT143" s="255" t="s">
        <v>216</v>
      </c>
      <c r="AU143" s="255" t="s">
        <v>86</v>
      </c>
      <c r="AY143" s="18" t="s">
        <v>213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84</v>
      </c>
      <c r="BK143" s="256">
        <f>ROUND(I143*H143,2)</f>
        <v>0</v>
      </c>
      <c r="BL143" s="18" t="s">
        <v>229</v>
      </c>
      <c r="BM143" s="255" t="s">
        <v>279</v>
      </c>
    </row>
    <row r="144" s="13" customFormat="1">
      <c r="A144" s="13"/>
      <c r="B144" s="265"/>
      <c r="C144" s="266"/>
      <c r="D144" s="257" t="s">
        <v>436</v>
      </c>
      <c r="E144" s="267" t="s">
        <v>1</v>
      </c>
      <c r="F144" s="268" t="s">
        <v>4946</v>
      </c>
      <c r="G144" s="266"/>
      <c r="H144" s="269">
        <v>19.23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5" t="s">
        <v>436</v>
      </c>
      <c r="AU144" s="275" t="s">
        <v>86</v>
      </c>
      <c r="AV144" s="13" t="s">
        <v>86</v>
      </c>
      <c r="AW144" s="13" t="s">
        <v>32</v>
      </c>
      <c r="AX144" s="13" t="s">
        <v>76</v>
      </c>
      <c r="AY144" s="275" t="s">
        <v>213</v>
      </c>
    </row>
    <row r="145" s="14" customFormat="1">
      <c r="A145" s="14"/>
      <c r="B145" s="276"/>
      <c r="C145" s="277"/>
      <c r="D145" s="257" t="s">
        <v>436</v>
      </c>
      <c r="E145" s="278" t="s">
        <v>1</v>
      </c>
      <c r="F145" s="279" t="s">
        <v>453</v>
      </c>
      <c r="G145" s="277"/>
      <c r="H145" s="280">
        <v>19.23</v>
      </c>
      <c r="I145" s="281"/>
      <c r="J145" s="277"/>
      <c r="K145" s="277"/>
      <c r="L145" s="282"/>
      <c r="M145" s="283"/>
      <c r="N145" s="284"/>
      <c r="O145" s="284"/>
      <c r="P145" s="284"/>
      <c r="Q145" s="284"/>
      <c r="R145" s="284"/>
      <c r="S145" s="284"/>
      <c r="T145" s="28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6" t="s">
        <v>436</v>
      </c>
      <c r="AU145" s="286" t="s">
        <v>86</v>
      </c>
      <c r="AV145" s="14" t="s">
        <v>229</v>
      </c>
      <c r="AW145" s="14" t="s">
        <v>32</v>
      </c>
      <c r="AX145" s="14" t="s">
        <v>84</v>
      </c>
      <c r="AY145" s="286" t="s">
        <v>213</v>
      </c>
    </row>
    <row r="146" s="2" customFormat="1" ht="16.5" customHeight="1">
      <c r="A146" s="39"/>
      <c r="B146" s="40"/>
      <c r="C146" s="287" t="s">
        <v>420</v>
      </c>
      <c r="D146" s="287" t="s">
        <v>488</v>
      </c>
      <c r="E146" s="288" t="s">
        <v>4947</v>
      </c>
      <c r="F146" s="289" t="s">
        <v>4948</v>
      </c>
      <c r="G146" s="290" t="s">
        <v>491</v>
      </c>
      <c r="H146" s="291">
        <v>38.460000000000001</v>
      </c>
      <c r="I146" s="292"/>
      <c r="J146" s="293">
        <f>ROUND(I146*H146,2)</f>
        <v>0</v>
      </c>
      <c r="K146" s="289" t="s">
        <v>394</v>
      </c>
      <c r="L146" s="294"/>
      <c r="M146" s="295" t="s">
        <v>1</v>
      </c>
      <c r="N146" s="296" t="s">
        <v>41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420</v>
      </c>
      <c r="AT146" s="255" t="s">
        <v>488</v>
      </c>
      <c r="AU146" s="255" t="s">
        <v>86</v>
      </c>
      <c r="AY146" s="18" t="s">
        <v>213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84</v>
      </c>
      <c r="BK146" s="256">
        <f>ROUND(I146*H146,2)</f>
        <v>0</v>
      </c>
      <c r="BL146" s="18" t="s">
        <v>229</v>
      </c>
      <c r="BM146" s="255" t="s">
        <v>293</v>
      </c>
    </row>
    <row r="147" s="13" customFormat="1">
      <c r="A147" s="13"/>
      <c r="B147" s="265"/>
      <c r="C147" s="266"/>
      <c r="D147" s="257" t="s">
        <v>436</v>
      </c>
      <c r="E147" s="267" t="s">
        <v>1</v>
      </c>
      <c r="F147" s="268" t="s">
        <v>4949</v>
      </c>
      <c r="G147" s="266"/>
      <c r="H147" s="269">
        <v>38.460000000000001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5" t="s">
        <v>436</v>
      </c>
      <c r="AU147" s="275" t="s">
        <v>86</v>
      </c>
      <c r="AV147" s="13" t="s">
        <v>86</v>
      </c>
      <c r="AW147" s="13" t="s">
        <v>32</v>
      </c>
      <c r="AX147" s="13" t="s">
        <v>76</v>
      </c>
      <c r="AY147" s="275" t="s">
        <v>213</v>
      </c>
    </row>
    <row r="148" s="14" customFormat="1">
      <c r="A148" s="14"/>
      <c r="B148" s="276"/>
      <c r="C148" s="277"/>
      <c r="D148" s="257" t="s">
        <v>436</v>
      </c>
      <c r="E148" s="278" t="s">
        <v>1</v>
      </c>
      <c r="F148" s="279" t="s">
        <v>453</v>
      </c>
      <c r="G148" s="277"/>
      <c r="H148" s="280">
        <v>38.460000000000001</v>
      </c>
      <c r="I148" s="281"/>
      <c r="J148" s="277"/>
      <c r="K148" s="277"/>
      <c r="L148" s="282"/>
      <c r="M148" s="283"/>
      <c r="N148" s="284"/>
      <c r="O148" s="284"/>
      <c r="P148" s="284"/>
      <c r="Q148" s="284"/>
      <c r="R148" s="284"/>
      <c r="S148" s="284"/>
      <c r="T148" s="28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6" t="s">
        <v>436</v>
      </c>
      <c r="AU148" s="286" t="s">
        <v>86</v>
      </c>
      <c r="AV148" s="14" t="s">
        <v>229</v>
      </c>
      <c r="AW148" s="14" t="s">
        <v>32</v>
      </c>
      <c r="AX148" s="14" t="s">
        <v>84</v>
      </c>
      <c r="AY148" s="286" t="s">
        <v>213</v>
      </c>
    </row>
    <row r="149" s="12" customFormat="1" ht="22.8" customHeight="1">
      <c r="A149" s="12"/>
      <c r="B149" s="228"/>
      <c r="C149" s="229"/>
      <c r="D149" s="230" t="s">
        <v>75</v>
      </c>
      <c r="E149" s="242" t="s">
        <v>229</v>
      </c>
      <c r="F149" s="242" t="s">
        <v>1607</v>
      </c>
      <c r="G149" s="229"/>
      <c r="H149" s="229"/>
      <c r="I149" s="232"/>
      <c r="J149" s="243">
        <f>BK149</f>
        <v>0</v>
      </c>
      <c r="K149" s="229"/>
      <c r="L149" s="234"/>
      <c r="M149" s="235"/>
      <c r="N149" s="236"/>
      <c r="O149" s="236"/>
      <c r="P149" s="237">
        <f>SUM(P150:P152)</f>
        <v>0</v>
      </c>
      <c r="Q149" s="236"/>
      <c r="R149" s="237">
        <f>SUM(R150:R152)</f>
        <v>0</v>
      </c>
      <c r="S149" s="236"/>
      <c r="T149" s="238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9" t="s">
        <v>84</v>
      </c>
      <c r="AT149" s="240" t="s">
        <v>75</v>
      </c>
      <c r="AU149" s="240" t="s">
        <v>84</v>
      </c>
      <c r="AY149" s="239" t="s">
        <v>213</v>
      </c>
      <c r="BK149" s="241">
        <f>SUM(BK150:BK152)</f>
        <v>0</v>
      </c>
    </row>
    <row r="150" s="2" customFormat="1" ht="21.75" customHeight="1">
      <c r="A150" s="39"/>
      <c r="B150" s="40"/>
      <c r="C150" s="244" t="s">
        <v>248</v>
      </c>
      <c r="D150" s="244" t="s">
        <v>216</v>
      </c>
      <c r="E150" s="245" t="s">
        <v>4950</v>
      </c>
      <c r="F150" s="246" t="s">
        <v>4951</v>
      </c>
      <c r="G150" s="247" t="s">
        <v>399</v>
      </c>
      <c r="H150" s="248">
        <v>4.5599999999999996</v>
      </c>
      <c r="I150" s="249"/>
      <c r="J150" s="250">
        <f>ROUND(I150*H150,2)</f>
        <v>0</v>
      </c>
      <c r="K150" s="246" t="s">
        <v>394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229</v>
      </c>
      <c r="AT150" s="255" t="s">
        <v>216</v>
      </c>
      <c r="AU150" s="255" t="s">
        <v>86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229</v>
      </c>
      <c r="BM150" s="255" t="s">
        <v>307</v>
      </c>
    </row>
    <row r="151" s="13" customFormat="1">
      <c r="A151" s="13"/>
      <c r="B151" s="265"/>
      <c r="C151" s="266"/>
      <c r="D151" s="257" t="s">
        <v>436</v>
      </c>
      <c r="E151" s="267" t="s">
        <v>1</v>
      </c>
      <c r="F151" s="268" t="s">
        <v>4952</v>
      </c>
      <c r="G151" s="266"/>
      <c r="H151" s="269">
        <v>4.5599999999999996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5" t="s">
        <v>436</v>
      </c>
      <c r="AU151" s="275" t="s">
        <v>86</v>
      </c>
      <c r="AV151" s="13" t="s">
        <v>86</v>
      </c>
      <c r="AW151" s="13" t="s">
        <v>32</v>
      </c>
      <c r="AX151" s="13" t="s">
        <v>76</v>
      </c>
      <c r="AY151" s="275" t="s">
        <v>213</v>
      </c>
    </row>
    <row r="152" s="14" customFormat="1">
      <c r="A152" s="14"/>
      <c r="B152" s="276"/>
      <c r="C152" s="277"/>
      <c r="D152" s="257" t="s">
        <v>436</v>
      </c>
      <c r="E152" s="278" t="s">
        <v>1</v>
      </c>
      <c r="F152" s="279" t="s">
        <v>453</v>
      </c>
      <c r="G152" s="277"/>
      <c r="H152" s="280">
        <v>4.5599999999999996</v>
      </c>
      <c r="I152" s="281"/>
      <c r="J152" s="277"/>
      <c r="K152" s="277"/>
      <c r="L152" s="282"/>
      <c r="M152" s="283"/>
      <c r="N152" s="284"/>
      <c r="O152" s="284"/>
      <c r="P152" s="284"/>
      <c r="Q152" s="284"/>
      <c r="R152" s="284"/>
      <c r="S152" s="284"/>
      <c r="T152" s="28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6" t="s">
        <v>436</v>
      </c>
      <c r="AU152" s="286" t="s">
        <v>86</v>
      </c>
      <c r="AV152" s="14" t="s">
        <v>229</v>
      </c>
      <c r="AW152" s="14" t="s">
        <v>32</v>
      </c>
      <c r="AX152" s="14" t="s">
        <v>84</v>
      </c>
      <c r="AY152" s="286" t="s">
        <v>213</v>
      </c>
    </row>
    <row r="153" s="12" customFormat="1" ht="22.8" customHeight="1">
      <c r="A153" s="12"/>
      <c r="B153" s="228"/>
      <c r="C153" s="229"/>
      <c r="D153" s="230" t="s">
        <v>75</v>
      </c>
      <c r="E153" s="242" t="s">
        <v>420</v>
      </c>
      <c r="F153" s="242" t="s">
        <v>907</v>
      </c>
      <c r="G153" s="229"/>
      <c r="H153" s="229"/>
      <c r="I153" s="232"/>
      <c r="J153" s="243">
        <f>BK153</f>
        <v>0</v>
      </c>
      <c r="K153" s="229"/>
      <c r="L153" s="234"/>
      <c r="M153" s="235"/>
      <c r="N153" s="236"/>
      <c r="O153" s="236"/>
      <c r="P153" s="237">
        <f>SUM(P154:P183)</f>
        <v>0</v>
      </c>
      <c r="Q153" s="236"/>
      <c r="R153" s="237">
        <f>SUM(R154:R183)</f>
        <v>0</v>
      </c>
      <c r="S153" s="236"/>
      <c r="T153" s="238">
        <f>SUM(T154:T183)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9" t="s">
        <v>84</v>
      </c>
      <c r="AT153" s="240" t="s">
        <v>75</v>
      </c>
      <c r="AU153" s="240" t="s">
        <v>84</v>
      </c>
      <c r="AY153" s="239" t="s">
        <v>213</v>
      </c>
      <c r="BK153" s="241">
        <f>SUM(BK154:BK183)</f>
        <v>0</v>
      </c>
    </row>
    <row r="154" s="2" customFormat="1" ht="33" customHeight="1">
      <c r="A154" s="39"/>
      <c r="B154" s="40"/>
      <c r="C154" s="244" t="s">
        <v>253</v>
      </c>
      <c r="D154" s="244" t="s">
        <v>216</v>
      </c>
      <c r="E154" s="245" t="s">
        <v>4953</v>
      </c>
      <c r="F154" s="246" t="s">
        <v>4954</v>
      </c>
      <c r="G154" s="247" t="s">
        <v>471</v>
      </c>
      <c r="H154" s="248">
        <v>10</v>
      </c>
      <c r="I154" s="249"/>
      <c r="J154" s="250">
        <f>ROUND(I154*H154,2)</f>
        <v>0</v>
      </c>
      <c r="K154" s="246" t="s">
        <v>394</v>
      </c>
      <c r="L154" s="45"/>
      <c r="M154" s="251" t="s">
        <v>1</v>
      </c>
      <c r="N154" s="252" t="s">
        <v>41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229</v>
      </c>
      <c r="AT154" s="255" t="s">
        <v>216</v>
      </c>
      <c r="AU154" s="255" t="s">
        <v>86</v>
      </c>
      <c r="AY154" s="18" t="s">
        <v>213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84</v>
      </c>
      <c r="BK154" s="256">
        <f>ROUND(I154*H154,2)</f>
        <v>0</v>
      </c>
      <c r="BL154" s="18" t="s">
        <v>229</v>
      </c>
      <c r="BM154" s="255" t="s">
        <v>322</v>
      </c>
    </row>
    <row r="155" s="13" customFormat="1">
      <c r="A155" s="13"/>
      <c r="B155" s="265"/>
      <c r="C155" s="266"/>
      <c r="D155" s="257" t="s">
        <v>436</v>
      </c>
      <c r="E155" s="267" t="s">
        <v>1</v>
      </c>
      <c r="F155" s="268" t="s">
        <v>4955</v>
      </c>
      <c r="G155" s="266"/>
      <c r="H155" s="269">
        <v>10</v>
      </c>
      <c r="I155" s="270"/>
      <c r="J155" s="266"/>
      <c r="K155" s="266"/>
      <c r="L155" s="271"/>
      <c r="M155" s="272"/>
      <c r="N155" s="273"/>
      <c r="O155" s="273"/>
      <c r="P155" s="273"/>
      <c r="Q155" s="273"/>
      <c r="R155" s="273"/>
      <c r="S155" s="273"/>
      <c r="T155" s="27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5" t="s">
        <v>436</v>
      </c>
      <c r="AU155" s="275" t="s">
        <v>86</v>
      </c>
      <c r="AV155" s="13" t="s">
        <v>86</v>
      </c>
      <c r="AW155" s="13" t="s">
        <v>32</v>
      </c>
      <c r="AX155" s="13" t="s">
        <v>76</v>
      </c>
      <c r="AY155" s="275" t="s">
        <v>213</v>
      </c>
    </row>
    <row r="156" s="14" customFormat="1">
      <c r="A156" s="14"/>
      <c r="B156" s="276"/>
      <c r="C156" s="277"/>
      <c r="D156" s="257" t="s">
        <v>436</v>
      </c>
      <c r="E156" s="278" t="s">
        <v>1</v>
      </c>
      <c r="F156" s="279" t="s">
        <v>453</v>
      </c>
      <c r="G156" s="277"/>
      <c r="H156" s="280">
        <v>10</v>
      </c>
      <c r="I156" s="281"/>
      <c r="J156" s="277"/>
      <c r="K156" s="277"/>
      <c r="L156" s="282"/>
      <c r="M156" s="283"/>
      <c r="N156" s="284"/>
      <c r="O156" s="284"/>
      <c r="P156" s="284"/>
      <c r="Q156" s="284"/>
      <c r="R156" s="284"/>
      <c r="S156" s="284"/>
      <c r="T156" s="28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6" t="s">
        <v>436</v>
      </c>
      <c r="AU156" s="286" t="s">
        <v>86</v>
      </c>
      <c r="AV156" s="14" t="s">
        <v>229</v>
      </c>
      <c r="AW156" s="14" t="s">
        <v>32</v>
      </c>
      <c r="AX156" s="14" t="s">
        <v>84</v>
      </c>
      <c r="AY156" s="286" t="s">
        <v>213</v>
      </c>
    </row>
    <row r="157" s="2" customFormat="1" ht="16.5" customHeight="1">
      <c r="A157" s="39"/>
      <c r="B157" s="40"/>
      <c r="C157" s="287" t="s">
        <v>257</v>
      </c>
      <c r="D157" s="287" t="s">
        <v>488</v>
      </c>
      <c r="E157" s="288" t="s">
        <v>4956</v>
      </c>
      <c r="F157" s="289" t="s">
        <v>4957</v>
      </c>
      <c r="G157" s="290" t="s">
        <v>471</v>
      </c>
      <c r="H157" s="291">
        <v>10.199999999999999</v>
      </c>
      <c r="I157" s="292"/>
      <c r="J157" s="293">
        <f>ROUND(I157*H157,2)</f>
        <v>0</v>
      </c>
      <c r="K157" s="289" t="s">
        <v>394</v>
      </c>
      <c r="L157" s="294"/>
      <c r="M157" s="295" t="s">
        <v>1</v>
      </c>
      <c r="N157" s="296" t="s">
        <v>41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420</v>
      </c>
      <c r="AT157" s="255" t="s">
        <v>488</v>
      </c>
      <c r="AU157" s="255" t="s">
        <v>86</v>
      </c>
      <c r="AY157" s="18" t="s">
        <v>213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84</v>
      </c>
      <c r="BK157" s="256">
        <f>ROUND(I157*H157,2)</f>
        <v>0</v>
      </c>
      <c r="BL157" s="18" t="s">
        <v>229</v>
      </c>
      <c r="BM157" s="255" t="s">
        <v>333</v>
      </c>
    </row>
    <row r="158" s="13" customFormat="1">
      <c r="A158" s="13"/>
      <c r="B158" s="265"/>
      <c r="C158" s="266"/>
      <c r="D158" s="257" t="s">
        <v>436</v>
      </c>
      <c r="E158" s="267" t="s">
        <v>1</v>
      </c>
      <c r="F158" s="268" t="s">
        <v>4958</v>
      </c>
      <c r="G158" s="266"/>
      <c r="H158" s="269">
        <v>10.199999999999999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5" t="s">
        <v>436</v>
      </c>
      <c r="AU158" s="275" t="s">
        <v>86</v>
      </c>
      <c r="AV158" s="13" t="s">
        <v>86</v>
      </c>
      <c r="AW158" s="13" t="s">
        <v>32</v>
      </c>
      <c r="AX158" s="13" t="s">
        <v>76</v>
      </c>
      <c r="AY158" s="275" t="s">
        <v>213</v>
      </c>
    </row>
    <row r="159" s="14" customFormat="1">
      <c r="A159" s="14"/>
      <c r="B159" s="276"/>
      <c r="C159" s="277"/>
      <c r="D159" s="257" t="s">
        <v>436</v>
      </c>
      <c r="E159" s="278" t="s">
        <v>1</v>
      </c>
      <c r="F159" s="279" t="s">
        <v>453</v>
      </c>
      <c r="G159" s="277"/>
      <c r="H159" s="280">
        <v>10.199999999999999</v>
      </c>
      <c r="I159" s="281"/>
      <c r="J159" s="277"/>
      <c r="K159" s="277"/>
      <c r="L159" s="282"/>
      <c r="M159" s="283"/>
      <c r="N159" s="284"/>
      <c r="O159" s="284"/>
      <c r="P159" s="284"/>
      <c r="Q159" s="284"/>
      <c r="R159" s="284"/>
      <c r="S159" s="284"/>
      <c r="T159" s="28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6" t="s">
        <v>436</v>
      </c>
      <c r="AU159" s="286" t="s">
        <v>86</v>
      </c>
      <c r="AV159" s="14" t="s">
        <v>229</v>
      </c>
      <c r="AW159" s="14" t="s">
        <v>32</v>
      </c>
      <c r="AX159" s="14" t="s">
        <v>84</v>
      </c>
      <c r="AY159" s="286" t="s">
        <v>213</v>
      </c>
    </row>
    <row r="160" s="2" customFormat="1" ht="33" customHeight="1">
      <c r="A160" s="39"/>
      <c r="B160" s="40"/>
      <c r="C160" s="244" t="s">
        <v>264</v>
      </c>
      <c r="D160" s="244" t="s">
        <v>216</v>
      </c>
      <c r="E160" s="245" t="s">
        <v>4959</v>
      </c>
      <c r="F160" s="246" t="s">
        <v>4960</v>
      </c>
      <c r="G160" s="247" t="s">
        <v>471</v>
      </c>
      <c r="H160" s="248">
        <v>66</v>
      </c>
      <c r="I160" s="249"/>
      <c r="J160" s="250">
        <f>ROUND(I160*H160,2)</f>
        <v>0</v>
      </c>
      <c r="K160" s="246" t="s">
        <v>394</v>
      </c>
      <c r="L160" s="45"/>
      <c r="M160" s="251" t="s">
        <v>1</v>
      </c>
      <c r="N160" s="252" t="s">
        <v>41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229</v>
      </c>
      <c r="AT160" s="255" t="s">
        <v>216</v>
      </c>
      <c r="AU160" s="255" t="s">
        <v>86</v>
      </c>
      <c r="AY160" s="18" t="s">
        <v>213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84</v>
      </c>
      <c r="BK160" s="256">
        <f>ROUND(I160*H160,2)</f>
        <v>0</v>
      </c>
      <c r="BL160" s="18" t="s">
        <v>229</v>
      </c>
      <c r="BM160" s="255" t="s">
        <v>343</v>
      </c>
    </row>
    <row r="161" s="13" customFormat="1">
      <c r="A161" s="13"/>
      <c r="B161" s="265"/>
      <c r="C161" s="266"/>
      <c r="D161" s="257" t="s">
        <v>436</v>
      </c>
      <c r="E161" s="267" t="s">
        <v>1</v>
      </c>
      <c r="F161" s="268" t="s">
        <v>4961</v>
      </c>
      <c r="G161" s="266"/>
      <c r="H161" s="269">
        <v>66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5" t="s">
        <v>436</v>
      </c>
      <c r="AU161" s="275" t="s">
        <v>86</v>
      </c>
      <c r="AV161" s="13" t="s">
        <v>86</v>
      </c>
      <c r="AW161" s="13" t="s">
        <v>32</v>
      </c>
      <c r="AX161" s="13" t="s">
        <v>76</v>
      </c>
      <c r="AY161" s="275" t="s">
        <v>213</v>
      </c>
    </row>
    <row r="162" s="14" customFormat="1">
      <c r="A162" s="14"/>
      <c r="B162" s="276"/>
      <c r="C162" s="277"/>
      <c r="D162" s="257" t="s">
        <v>436</v>
      </c>
      <c r="E162" s="278" t="s">
        <v>1</v>
      </c>
      <c r="F162" s="279" t="s">
        <v>453</v>
      </c>
      <c r="G162" s="277"/>
      <c r="H162" s="280">
        <v>66</v>
      </c>
      <c r="I162" s="281"/>
      <c r="J162" s="277"/>
      <c r="K162" s="277"/>
      <c r="L162" s="282"/>
      <c r="M162" s="283"/>
      <c r="N162" s="284"/>
      <c r="O162" s="284"/>
      <c r="P162" s="284"/>
      <c r="Q162" s="284"/>
      <c r="R162" s="284"/>
      <c r="S162" s="284"/>
      <c r="T162" s="28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6" t="s">
        <v>436</v>
      </c>
      <c r="AU162" s="286" t="s">
        <v>86</v>
      </c>
      <c r="AV162" s="14" t="s">
        <v>229</v>
      </c>
      <c r="AW162" s="14" t="s">
        <v>32</v>
      </c>
      <c r="AX162" s="14" t="s">
        <v>84</v>
      </c>
      <c r="AY162" s="286" t="s">
        <v>213</v>
      </c>
    </row>
    <row r="163" s="2" customFormat="1" ht="16.5" customHeight="1">
      <c r="A163" s="39"/>
      <c r="B163" s="40"/>
      <c r="C163" s="287" t="s">
        <v>269</v>
      </c>
      <c r="D163" s="287" t="s">
        <v>488</v>
      </c>
      <c r="E163" s="288" t="s">
        <v>4962</v>
      </c>
      <c r="F163" s="289" t="s">
        <v>4963</v>
      </c>
      <c r="G163" s="290" t="s">
        <v>471</v>
      </c>
      <c r="H163" s="291">
        <v>67.319999999999993</v>
      </c>
      <c r="I163" s="292"/>
      <c r="J163" s="293">
        <f>ROUND(I163*H163,2)</f>
        <v>0</v>
      </c>
      <c r="K163" s="289" t="s">
        <v>394</v>
      </c>
      <c r="L163" s="294"/>
      <c r="M163" s="295" t="s">
        <v>1</v>
      </c>
      <c r="N163" s="296" t="s">
        <v>41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420</v>
      </c>
      <c r="AT163" s="255" t="s">
        <v>488</v>
      </c>
      <c r="AU163" s="255" t="s">
        <v>86</v>
      </c>
      <c r="AY163" s="18" t="s">
        <v>213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84</v>
      </c>
      <c r="BK163" s="256">
        <f>ROUND(I163*H163,2)</f>
        <v>0</v>
      </c>
      <c r="BL163" s="18" t="s">
        <v>229</v>
      </c>
      <c r="BM163" s="255" t="s">
        <v>512</v>
      </c>
    </row>
    <row r="164" s="13" customFormat="1">
      <c r="A164" s="13"/>
      <c r="B164" s="265"/>
      <c r="C164" s="266"/>
      <c r="D164" s="257" t="s">
        <v>436</v>
      </c>
      <c r="E164" s="267" t="s">
        <v>1</v>
      </c>
      <c r="F164" s="268" t="s">
        <v>4964</v>
      </c>
      <c r="G164" s="266"/>
      <c r="H164" s="269">
        <v>67.319999999999993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5" t="s">
        <v>436</v>
      </c>
      <c r="AU164" s="275" t="s">
        <v>86</v>
      </c>
      <c r="AV164" s="13" t="s">
        <v>86</v>
      </c>
      <c r="AW164" s="13" t="s">
        <v>32</v>
      </c>
      <c r="AX164" s="13" t="s">
        <v>76</v>
      </c>
      <c r="AY164" s="275" t="s">
        <v>213</v>
      </c>
    </row>
    <row r="165" s="14" customFormat="1">
      <c r="A165" s="14"/>
      <c r="B165" s="276"/>
      <c r="C165" s="277"/>
      <c r="D165" s="257" t="s">
        <v>436</v>
      </c>
      <c r="E165" s="278" t="s">
        <v>1</v>
      </c>
      <c r="F165" s="279" t="s">
        <v>453</v>
      </c>
      <c r="G165" s="277"/>
      <c r="H165" s="280">
        <v>67.319999999999993</v>
      </c>
      <c r="I165" s="281"/>
      <c r="J165" s="277"/>
      <c r="K165" s="277"/>
      <c r="L165" s="282"/>
      <c r="M165" s="283"/>
      <c r="N165" s="284"/>
      <c r="O165" s="284"/>
      <c r="P165" s="284"/>
      <c r="Q165" s="284"/>
      <c r="R165" s="284"/>
      <c r="S165" s="284"/>
      <c r="T165" s="28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6" t="s">
        <v>436</v>
      </c>
      <c r="AU165" s="286" t="s">
        <v>86</v>
      </c>
      <c r="AV165" s="14" t="s">
        <v>229</v>
      </c>
      <c r="AW165" s="14" t="s">
        <v>32</v>
      </c>
      <c r="AX165" s="14" t="s">
        <v>84</v>
      </c>
      <c r="AY165" s="286" t="s">
        <v>213</v>
      </c>
    </row>
    <row r="166" s="2" customFormat="1" ht="33" customHeight="1">
      <c r="A166" s="39"/>
      <c r="B166" s="40"/>
      <c r="C166" s="244" t="s">
        <v>279</v>
      </c>
      <c r="D166" s="244" t="s">
        <v>216</v>
      </c>
      <c r="E166" s="245" t="s">
        <v>4965</v>
      </c>
      <c r="F166" s="246" t="s">
        <v>4966</v>
      </c>
      <c r="G166" s="247" t="s">
        <v>310</v>
      </c>
      <c r="H166" s="248">
        <v>26</v>
      </c>
      <c r="I166" s="249"/>
      <c r="J166" s="250">
        <f>ROUND(I166*H166,2)</f>
        <v>0</v>
      </c>
      <c r="K166" s="246" t="s">
        <v>394</v>
      </c>
      <c r="L166" s="45"/>
      <c r="M166" s="251" t="s">
        <v>1</v>
      </c>
      <c r="N166" s="252" t="s">
        <v>41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229</v>
      </c>
      <c r="AT166" s="255" t="s">
        <v>216</v>
      </c>
      <c r="AU166" s="255" t="s">
        <v>86</v>
      </c>
      <c r="AY166" s="18" t="s">
        <v>213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84</v>
      </c>
      <c r="BK166" s="256">
        <f>ROUND(I166*H166,2)</f>
        <v>0</v>
      </c>
      <c r="BL166" s="18" t="s">
        <v>229</v>
      </c>
      <c r="BM166" s="255" t="s">
        <v>355</v>
      </c>
    </row>
    <row r="167" s="13" customFormat="1">
      <c r="A167" s="13"/>
      <c r="B167" s="265"/>
      <c r="C167" s="266"/>
      <c r="D167" s="257" t="s">
        <v>436</v>
      </c>
      <c r="E167" s="267" t="s">
        <v>1</v>
      </c>
      <c r="F167" s="268" t="s">
        <v>343</v>
      </c>
      <c r="G167" s="266"/>
      <c r="H167" s="269">
        <v>24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5" t="s">
        <v>436</v>
      </c>
      <c r="AU167" s="275" t="s">
        <v>86</v>
      </c>
      <c r="AV167" s="13" t="s">
        <v>86</v>
      </c>
      <c r="AW167" s="13" t="s">
        <v>32</v>
      </c>
      <c r="AX167" s="13" t="s">
        <v>76</v>
      </c>
      <c r="AY167" s="275" t="s">
        <v>213</v>
      </c>
    </row>
    <row r="168" s="13" customFormat="1">
      <c r="A168" s="13"/>
      <c r="B168" s="265"/>
      <c r="C168" s="266"/>
      <c r="D168" s="257" t="s">
        <v>436</v>
      </c>
      <c r="E168" s="267" t="s">
        <v>1</v>
      </c>
      <c r="F168" s="268" t="s">
        <v>86</v>
      </c>
      <c r="G168" s="266"/>
      <c r="H168" s="269">
        <v>2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5" t="s">
        <v>436</v>
      </c>
      <c r="AU168" s="275" t="s">
        <v>86</v>
      </c>
      <c r="AV168" s="13" t="s">
        <v>86</v>
      </c>
      <c r="AW168" s="13" t="s">
        <v>32</v>
      </c>
      <c r="AX168" s="13" t="s">
        <v>76</v>
      </c>
      <c r="AY168" s="275" t="s">
        <v>213</v>
      </c>
    </row>
    <row r="169" s="14" customFormat="1">
      <c r="A169" s="14"/>
      <c r="B169" s="276"/>
      <c r="C169" s="277"/>
      <c r="D169" s="257" t="s">
        <v>436</v>
      </c>
      <c r="E169" s="278" t="s">
        <v>1</v>
      </c>
      <c r="F169" s="279" t="s">
        <v>453</v>
      </c>
      <c r="G169" s="277"/>
      <c r="H169" s="280">
        <v>26</v>
      </c>
      <c r="I169" s="281"/>
      <c r="J169" s="277"/>
      <c r="K169" s="277"/>
      <c r="L169" s="282"/>
      <c r="M169" s="283"/>
      <c r="N169" s="284"/>
      <c r="O169" s="284"/>
      <c r="P169" s="284"/>
      <c r="Q169" s="284"/>
      <c r="R169" s="284"/>
      <c r="S169" s="284"/>
      <c r="T169" s="28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6" t="s">
        <v>436</v>
      </c>
      <c r="AU169" s="286" t="s">
        <v>86</v>
      </c>
      <c r="AV169" s="14" t="s">
        <v>229</v>
      </c>
      <c r="AW169" s="14" t="s">
        <v>32</v>
      </c>
      <c r="AX169" s="14" t="s">
        <v>84</v>
      </c>
      <c r="AY169" s="286" t="s">
        <v>213</v>
      </c>
    </row>
    <row r="170" s="2" customFormat="1" ht="16.5" customHeight="1">
      <c r="A170" s="39"/>
      <c r="B170" s="40"/>
      <c r="C170" s="287" t="s">
        <v>8</v>
      </c>
      <c r="D170" s="287" t="s">
        <v>488</v>
      </c>
      <c r="E170" s="288" t="s">
        <v>4967</v>
      </c>
      <c r="F170" s="289" t="s">
        <v>4968</v>
      </c>
      <c r="G170" s="290" t="s">
        <v>310</v>
      </c>
      <c r="H170" s="291">
        <v>24</v>
      </c>
      <c r="I170" s="292"/>
      <c r="J170" s="293">
        <f>ROUND(I170*H170,2)</f>
        <v>0</v>
      </c>
      <c r="K170" s="289" t="s">
        <v>394</v>
      </c>
      <c r="L170" s="294"/>
      <c r="M170" s="295" t="s">
        <v>1</v>
      </c>
      <c r="N170" s="296" t="s">
        <v>41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420</v>
      </c>
      <c r="AT170" s="255" t="s">
        <v>488</v>
      </c>
      <c r="AU170" s="255" t="s">
        <v>86</v>
      </c>
      <c r="AY170" s="18" t="s">
        <v>213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84</v>
      </c>
      <c r="BK170" s="256">
        <f>ROUND(I170*H170,2)</f>
        <v>0</v>
      </c>
      <c r="BL170" s="18" t="s">
        <v>229</v>
      </c>
      <c r="BM170" s="255" t="s">
        <v>365</v>
      </c>
    </row>
    <row r="171" s="2" customFormat="1" ht="16.5" customHeight="1">
      <c r="A171" s="39"/>
      <c r="B171" s="40"/>
      <c r="C171" s="287" t="s">
        <v>293</v>
      </c>
      <c r="D171" s="287" t="s">
        <v>488</v>
      </c>
      <c r="E171" s="288" t="s">
        <v>4969</v>
      </c>
      <c r="F171" s="289" t="s">
        <v>4970</v>
      </c>
      <c r="G171" s="290" t="s">
        <v>310</v>
      </c>
      <c r="H171" s="291">
        <v>2</v>
      </c>
      <c r="I171" s="292"/>
      <c r="J171" s="293">
        <f>ROUND(I171*H171,2)</f>
        <v>0</v>
      </c>
      <c r="K171" s="289" t="s">
        <v>394</v>
      </c>
      <c r="L171" s="294"/>
      <c r="M171" s="295" t="s">
        <v>1</v>
      </c>
      <c r="N171" s="296" t="s">
        <v>41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420</v>
      </c>
      <c r="AT171" s="255" t="s">
        <v>488</v>
      </c>
      <c r="AU171" s="255" t="s">
        <v>86</v>
      </c>
      <c r="AY171" s="18" t="s">
        <v>213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84</v>
      </c>
      <c r="BK171" s="256">
        <f>ROUND(I171*H171,2)</f>
        <v>0</v>
      </c>
      <c r="BL171" s="18" t="s">
        <v>229</v>
      </c>
      <c r="BM171" s="255" t="s">
        <v>375</v>
      </c>
    </row>
    <row r="172" s="2" customFormat="1" ht="33" customHeight="1">
      <c r="A172" s="39"/>
      <c r="B172" s="40"/>
      <c r="C172" s="244" t="s">
        <v>302</v>
      </c>
      <c r="D172" s="244" t="s">
        <v>216</v>
      </c>
      <c r="E172" s="245" t="s">
        <v>4971</v>
      </c>
      <c r="F172" s="246" t="s">
        <v>4972</v>
      </c>
      <c r="G172" s="247" t="s">
        <v>310</v>
      </c>
      <c r="H172" s="248">
        <v>4</v>
      </c>
      <c r="I172" s="249"/>
      <c r="J172" s="250">
        <f>ROUND(I172*H172,2)</f>
        <v>0</v>
      </c>
      <c r="K172" s="246" t="s">
        <v>394</v>
      </c>
      <c r="L172" s="45"/>
      <c r="M172" s="251" t="s">
        <v>1</v>
      </c>
      <c r="N172" s="252" t="s">
        <v>41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229</v>
      </c>
      <c r="AT172" s="255" t="s">
        <v>216</v>
      </c>
      <c r="AU172" s="255" t="s">
        <v>86</v>
      </c>
      <c r="AY172" s="18" t="s">
        <v>213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84</v>
      </c>
      <c r="BK172" s="256">
        <f>ROUND(I172*H172,2)</f>
        <v>0</v>
      </c>
      <c r="BL172" s="18" t="s">
        <v>229</v>
      </c>
      <c r="BM172" s="255" t="s">
        <v>297</v>
      </c>
    </row>
    <row r="173" s="2" customFormat="1" ht="16.5" customHeight="1">
      <c r="A173" s="39"/>
      <c r="B173" s="40"/>
      <c r="C173" s="287" t="s">
        <v>307</v>
      </c>
      <c r="D173" s="287" t="s">
        <v>488</v>
      </c>
      <c r="E173" s="288" t="s">
        <v>4973</v>
      </c>
      <c r="F173" s="289" t="s">
        <v>4974</v>
      </c>
      <c r="G173" s="290" t="s">
        <v>310</v>
      </c>
      <c r="H173" s="291">
        <v>4</v>
      </c>
      <c r="I173" s="292"/>
      <c r="J173" s="293">
        <f>ROUND(I173*H173,2)</f>
        <v>0</v>
      </c>
      <c r="K173" s="289" t="s">
        <v>394</v>
      </c>
      <c r="L173" s="294"/>
      <c r="M173" s="295" t="s">
        <v>1</v>
      </c>
      <c r="N173" s="296" t="s">
        <v>41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420</v>
      </c>
      <c r="AT173" s="255" t="s">
        <v>488</v>
      </c>
      <c r="AU173" s="255" t="s">
        <v>86</v>
      </c>
      <c r="AY173" s="18" t="s">
        <v>213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84</v>
      </c>
      <c r="BK173" s="256">
        <f>ROUND(I173*H173,2)</f>
        <v>0</v>
      </c>
      <c r="BL173" s="18" t="s">
        <v>229</v>
      </c>
      <c r="BM173" s="255" t="s">
        <v>317</v>
      </c>
    </row>
    <row r="174" s="2" customFormat="1" ht="33" customHeight="1">
      <c r="A174" s="39"/>
      <c r="B174" s="40"/>
      <c r="C174" s="244" t="s">
        <v>312</v>
      </c>
      <c r="D174" s="244" t="s">
        <v>216</v>
      </c>
      <c r="E174" s="245" t="s">
        <v>4975</v>
      </c>
      <c r="F174" s="246" t="s">
        <v>4976</v>
      </c>
      <c r="G174" s="247" t="s">
        <v>310</v>
      </c>
      <c r="H174" s="248">
        <v>7</v>
      </c>
      <c r="I174" s="249"/>
      <c r="J174" s="250">
        <f>ROUND(I174*H174,2)</f>
        <v>0</v>
      </c>
      <c r="K174" s="246" t="s">
        <v>394</v>
      </c>
      <c r="L174" s="45"/>
      <c r="M174" s="251" t="s">
        <v>1</v>
      </c>
      <c r="N174" s="252" t="s">
        <v>41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229</v>
      </c>
      <c r="AT174" s="255" t="s">
        <v>216</v>
      </c>
      <c r="AU174" s="255" t="s">
        <v>86</v>
      </c>
      <c r="AY174" s="18" t="s">
        <v>213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84</v>
      </c>
      <c r="BK174" s="256">
        <f>ROUND(I174*H174,2)</f>
        <v>0</v>
      </c>
      <c r="BL174" s="18" t="s">
        <v>229</v>
      </c>
      <c r="BM174" s="255" t="s">
        <v>565</v>
      </c>
    </row>
    <row r="175" s="2" customFormat="1" ht="16.5" customHeight="1">
      <c r="A175" s="39"/>
      <c r="B175" s="40"/>
      <c r="C175" s="287" t="s">
        <v>322</v>
      </c>
      <c r="D175" s="287" t="s">
        <v>488</v>
      </c>
      <c r="E175" s="288" t="s">
        <v>4977</v>
      </c>
      <c r="F175" s="289" t="s">
        <v>4978</v>
      </c>
      <c r="G175" s="290" t="s">
        <v>310</v>
      </c>
      <c r="H175" s="291">
        <v>7</v>
      </c>
      <c r="I175" s="292"/>
      <c r="J175" s="293">
        <f>ROUND(I175*H175,2)</f>
        <v>0</v>
      </c>
      <c r="K175" s="289" t="s">
        <v>394</v>
      </c>
      <c r="L175" s="294"/>
      <c r="M175" s="295" t="s">
        <v>1</v>
      </c>
      <c r="N175" s="296" t="s">
        <v>41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420</v>
      </c>
      <c r="AT175" s="255" t="s">
        <v>488</v>
      </c>
      <c r="AU175" s="255" t="s">
        <v>86</v>
      </c>
      <c r="AY175" s="18" t="s">
        <v>213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84</v>
      </c>
      <c r="BK175" s="256">
        <f>ROUND(I175*H175,2)</f>
        <v>0</v>
      </c>
      <c r="BL175" s="18" t="s">
        <v>229</v>
      </c>
      <c r="BM175" s="255" t="s">
        <v>574</v>
      </c>
    </row>
    <row r="176" s="2" customFormat="1" ht="33" customHeight="1">
      <c r="A176" s="39"/>
      <c r="B176" s="40"/>
      <c r="C176" s="244" t="s">
        <v>7</v>
      </c>
      <c r="D176" s="244" t="s">
        <v>216</v>
      </c>
      <c r="E176" s="245" t="s">
        <v>4979</v>
      </c>
      <c r="F176" s="246" t="s">
        <v>4980</v>
      </c>
      <c r="G176" s="247" t="s">
        <v>310</v>
      </c>
      <c r="H176" s="248">
        <v>2</v>
      </c>
      <c r="I176" s="249"/>
      <c r="J176" s="250">
        <f>ROUND(I176*H176,2)</f>
        <v>0</v>
      </c>
      <c r="K176" s="246" t="s">
        <v>394</v>
      </c>
      <c r="L176" s="45"/>
      <c r="M176" s="251" t="s">
        <v>1</v>
      </c>
      <c r="N176" s="252" t="s">
        <v>41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229</v>
      </c>
      <c r="AT176" s="255" t="s">
        <v>216</v>
      </c>
      <c r="AU176" s="255" t="s">
        <v>86</v>
      </c>
      <c r="AY176" s="18" t="s">
        <v>213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84</v>
      </c>
      <c r="BK176" s="256">
        <f>ROUND(I176*H176,2)</f>
        <v>0</v>
      </c>
      <c r="BL176" s="18" t="s">
        <v>229</v>
      </c>
      <c r="BM176" s="255" t="s">
        <v>585</v>
      </c>
    </row>
    <row r="177" s="2" customFormat="1" ht="16.5" customHeight="1">
      <c r="A177" s="39"/>
      <c r="B177" s="40"/>
      <c r="C177" s="287" t="s">
        <v>333</v>
      </c>
      <c r="D177" s="287" t="s">
        <v>488</v>
      </c>
      <c r="E177" s="288" t="s">
        <v>4981</v>
      </c>
      <c r="F177" s="289" t="s">
        <v>4982</v>
      </c>
      <c r="G177" s="290" t="s">
        <v>310</v>
      </c>
      <c r="H177" s="291">
        <v>2</v>
      </c>
      <c r="I177" s="292"/>
      <c r="J177" s="293">
        <f>ROUND(I177*H177,2)</f>
        <v>0</v>
      </c>
      <c r="K177" s="289" t="s">
        <v>394</v>
      </c>
      <c r="L177" s="294"/>
      <c r="M177" s="295" t="s">
        <v>1</v>
      </c>
      <c r="N177" s="296" t="s">
        <v>41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420</v>
      </c>
      <c r="AT177" s="255" t="s">
        <v>488</v>
      </c>
      <c r="AU177" s="255" t="s">
        <v>86</v>
      </c>
      <c r="AY177" s="18" t="s">
        <v>213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84</v>
      </c>
      <c r="BK177" s="256">
        <f>ROUND(I177*H177,2)</f>
        <v>0</v>
      </c>
      <c r="BL177" s="18" t="s">
        <v>229</v>
      </c>
      <c r="BM177" s="255" t="s">
        <v>601</v>
      </c>
    </row>
    <row r="178" s="2" customFormat="1" ht="16.5" customHeight="1">
      <c r="A178" s="39"/>
      <c r="B178" s="40"/>
      <c r="C178" s="244" t="s">
        <v>338</v>
      </c>
      <c r="D178" s="244" t="s">
        <v>216</v>
      </c>
      <c r="E178" s="245" t="s">
        <v>4983</v>
      </c>
      <c r="F178" s="246" t="s">
        <v>4984</v>
      </c>
      <c r="G178" s="247" t="s">
        <v>471</v>
      </c>
      <c r="H178" s="248">
        <v>76</v>
      </c>
      <c r="I178" s="249"/>
      <c r="J178" s="250">
        <f>ROUND(I178*H178,2)</f>
        <v>0</v>
      </c>
      <c r="K178" s="246" t="s">
        <v>394</v>
      </c>
      <c r="L178" s="45"/>
      <c r="M178" s="251" t="s">
        <v>1</v>
      </c>
      <c r="N178" s="252" t="s">
        <v>41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229</v>
      </c>
      <c r="AT178" s="255" t="s">
        <v>216</v>
      </c>
      <c r="AU178" s="255" t="s">
        <v>86</v>
      </c>
      <c r="AY178" s="18" t="s">
        <v>213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84</v>
      </c>
      <c r="BK178" s="256">
        <f>ROUND(I178*H178,2)</f>
        <v>0</v>
      </c>
      <c r="BL178" s="18" t="s">
        <v>229</v>
      </c>
      <c r="BM178" s="255" t="s">
        <v>611</v>
      </c>
    </row>
    <row r="179" s="2" customFormat="1" ht="21.75" customHeight="1">
      <c r="A179" s="39"/>
      <c r="B179" s="40"/>
      <c r="C179" s="244" t="s">
        <v>343</v>
      </c>
      <c r="D179" s="244" t="s">
        <v>216</v>
      </c>
      <c r="E179" s="245" t="s">
        <v>4985</v>
      </c>
      <c r="F179" s="246" t="s">
        <v>4986</v>
      </c>
      <c r="G179" s="247" t="s">
        <v>310</v>
      </c>
      <c r="H179" s="248">
        <v>1</v>
      </c>
      <c r="I179" s="249"/>
      <c r="J179" s="250">
        <f>ROUND(I179*H179,2)</f>
        <v>0</v>
      </c>
      <c r="K179" s="246" t="s">
        <v>394</v>
      </c>
      <c r="L179" s="45"/>
      <c r="M179" s="251" t="s">
        <v>1</v>
      </c>
      <c r="N179" s="252" t="s">
        <v>41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229</v>
      </c>
      <c r="AT179" s="255" t="s">
        <v>216</v>
      </c>
      <c r="AU179" s="255" t="s">
        <v>86</v>
      </c>
      <c r="AY179" s="18" t="s">
        <v>213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84</v>
      </c>
      <c r="BK179" s="256">
        <f>ROUND(I179*H179,2)</f>
        <v>0</v>
      </c>
      <c r="BL179" s="18" t="s">
        <v>229</v>
      </c>
      <c r="BM179" s="255" t="s">
        <v>620</v>
      </c>
    </row>
    <row r="180" s="2" customFormat="1" ht="33" customHeight="1">
      <c r="A180" s="39"/>
      <c r="B180" s="40"/>
      <c r="C180" s="244" t="s">
        <v>348</v>
      </c>
      <c r="D180" s="244" t="s">
        <v>216</v>
      </c>
      <c r="E180" s="245" t="s">
        <v>4987</v>
      </c>
      <c r="F180" s="246" t="s">
        <v>4988</v>
      </c>
      <c r="G180" s="247" t="s">
        <v>310</v>
      </c>
      <c r="H180" s="248">
        <v>1</v>
      </c>
      <c r="I180" s="249"/>
      <c r="J180" s="250">
        <f>ROUND(I180*H180,2)</f>
        <v>0</v>
      </c>
      <c r="K180" s="246" t="s">
        <v>394</v>
      </c>
      <c r="L180" s="45"/>
      <c r="M180" s="251" t="s">
        <v>1</v>
      </c>
      <c r="N180" s="252" t="s">
        <v>41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229</v>
      </c>
      <c r="AT180" s="255" t="s">
        <v>216</v>
      </c>
      <c r="AU180" s="255" t="s">
        <v>86</v>
      </c>
      <c r="AY180" s="18" t="s">
        <v>213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84</v>
      </c>
      <c r="BK180" s="256">
        <f>ROUND(I180*H180,2)</f>
        <v>0</v>
      </c>
      <c r="BL180" s="18" t="s">
        <v>229</v>
      </c>
      <c r="BM180" s="255" t="s">
        <v>630</v>
      </c>
    </row>
    <row r="181" s="2" customFormat="1" ht="33" customHeight="1">
      <c r="A181" s="39"/>
      <c r="B181" s="40"/>
      <c r="C181" s="244" t="s">
        <v>512</v>
      </c>
      <c r="D181" s="244" t="s">
        <v>216</v>
      </c>
      <c r="E181" s="245" t="s">
        <v>4989</v>
      </c>
      <c r="F181" s="246" t="s">
        <v>4990</v>
      </c>
      <c r="G181" s="247" t="s">
        <v>310</v>
      </c>
      <c r="H181" s="248">
        <v>1</v>
      </c>
      <c r="I181" s="249"/>
      <c r="J181" s="250">
        <f>ROUND(I181*H181,2)</f>
        <v>0</v>
      </c>
      <c r="K181" s="246" t="s">
        <v>394</v>
      </c>
      <c r="L181" s="45"/>
      <c r="M181" s="251" t="s">
        <v>1</v>
      </c>
      <c r="N181" s="252" t="s">
        <v>41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229</v>
      </c>
      <c r="AT181" s="255" t="s">
        <v>216</v>
      </c>
      <c r="AU181" s="255" t="s">
        <v>86</v>
      </c>
      <c r="AY181" s="18" t="s">
        <v>213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84</v>
      </c>
      <c r="BK181" s="256">
        <f>ROUND(I181*H181,2)</f>
        <v>0</v>
      </c>
      <c r="BL181" s="18" t="s">
        <v>229</v>
      </c>
      <c r="BM181" s="255" t="s">
        <v>640</v>
      </c>
    </row>
    <row r="182" s="2" customFormat="1" ht="33" customHeight="1">
      <c r="A182" s="39"/>
      <c r="B182" s="40"/>
      <c r="C182" s="244" t="s">
        <v>516</v>
      </c>
      <c r="D182" s="244" t="s">
        <v>216</v>
      </c>
      <c r="E182" s="245" t="s">
        <v>4991</v>
      </c>
      <c r="F182" s="246" t="s">
        <v>4992</v>
      </c>
      <c r="G182" s="247" t="s">
        <v>310</v>
      </c>
      <c r="H182" s="248">
        <v>1</v>
      </c>
      <c r="I182" s="249"/>
      <c r="J182" s="250">
        <f>ROUND(I182*H182,2)</f>
        <v>0</v>
      </c>
      <c r="K182" s="246" t="s">
        <v>394</v>
      </c>
      <c r="L182" s="45"/>
      <c r="M182" s="251" t="s">
        <v>1</v>
      </c>
      <c r="N182" s="252" t="s">
        <v>41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229</v>
      </c>
      <c r="AT182" s="255" t="s">
        <v>216</v>
      </c>
      <c r="AU182" s="255" t="s">
        <v>86</v>
      </c>
      <c r="AY182" s="18" t="s">
        <v>213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84</v>
      </c>
      <c r="BK182" s="256">
        <f>ROUND(I182*H182,2)</f>
        <v>0</v>
      </c>
      <c r="BL182" s="18" t="s">
        <v>229</v>
      </c>
      <c r="BM182" s="255" t="s">
        <v>658</v>
      </c>
    </row>
    <row r="183" s="2" customFormat="1" ht="33" customHeight="1">
      <c r="A183" s="39"/>
      <c r="B183" s="40"/>
      <c r="C183" s="244" t="s">
        <v>355</v>
      </c>
      <c r="D183" s="244" t="s">
        <v>216</v>
      </c>
      <c r="E183" s="245" t="s">
        <v>4993</v>
      </c>
      <c r="F183" s="246" t="s">
        <v>4994</v>
      </c>
      <c r="G183" s="247" t="s">
        <v>310</v>
      </c>
      <c r="H183" s="248">
        <v>1</v>
      </c>
      <c r="I183" s="249"/>
      <c r="J183" s="250">
        <f>ROUND(I183*H183,2)</f>
        <v>0</v>
      </c>
      <c r="K183" s="246" t="s">
        <v>394</v>
      </c>
      <c r="L183" s="45"/>
      <c r="M183" s="251" t="s">
        <v>1</v>
      </c>
      <c r="N183" s="252" t="s">
        <v>41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229</v>
      </c>
      <c r="AT183" s="255" t="s">
        <v>216</v>
      </c>
      <c r="AU183" s="255" t="s">
        <v>86</v>
      </c>
      <c r="AY183" s="18" t="s">
        <v>213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84</v>
      </c>
      <c r="BK183" s="256">
        <f>ROUND(I183*H183,2)</f>
        <v>0</v>
      </c>
      <c r="BL183" s="18" t="s">
        <v>229</v>
      </c>
      <c r="BM183" s="255" t="s">
        <v>673</v>
      </c>
    </row>
    <row r="184" s="12" customFormat="1" ht="22.8" customHeight="1">
      <c r="A184" s="12"/>
      <c r="B184" s="228"/>
      <c r="C184" s="229"/>
      <c r="D184" s="230" t="s">
        <v>75</v>
      </c>
      <c r="E184" s="242" t="s">
        <v>1133</v>
      </c>
      <c r="F184" s="242" t="s">
        <v>1134</v>
      </c>
      <c r="G184" s="229"/>
      <c r="H184" s="229"/>
      <c r="I184" s="232"/>
      <c r="J184" s="243">
        <f>BK184</f>
        <v>0</v>
      </c>
      <c r="K184" s="229"/>
      <c r="L184" s="234"/>
      <c r="M184" s="235"/>
      <c r="N184" s="236"/>
      <c r="O184" s="236"/>
      <c r="P184" s="237">
        <f>P185</f>
        <v>0</v>
      </c>
      <c r="Q184" s="236"/>
      <c r="R184" s="237">
        <f>R185</f>
        <v>0</v>
      </c>
      <c r="S184" s="236"/>
      <c r="T184" s="238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9" t="s">
        <v>84</v>
      </c>
      <c r="AT184" s="240" t="s">
        <v>75</v>
      </c>
      <c r="AU184" s="240" t="s">
        <v>84</v>
      </c>
      <c r="AY184" s="239" t="s">
        <v>213</v>
      </c>
      <c r="BK184" s="241">
        <f>BK185</f>
        <v>0</v>
      </c>
    </row>
    <row r="185" s="2" customFormat="1" ht="44.25" customHeight="1">
      <c r="A185" s="39"/>
      <c r="B185" s="40"/>
      <c r="C185" s="244" t="s">
        <v>360</v>
      </c>
      <c r="D185" s="244" t="s">
        <v>216</v>
      </c>
      <c r="E185" s="245" t="s">
        <v>2936</v>
      </c>
      <c r="F185" s="246" t="s">
        <v>4995</v>
      </c>
      <c r="G185" s="247" t="s">
        <v>491</v>
      </c>
      <c r="H185" s="248">
        <v>47.935000000000002</v>
      </c>
      <c r="I185" s="249"/>
      <c r="J185" s="250">
        <f>ROUND(I185*H185,2)</f>
        <v>0</v>
      </c>
      <c r="K185" s="246" t="s">
        <v>394</v>
      </c>
      <c r="L185" s="45"/>
      <c r="M185" s="314" t="s">
        <v>1</v>
      </c>
      <c r="N185" s="315" t="s">
        <v>41</v>
      </c>
      <c r="O185" s="263"/>
      <c r="P185" s="316">
        <f>O185*H185</f>
        <v>0</v>
      </c>
      <c r="Q185" s="316">
        <v>0</v>
      </c>
      <c r="R185" s="316">
        <f>Q185*H185</f>
        <v>0</v>
      </c>
      <c r="S185" s="316">
        <v>0</v>
      </c>
      <c r="T185" s="31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229</v>
      </c>
      <c r="AT185" s="255" t="s">
        <v>216</v>
      </c>
      <c r="AU185" s="255" t="s">
        <v>86</v>
      </c>
      <c r="AY185" s="18" t="s">
        <v>213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84</v>
      </c>
      <c r="BK185" s="256">
        <f>ROUND(I185*H185,2)</f>
        <v>0</v>
      </c>
      <c r="BL185" s="18" t="s">
        <v>229</v>
      </c>
      <c r="BM185" s="255" t="s">
        <v>683</v>
      </c>
    </row>
    <row r="186" s="2" customFormat="1" ht="6.96" customHeight="1">
      <c r="A186" s="39"/>
      <c r="B186" s="67"/>
      <c r="C186" s="68"/>
      <c r="D186" s="68"/>
      <c r="E186" s="68"/>
      <c r="F186" s="68"/>
      <c r="G186" s="68"/>
      <c r="H186" s="68"/>
      <c r="I186" s="193"/>
      <c r="J186" s="68"/>
      <c r="K186" s="68"/>
      <c r="L186" s="45"/>
      <c r="M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</row>
  </sheetData>
  <sheetProtection sheet="1" autoFilter="0" formatColumns="0" formatRows="0" objects="1" scenarios="1" spinCount="100000" saltValue="tKme/e6DviLRxjuyNO3Tk6hwLxm5pqyYkGjgSbbdB2JkHqlR7CID6V+ZbOu2qoQ4/UXHLXbmCEKdm/HMl2pVGA==" hashValue="QozwbXgdbmO1stNggNQh5pjHJoyvrWcZ4LPn4VFc6ozkO1N+5kbekPIf8IP13mwRLKh5EgplC9GucbvwiVMzQg==" algorithmName="SHA-512" password="CC35"/>
  <autoFilter ref="C124:K1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185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4712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956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4996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7. 8. 2020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Kopřivnice</v>
      </c>
      <c r="F17" s="39"/>
      <c r="G17" s="39"/>
      <c r="H17" s="39"/>
      <c r="I17" s="157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Dopravoprojekt Ostrava a.s.</v>
      </c>
      <c r="F23" s="39"/>
      <c r="G23" s="39"/>
      <c r="H23" s="39"/>
      <c r="I23" s="157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34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155"/>
      <c r="J32" s="167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9" t="s">
        <v>37</v>
      </c>
      <c r="J34" s="168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53" t="s">
        <v>41</v>
      </c>
      <c r="F35" s="171">
        <f>ROUND((SUM(BE123:BE181)),  2)</f>
        <v>0</v>
      </c>
      <c r="G35" s="39"/>
      <c r="H35" s="39"/>
      <c r="I35" s="172">
        <v>0.20999999999999999</v>
      </c>
      <c r="J35" s="171">
        <f>ROUND(((SUM(BE123:BE181))*I35),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71">
        <f>ROUND((SUM(BF123:BF181)),  2)</f>
        <v>0</v>
      </c>
      <c r="G36" s="39"/>
      <c r="H36" s="39"/>
      <c r="I36" s="172">
        <v>0.14999999999999999</v>
      </c>
      <c r="J36" s="171">
        <f>ROUND(((SUM(BF123:BF181))*I36),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71">
        <f>ROUND((SUM(BG123:BG181)),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71">
        <f>ROUND((SUM(BH123:BH181)),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71">
        <f>ROUND((SUM(BI123:BI181)),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46</v>
      </c>
      <c r="E41" s="175"/>
      <c r="F41" s="175"/>
      <c r="G41" s="176" t="s">
        <v>47</v>
      </c>
      <c r="H41" s="177" t="s">
        <v>48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4712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956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902_2 - Část elektroinstalace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7. 8. 2020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Kopřivnice</v>
      </c>
      <c r="G93" s="41"/>
      <c r="H93" s="41"/>
      <c r="I93" s="157" t="s">
        <v>30</v>
      </c>
      <c r="J93" s="37" t="str">
        <f>E23</f>
        <v>Dopravoprojekt Ostrava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157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189</v>
      </c>
      <c r="D96" s="199"/>
      <c r="E96" s="199"/>
      <c r="F96" s="199"/>
      <c r="G96" s="199"/>
      <c r="H96" s="199"/>
      <c r="I96" s="200"/>
      <c r="J96" s="201" t="s">
        <v>190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191</v>
      </c>
      <c r="D98" s="41"/>
      <c r="E98" s="41"/>
      <c r="F98" s="41"/>
      <c r="G98" s="41"/>
      <c r="H98" s="41"/>
      <c r="I98" s="155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192</v>
      </c>
    </row>
    <row r="99" s="9" customFormat="1" ht="24.96" customHeight="1">
      <c r="A99" s="9"/>
      <c r="B99" s="203"/>
      <c r="C99" s="204"/>
      <c r="D99" s="205" t="s">
        <v>3804</v>
      </c>
      <c r="E99" s="206"/>
      <c r="F99" s="206"/>
      <c r="G99" s="206"/>
      <c r="H99" s="206"/>
      <c r="I99" s="207"/>
      <c r="J99" s="208">
        <f>J124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3805</v>
      </c>
      <c r="E100" s="206"/>
      <c r="F100" s="206"/>
      <c r="G100" s="206"/>
      <c r="H100" s="206"/>
      <c r="I100" s="207"/>
      <c r="J100" s="208">
        <f>J140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4198</v>
      </c>
      <c r="E101" s="206"/>
      <c r="F101" s="206"/>
      <c r="G101" s="206"/>
      <c r="H101" s="206"/>
      <c r="I101" s="207"/>
      <c r="J101" s="208">
        <f>J172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5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3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96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198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97" t="str">
        <f>E7</f>
        <v>Revitalizace centra města Kopřivnice - aktualizace 08.2020</v>
      </c>
      <c r="F111" s="33"/>
      <c r="G111" s="33"/>
      <c r="H111" s="33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185</v>
      </c>
      <c r="D112" s="23"/>
      <c r="E112" s="23"/>
      <c r="F112" s="23"/>
      <c r="G112" s="23"/>
      <c r="H112" s="23"/>
      <c r="I112" s="147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97" t="s">
        <v>4712</v>
      </c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956</v>
      </c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 902_2 - Část elektroinstalace</v>
      </c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157" t="s">
        <v>22</v>
      </c>
      <c r="J117" s="80" t="str">
        <f>IF(J14="","",J14)</f>
        <v>7. 8. 2020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24</v>
      </c>
      <c r="D119" s="41"/>
      <c r="E119" s="41"/>
      <c r="F119" s="28" t="str">
        <f>E17</f>
        <v>Město Kopřivnice</v>
      </c>
      <c r="G119" s="41"/>
      <c r="H119" s="41"/>
      <c r="I119" s="157" t="s">
        <v>30</v>
      </c>
      <c r="J119" s="37" t="str">
        <f>E23</f>
        <v>Dopravoprojekt Ostrava a.s.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157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16"/>
      <c r="B122" s="217"/>
      <c r="C122" s="218" t="s">
        <v>199</v>
      </c>
      <c r="D122" s="219" t="s">
        <v>61</v>
      </c>
      <c r="E122" s="219" t="s">
        <v>57</v>
      </c>
      <c r="F122" s="219" t="s">
        <v>58</v>
      </c>
      <c r="G122" s="219" t="s">
        <v>200</v>
      </c>
      <c r="H122" s="219" t="s">
        <v>201</v>
      </c>
      <c r="I122" s="220" t="s">
        <v>202</v>
      </c>
      <c r="J122" s="219" t="s">
        <v>190</v>
      </c>
      <c r="K122" s="221" t="s">
        <v>203</v>
      </c>
      <c r="L122" s="222"/>
      <c r="M122" s="101" t="s">
        <v>1</v>
      </c>
      <c r="N122" s="102" t="s">
        <v>40</v>
      </c>
      <c r="O122" s="102" t="s">
        <v>204</v>
      </c>
      <c r="P122" s="102" t="s">
        <v>205</v>
      </c>
      <c r="Q122" s="102" t="s">
        <v>206</v>
      </c>
      <c r="R122" s="102" t="s">
        <v>207</v>
      </c>
      <c r="S122" s="102" t="s">
        <v>208</v>
      </c>
      <c r="T122" s="103" t="s">
        <v>209</v>
      </c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</row>
    <row r="123" s="2" customFormat="1" ht="22.8" customHeight="1">
      <c r="A123" s="39"/>
      <c r="B123" s="40"/>
      <c r="C123" s="108" t="s">
        <v>210</v>
      </c>
      <c r="D123" s="41"/>
      <c r="E123" s="41"/>
      <c r="F123" s="41"/>
      <c r="G123" s="41"/>
      <c r="H123" s="41"/>
      <c r="I123" s="155"/>
      <c r="J123" s="223">
        <f>BK123</f>
        <v>0</v>
      </c>
      <c r="K123" s="41"/>
      <c r="L123" s="45"/>
      <c r="M123" s="104"/>
      <c r="N123" s="224"/>
      <c r="O123" s="105"/>
      <c r="P123" s="225">
        <f>P124+P140+P172</f>
        <v>0</v>
      </c>
      <c r="Q123" s="105"/>
      <c r="R123" s="225">
        <f>R124+R140+R172</f>
        <v>0</v>
      </c>
      <c r="S123" s="105"/>
      <c r="T123" s="226">
        <f>T124+T140+T172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192</v>
      </c>
      <c r="BK123" s="227">
        <f>BK124+BK140+BK172</f>
        <v>0</v>
      </c>
    </row>
    <row r="124" s="12" customFormat="1" ht="25.92" customHeight="1">
      <c r="A124" s="12"/>
      <c r="B124" s="228"/>
      <c r="C124" s="229"/>
      <c r="D124" s="230" t="s">
        <v>75</v>
      </c>
      <c r="E124" s="231" t="s">
        <v>1710</v>
      </c>
      <c r="F124" s="231" t="s">
        <v>3807</v>
      </c>
      <c r="G124" s="229"/>
      <c r="H124" s="229"/>
      <c r="I124" s="232"/>
      <c r="J124" s="233">
        <f>BK124</f>
        <v>0</v>
      </c>
      <c r="K124" s="229"/>
      <c r="L124" s="234"/>
      <c r="M124" s="235"/>
      <c r="N124" s="236"/>
      <c r="O124" s="236"/>
      <c r="P124" s="237">
        <f>SUM(P125:P139)</f>
        <v>0</v>
      </c>
      <c r="Q124" s="236"/>
      <c r="R124" s="237">
        <f>SUM(R125:R139)</f>
        <v>0</v>
      </c>
      <c r="S124" s="236"/>
      <c r="T124" s="238">
        <f>SUM(T125:T139)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84</v>
      </c>
      <c r="AT124" s="240" t="s">
        <v>75</v>
      </c>
      <c r="AU124" s="240" t="s">
        <v>76</v>
      </c>
      <c r="AY124" s="239" t="s">
        <v>213</v>
      </c>
      <c r="BK124" s="241">
        <f>SUM(BK125:BK139)</f>
        <v>0</v>
      </c>
    </row>
    <row r="125" s="2" customFormat="1" ht="16.5" customHeight="1">
      <c r="A125" s="39"/>
      <c r="B125" s="40"/>
      <c r="C125" s="244" t="s">
        <v>84</v>
      </c>
      <c r="D125" s="244" t="s">
        <v>216</v>
      </c>
      <c r="E125" s="245" t="s">
        <v>3808</v>
      </c>
      <c r="F125" s="246" t="s">
        <v>3809</v>
      </c>
      <c r="G125" s="247" t="s">
        <v>3810</v>
      </c>
      <c r="H125" s="248">
        <v>12</v>
      </c>
      <c r="I125" s="249"/>
      <c r="J125" s="250">
        <f>ROUND(I125*H125,2)</f>
        <v>0</v>
      </c>
      <c r="K125" s="246" t="s">
        <v>3811</v>
      </c>
      <c r="L125" s="45"/>
      <c r="M125" s="251" t="s">
        <v>1</v>
      </c>
      <c r="N125" s="252" t="s">
        <v>41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229</v>
      </c>
      <c r="AT125" s="255" t="s">
        <v>216</v>
      </c>
      <c r="AU125" s="255" t="s">
        <v>84</v>
      </c>
      <c r="AY125" s="18" t="s">
        <v>213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84</v>
      </c>
      <c r="BK125" s="256">
        <f>ROUND(I125*H125,2)</f>
        <v>0</v>
      </c>
      <c r="BL125" s="18" t="s">
        <v>229</v>
      </c>
      <c r="BM125" s="255" t="s">
        <v>86</v>
      </c>
    </row>
    <row r="126" s="2" customFormat="1">
      <c r="A126" s="39"/>
      <c r="B126" s="40"/>
      <c r="C126" s="41"/>
      <c r="D126" s="257" t="s">
        <v>222</v>
      </c>
      <c r="E126" s="41"/>
      <c r="F126" s="258" t="s">
        <v>3812</v>
      </c>
      <c r="G126" s="41"/>
      <c r="H126" s="41"/>
      <c r="I126" s="155"/>
      <c r="J126" s="41"/>
      <c r="K126" s="41"/>
      <c r="L126" s="45"/>
      <c r="M126" s="259"/>
      <c r="N126" s="260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222</v>
      </c>
      <c r="AU126" s="18" t="s">
        <v>84</v>
      </c>
    </row>
    <row r="127" s="2" customFormat="1" ht="21.75" customHeight="1">
      <c r="A127" s="39"/>
      <c r="B127" s="40"/>
      <c r="C127" s="244" t="s">
        <v>86</v>
      </c>
      <c r="D127" s="244" t="s">
        <v>216</v>
      </c>
      <c r="E127" s="245" t="s">
        <v>3819</v>
      </c>
      <c r="F127" s="246" t="s">
        <v>3820</v>
      </c>
      <c r="G127" s="247" t="s">
        <v>3810</v>
      </c>
      <c r="H127" s="248">
        <v>24</v>
      </c>
      <c r="I127" s="249"/>
      <c r="J127" s="250">
        <f>ROUND(I127*H127,2)</f>
        <v>0</v>
      </c>
      <c r="K127" s="246" t="s">
        <v>3811</v>
      </c>
      <c r="L127" s="45"/>
      <c r="M127" s="251" t="s">
        <v>1</v>
      </c>
      <c r="N127" s="252" t="s">
        <v>41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229</v>
      </c>
      <c r="AT127" s="255" t="s">
        <v>216</v>
      </c>
      <c r="AU127" s="255" t="s">
        <v>84</v>
      </c>
      <c r="AY127" s="18" t="s">
        <v>213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84</v>
      </c>
      <c r="BK127" s="256">
        <f>ROUND(I127*H127,2)</f>
        <v>0</v>
      </c>
      <c r="BL127" s="18" t="s">
        <v>229</v>
      </c>
      <c r="BM127" s="255" t="s">
        <v>229</v>
      </c>
    </row>
    <row r="128" s="2" customFormat="1">
      <c r="A128" s="39"/>
      <c r="B128" s="40"/>
      <c r="C128" s="41"/>
      <c r="D128" s="257" t="s">
        <v>222</v>
      </c>
      <c r="E128" s="41"/>
      <c r="F128" s="258" t="s">
        <v>3821</v>
      </c>
      <c r="G128" s="41"/>
      <c r="H128" s="41"/>
      <c r="I128" s="155"/>
      <c r="J128" s="41"/>
      <c r="K128" s="41"/>
      <c r="L128" s="45"/>
      <c r="M128" s="259"/>
      <c r="N128" s="260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222</v>
      </c>
      <c r="AU128" s="18" t="s">
        <v>84</v>
      </c>
    </row>
    <row r="129" s="2" customFormat="1" ht="21.75" customHeight="1">
      <c r="A129" s="39"/>
      <c r="B129" s="40"/>
      <c r="C129" s="244" t="s">
        <v>224</v>
      </c>
      <c r="D129" s="244" t="s">
        <v>216</v>
      </c>
      <c r="E129" s="245" t="s">
        <v>3822</v>
      </c>
      <c r="F129" s="246" t="s">
        <v>3823</v>
      </c>
      <c r="G129" s="247" t="s">
        <v>3810</v>
      </c>
      <c r="H129" s="248">
        <v>16</v>
      </c>
      <c r="I129" s="249"/>
      <c r="J129" s="250">
        <f>ROUND(I129*H129,2)</f>
        <v>0</v>
      </c>
      <c r="K129" s="246" t="s">
        <v>3811</v>
      </c>
      <c r="L129" s="45"/>
      <c r="M129" s="251" t="s">
        <v>1</v>
      </c>
      <c r="N129" s="252" t="s">
        <v>41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229</v>
      </c>
      <c r="AT129" s="255" t="s">
        <v>216</v>
      </c>
      <c r="AU129" s="255" t="s">
        <v>84</v>
      </c>
      <c r="AY129" s="18" t="s">
        <v>213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84</v>
      </c>
      <c r="BK129" s="256">
        <f>ROUND(I129*H129,2)</f>
        <v>0</v>
      </c>
      <c r="BL129" s="18" t="s">
        <v>229</v>
      </c>
      <c r="BM129" s="255" t="s">
        <v>238</v>
      </c>
    </row>
    <row r="130" s="2" customFormat="1" ht="16.5" customHeight="1">
      <c r="A130" s="39"/>
      <c r="B130" s="40"/>
      <c r="C130" s="244" t="s">
        <v>229</v>
      </c>
      <c r="D130" s="244" t="s">
        <v>216</v>
      </c>
      <c r="E130" s="245" t="s">
        <v>3824</v>
      </c>
      <c r="F130" s="246" t="s">
        <v>3825</v>
      </c>
      <c r="G130" s="247" t="s">
        <v>3810</v>
      </c>
      <c r="H130" s="248">
        <v>18</v>
      </c>
      <c r="I130" s="249"/>
      <c r="J130" s="250">
        <f>ROUND(I130*H130,2)</f>
        <v>0</v>
      </c>
      <c r="K130" s="246" t="s">
        <v>3811</v>
      </c>
      <c r="L130" s="45"/>
      <c r="M130" s="251" t="s">
        <v>1</v>
      </c>
      <c r="N130" s="252" t="s">
        <v>41</v>
      </c>
      <c r="O130" s="92"/>
      <c r="P130" s="253">
        <f>O130*H130</f>
        <v>0</v>
      </c>
      <c r="Q130" s="253">
        <v>0</v>
      </c>
      <c r="R130" s="253">
        <f>Q130*H130</f>
        <v>0</v>
      </c>
      <c r="S130" s="253">
        <v>0</v>
      </c>
      <c r="T130" s="254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55" t="s">
        <v>229</v>
      </c>
      <c r="AT130" s="255" t="s">
        <v>216</v>
      </c>
      <c r="AU130" s="255" t="s">
        <v>84</v>
      </c>
      <c r="AY130" s="18" t="s">
        <v>213</v>
      </c>
      <c r="BE130" s="256">
        <f>IF(N130="základní",J130,0)</f>
        <v>0</v>
      </c>
      <c r="BF130" s="256">
        <f>IF(N130="snížená",J130,0)</f>
        <v>0</v>
      </c>
      <c r="BG130" s="256">
        <f>IF(N130="zákl. přenesená",J130,0)</f>
        <v>0</v>
      </c>
      <c r="BH130" s="256">
        <f>IF(N130="sníž. přenesená",J130,0)</f>
        <v>0</v>
      </c>
      <c r="BI130" s="256">
        <f>IF(N130="nulová",J130,0)</f>
        <v>0</v>
      </c>
      <c r="BJ130" s="18" t="s">
        <v>84</v>
      </c>
      <c r="BK130" s="256">
        <f>ROUND(I130*H130,2)</f>
        <v>0</v>
      </c>
      <c r="BL130" s="18" t="s">
        <v>229</v>
      </c>
      <c r="BM130" s="255" t="s">
        <v>420</v>
      </c>
    </row>
    <row r="131" s="2" customFormat="1">
      <c r="A131" s="39"/>
      <c r="B131" s="40"/>
      <c r="C131" s="41"/>
      <c r="D131" s="257" t="s">
        <v>222</v>
      </c>
      <c r="E131" s="41"/>
      <c r="F131" s="258" t="s">
        <v>3826</v>
      </c>
      <c r="G131" s="41"/>
      <c r="H131" s="41"/>
      <c r="I131" s="155"/>
      <c r="J131" s="41"/>
      <c r="K131" s="41"/>
      <c r="L131" s="45"/>
      <c r="M131" s="259"/>
      <c r="N131" s="260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222</v>
      </c>
      <c r="AU131" s="18" t="s">
        <v>84</v>
      </c>
    </row>
    <row r="132" s="2" customFormat="1" ht="16.5" customHeight="1">
      <c r="A132" s="39"/>
      <c r="B132" s="40"/>
      <c r="C132" s="244" t="s">
        <v>212</v>
      </c>
      <c r="D132" s="244" t="s">
        <v>216</v>
      </c>
      <c r="E132" s="245" t="s">
        <v>3827</v>
      </c>
      <c r="F132" s="246" t="s">
        <v>3828</v>
      </c>
      <c r="G132" s="247" t="s">
        <v>3776</v>
      </c>
      <c r="H132" s="248">
        <v>1</v>
      </c>
      <c r="I132" s="249"/>
      <c r="J132" s="250">
        <f>ROUND(I132*H132,2)</f>
        <v>0</v>
      </c>
      <c r="K132" s="246" t="s">
        <v>3811</v>
      </c>
      <c r="L132" s="45"/>
      <c r="M132" s="251" t="s">
        <v>1</v>
      </c>
      <c r="N132" s="252" t="s">
        <v>41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229</v>
      </c>
      <c r="AT132" s="255" t="s">
        <v>216</v>
      </c>
      <c r="AU132" s="255" t="s">
        <v>84</v>
      </c>
      <c r="AY132" s="18" t="s">
        <v>213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84</v>
      </c>
      <c r="BK132" s="256">
        <f>ROUND(I132*H132,2)</f>
        <v>0</v>
      </c>
      <c r="BL132" s="18" t="s">
        <v>229</v>
      </c>
      <c r="BM132" s="255" t="s">
        <v>253</v>
      </c>
    </row>
    <row r="133" s="2" customFormat="1">
      <c r="A133" s="39"/>
      <c r="B133" s="40"/>
      <c r="C133" s="41"/>
      <c r="D133" s="257" t="s">
        <v>222</v>
      </c>
      <c r="E133" s="41"/>
      <c r="F133" s="258" t="s">
        <v>3829</v>
      </c>
      <c r="G133" s="41"/>
      <c r="H133" s="41"/>
      <c r="I133" s="155"/>
      <c r="J133" s="41"/>
      <c r="K133" s="41"/>
      <c r="L133" s="45"/>
      <c r="M133" s="259"/>
      <c r="N133" s="260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222</v>
      </c>
      <c r="AU133" s="18" t="s">
        <v>84</v>
      </c>
    </row>
    <row r="134" s="2" customFormat="1" ht="16.5" customHeight="1">
      <c r="A134" s="39"/>
      <c r="B134" s="40"/>
      <c r="C134" s="244" t="s">
        <v>238</v>
      </c>
      <c r="D134" s="244" t="s">
        <v>216</v>
      </c>
      <c r="E134" s="245" t="s">
        <v>3830</v>
      </c>
      <c r="F134" s="246" t="s">
        <v>3831</v>
      </c>
      <c r="G134" s="247" t="s">
        <v>3776</v>
      </c>
      <c r="H134" s="248">
        <v>1</v>
      </c>
      <c r="I134" s="249"/>
      <c r="J134" s="250">
        <f>ROUND(I134*H134,2)</f>
        <v>0</v>
      </c>
      <c r="K134" s="246" t="s">
        <v>3811</v>
      </c>
      <c r="L134" s="45"/>
      <c r="M134" s="251" t="s">
        <v>1</v>
      </c>
      <c r="N134" s="252" t="s">
        <v>41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229</v>
      </c>
      <c r="AT134" s="255" t="s">
        <v>216</v>
      </c>
      <c r="AU134" s="255" t="s">
        <v>84</v>
      </c>
      <c r="AY134" s="18" t="s">
        <v>213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84</v>
      </c>
      <c r="BK134" s="256">
        <f>ROUND(I134*H134,2)</f>
        <v>0</v>
      </c>
      <c r="BL134" s="18" t="s">
        <v>229</v>
      </c>
      <c r="BM134" s="255" t="s">
        <v>264</v>
      </c>
    </row>
    <row r="135" s="2" customFormat="1">
      <c r="A135" s="39"/>
      <c r="B135" s="40"/>
      <c r="C135" s="41"/>
      <c r="D135" s="257" t="s">
        <v>222</v>
      </c>
      <c r="E135" s="41"/>
      <c r="F135" s="258" t="s">
        <v>3832</v>
      </c>
      <c r="G135" s="41"/>
      <c r="H135" s="41"/>
      <c r="I135" s="155"/>
      <c r="J135" s="41"/>
      <c r="K135" s="41"/>
      <c r="L135" s="45"/>
      <c r="M135" s="259"/>
      <c r="N135" s="260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222</v>
      </c>
      <c r="AU135" s="18" t="s">
        <v>84</v>
      </c>
    </row>
    <row r="136" s="2" customFormat="1" ht="16.5" customHeight="1">
      <c r="A136" s="39"/>
      <c r="B136" s="40"/>
      <c r="C136" s="244" t="s">
        <v>243</v>
      </c>
      <c r="D136" s="244" t="s">
        <v>216</v>
      </c>
      <c r="E136" s="245" t="s">
        <v>3833</v>
      </c>
      <c r="F136" s="246" t="s">
        <v>3834</v>
      </c>
      <c r="G136" s="247" t="s">
        <v>3776</v>
      </c>
      <c r="H136" s="248">
        <v>1</v>
      </c>
      <c r="I136" s="249"/>
      <c r="J136" s="250">
        <f>ROUND(I136*H136,2)</f>
        <v>0</v>
      </c>
      <c r="K136" s="246" t="s">
        <v>3811</v>
      </c>
      <c r="L136" s="45"/>
      <c r="M136" s="251" t="s">
        <v>1</v>
      </c>
      <c r="N136" s="252" t="s">
        <v>41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229</v>
      </c>
      <c r="AT136" s="255" t="s">
        <v>216</v>
      </c>
      <c r="AU136" s="255" t="s">
        <v>84</v>
      </c>
      <c r="AY136" s="18" t="s">
        <v>213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84</v>
      </c>
      <c r="BK136" s="256">
        <f>ROUND(I136*H136,2)</f>
        <v>0</v>
      </c>
      <c r="BL136" s="18" t="s">
        <v>229</v>
      </c>
      <c r="BM136" s="255" t="s">
        <v>279</v>
      </c>
    </row>
    <row r="137" s="2" customFormat="1">
      <c r="A137" s="39"/>
      <c r="B137" s="40"/>
      <c r="C137" s="41"/>
      <c r="D137" s="257" t="s">
        <v>222</v>
      </c>
      <c r="E137" s="41"/>
      <c r="F137" s="258" t="s">
        <v>3835</v>
      </c>
      <c r="G137" s="41"/>
      <c r="H137" s="41"/>
      <c r="I137" s="155"/>
      <c r="J137" s="41"/>
      <c r="K137" s="41"/>
      <c r="L137" s="45"/>
      <c r="M137" s="259"/>
      <c r="N137" s="260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222</v>
      </c>
      <c r="AU137" s="18" t="s">
        <v>84</v>
      </c>
    </row>
    <row r="138" s="2" customFormat="1" ht="16.5" customHeight="1">
      <c r="A138" s="39"/>
      <c r="B138" s="40"/>
      <c r="C138" s="244" t="s">
        <v>420</v>
      </c>
      <c r="D138" s="244" t="s">
        <v>216</v>
      </c>
      <c r="E138" s="245" t="s">
        <v>3836</v>
      </c>
      <c r="F138" s="246" t="s">
        <v>3837</v>
      </c>
      <c r="G138" s="247" t="s">
        <v>3776</v>
      </c>
      <c r="H138" s="248">
        <v>1</v>
      </c>
      <c r="I138" s="249"/>
      <c r="J138" s="250">
        <f>ROUND(I138*H138,2)</f>
        <v>0</v>
      </c>
      <c r="K138" s="246" t="s">
        <v>3811</v>
      </c>
      <c r="L138" s="45"/>
      <c r="M138" s="251" t="s">
        <v>1</v>
      </c>
      <c r="N138" s="252" t="s">
        <v>41</v>
      </c>
      <c r="O138" s="92"/>
      <c r="P138" s="253">
        <f>O138*H138</f>
        <v>0</v>
      </c>
      <c r="Q138" s="253">
        <v>0</v>
      </c>
      <c r="R138" s="253">
        <f>Q138*H138</f>
        <v>0</v>
      </c>
      <c r="S138" s="253">
        <v>0</v>
      </c>
      <c r="T138" s="254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5" t="s">
        <v>229</v>
      </c>
      <c r="AT138" s="255" t="s">
        <v>216</v>
      </c>
      <c r="AU138" s="255" t="s">
        <v>84</v>
      </c>
      <c r="AY138" s="18" t="s">
        <v>213</v>
      </c>
      <c r="BE138" s="256">
        <f>IF(N138="základní",J138,0)</f>
        <v>0</v>
      </c>
      <c r="BF138" s="256">
        <f>IF(N138="snížená",J138,0)</f>
        <v>0</v>
      </c>
      <c r="BG138" s="256">
        <f>IF(N138="zákl. přenesená",J138,0)</f>
        <v>0</v>
      </c>
      <c r="BH138" s="256">
        <f>IF(N138="sníž. přenesená",J138,0)</f>
        <v>0</v>
      </c>
      <c r="BI138" s="256">
        <f>IF(N138="nulová",J138,0)</f>
        <v>0</v>
      </c>
      <c r="BJ138" s="18" t="s">
        <v>84</v>
      </c>
      <c r="BK138" s="256">
        <f>ROUND(I138*H138,2)</f>
        <v>0</v>
      </c>
      <c r="BL138" s="18" t="s">
        <v>229</v>
      </c>
      <c r="BM138" s="255" t="s">
        <v>293</v>
      </c>
    </row>
    <row r="139" s="2" customFormat="1">
      <c r="A139" s="39"/>
      <c r="B139" s="40"/>
      <c r="C139" s="41"/>
      <c r="D139" s="257" t="s">
        <v>222</v>
      </c>
      <c r="E139" s="41"/>
      <c r="F139" s="258" t="s">
        <v>3838</v>
      </c>
      <c r="G139" s="41"/>
      <c r="H139" s="41"/>
      <c r="I139" s="155"/>
      <c r="J139" s="41"/>
      <c r="K139" s="41"/>
      <c r="L139" s="45"/>
      <c r="M139" s="259"/>
      <c r="N139" s="260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222</v>
      </c>
      <c r="AU139" s="18" t="s">
        <v>84</v>
      </c>
    </row>
    <row r="140" s="12" customFormat="1" ht="25.92" customHeight="1">
      <c r="A140" s="12"/>
      <c r="B140" s="228"/>
      <c r="C140" s="229"/>
      <c r="D140" s="230" t="s">
        <v>75</v>
      </c>
      <c r="E140" s="231" t="s">
        <v>3839</v>
      </c>
      <c r="F140" s="231" t="s">
        <v>950</v>
      </c>
      <c r="G140" s="229"/>
      <c r="H140" s="229"/>
      <c r="I140" s="232"/>
      <c r="J140" s="233">
        <f>BK140</f>
        <v>0</v>
      </c>
      <c r="K140" s="229"/>
      <c r="L140" s="234"/>
      <c r="M140" s="235"/>
      <c r="N140" s="236"/>
      <c r="O140" s="236"/>
      <c r="P140" s="237">
        <f>SUM(P141:P171)</f>
        <v>0</v>
      </c>
      <c r="Q140" s="236"/>
      <c r="R140" s="237">
        <f>SUM(R141:R171)</f>
        <v>0</v>
      </c>
      <c r="S140" s="236"/>
      <c r="T140" s="238">
        <f>SUM(T141:T171)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84</v>
      </c>
      <c r="AT140" s="240" t="s">
        <v>75</v>
      </c>
      <c r="AU140" s="240" t="s">
        <v>76</v>
      </c>
      <c r="AY140" s="239" t="s">
        <v>213</v>
      </c>
      <c r="BK140" s="241">
        <f>SUM(BK141:BK171)</f>
        <v>0</v>
      </c>
    </row>
    <row r="141" s="2" customFormat="1" ht="21.75" customHeight="1">
      <c r="A141" s="39"/>
      <c r="B141" s="40"/>
      <c r="C141" s="244" t="s">
        <v>248</v>
      </c>
      <c r="D141" s="244" t="s">
        <v>216</v>
      </c>
      <c r="E141" s="245" t="s">
        <v>4685</v>
      </c>
      <c r="F141" s="246" t="s">
        <v>4686</v>
      </c>
      <c r="G141" s="247" t="s">
        <v>471</v>
      </c>
      <c r="H141" s="248">
        <v>195</v>
      </c>
      <c r="I141" s="249"/>
      <c r="J141" s="250">
        <f>ROUND(I141*H141,2)</f>
        <v>0</v>
      </c>
      <c r="K141" s="246" t="s">
        <v>3811</v>
      </c>
      <c r="L141" s="45"/>
      <c r="M141" s="251" t="s">
        <v>1</v>
      </c>
      <c r="N141" s="252" t="s">
        <v>41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229</v>
      </c>
      <c r="AT141" s="255" t="s">
        <v>216</v>
      </c>
      <c r="AU141" s="255" t="s">
        <v>84</v>
      </c>
      <c r="AY141" s="18" t="s">
        <v>213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84</v>
      </c>
      <c r="BK141" s="256">
        <f>ROUND(I141*H141,2)</f>
        <v>0</v>
      </c>
      <c r="BL141" s="18" t="s">
        <v>229</v>
      </c>
      <c r="BM141" s="255" t="s">
        <v>307</v>
      </c>
    </row>
    <row r="142" s="2" customFormat="1">
      <c r="A142" s="39"/>
      <c r="B142" s="40"/>
      <c r="C142" s="41"/>
      <c r="D142" s="257" t="s">
        <v>222</v>
      </c>
      <c r="E142" s="41"/>
      <c r="F142" s="258" t="s">
        <v>4997</v>
      </c>
      <c r="G142" s="41"/>
      <c r="H142" s="41"/>
      <c r="I142" s="155"/>
      <c r="J142" s="41"/>
      <c r="K142" s="41"/>
      <c r="L142" s="45"/>
      <c r="M142" s="259"/>
      <c r="N142" s="260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84</v>
      </c>
    </row>
    <row r="143" s="2" customFormat="1" ht="16.5" customHeight="1">
      <c r="A143" s="39"/>
      <c r="B143" s="40"/>
      <c r="C143" s="244" t="s">
        <v>253</v>
      </c>
      <c r="D143" s="244" t="s">
        <v>216</v>
      </c>
      <c r="E143" s="245" t="s">
        <v>3849</v>
      </c>
      <c r="F143" s="246" t="s">
        <v>4998</v>
      </c>
      <c r="G143" s="247" t="s">
        <v>310</v>
      </c>
      <c r="H143" s="248">
        <v>1</v>
      </c>
      <c r="I143" s="249"/>
      <c r="J143" s="250">
        <f>ROUND(I143*H143,2)</f>
        <v>0</v>
      </c>
      <c r="K143" s="246" t="s">
        <v>3811</v>
      </c>
      <c r="L143" s="45"/>
      <c r="M143" s="251" t="s">
        <v>1</v>
      </c>
      <c r="N143" s="252" t="s">
        <v>41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229</v>
      </c>
      <c r="AT143" s="255" t="s">
        <v>216</v>
      </c>
      <c r="AU143" s="255" t="s">
        <v>84</v>
      </c>
      <c r="AY143" s="18" t="s">
        <v>213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84</v>
      </c>
      <c r="BK143" s="256">
        <f>ROUND(I143*H143,2)</f>
        <v>0</v>
      </c>
      <c r="BL143" s="18" t="s">
        <v>229</v>
      </c>
      <c r="BM143" s="255" t="s">
        <v>322</v>
      </c>
    </row>
    <row r="144" s="2" customFormat="1">
      <c r="A144" s="39"/>
      <c r="B144" s="40"/>
      <c r="C144" s="41"/>
      <c r="D144" s="257" t="s">
        <v>222</v>
      </c>
      <c r="E144" s="41"/>
      <c r="F144" s="258" t="s">
        <v>3851</v>
      </c>
      <c r="G144" s="41"/>
      <c r="H144" s="41"/>
      <c r="I144" s="155"/>
      <c r="J144" s="41"/>
      <c r="K144" s="41"/>
      <c r="L144" s="45"/>
      <c r="M144" s="259"/>
      <c r="N144" s="260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222</v>
      </c>
      <c r="AU144" s="18" t="s">
        <v>84</v>
      </c>
    </row>
    <row r="145" s="2" customFormat="1" ht="21.75" customHeight="1">
      <c r="A145" s="39"/>
      <c r="B145" s="40"/>
      <c r="C145" s="244" t="s">
        <v>257</v>
      </c>
      <c r="D145" s="244" t="s">
        <v>216</v>
      </c>
      <c r="E145" s="245" t="s">
        <v>4693</v>
      </c>
      <c r="F145" s="246" t="s">
        <v>4694</v>
      </c>
      <c r="G145" s="247" t="s">
        <v>310</v>
      </c>
      <c r="H145" s="248">
        <v>1</v>
      </c>
      <c r="I145" s="249"/>
      <c r="J145" s="250">
        <f>ROUND(I145*H145,2)</f>
        <v>0</v>
      </c>
      <c r="K145" s="246" t="s">
        <v>3811</v>
      </c>
      <c r="L145" s="45"/>
      <c r="M145" s="251" t="s">
        <v>1</v>
      </c>
      <c r="N145" s="252" t="s">
        <v>41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229</v>
      </c>
      <c r="AT145" s="255" t="s">
        <v>216</v>
      </c>
      <c r="AU145" s="255" t="s">
        <v>84</v>
      </c>
      <c r="AY145" s="18" t="s">
        <v>213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84</v>
      </c>
      <c r="BK145" s="256">
        <f>ROUND(I145*H145,2)</f>
        <v>0</v>
      </c>
      <c r="BL145" s="18" t="s">
        <v>229</v>
      </c>
      <c r="BM145" s="255" t="s">
        <v>333</v>
      </c>
    </row>
    <row r="146" s="2" customFormat="1">
      <c r="A146" s="39"/>
      <c r="B146" s="40"/>
      <c r="C146" s="41"/>
      <c r="D146" s="257" t="s">
        <v>222</v>
      </c>
      <c r="E146" s="41"/>
      <c r="F146" s="258" t="s">
        <v>3854</v>
      </c>
      <c r="G146" s="41"/>
      <c r="H146" s="41"/>
      <c r="I146" s="155"/>
      <c r="J146" s="41"/>
      <c r="K146" s="41"/>
      <c r="L146" s="45"/>
      <c r="M146" s="259"/>
      <c r="N146" s="260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222</v>
      </c>
      <c r="AU146" s="18" t="s">
        <v>84</v>
      </c>
    </row>
    <row r="147" s="2" customFormat="1" ht="21.75" customHeight="1">
      <c r="A147" s="39"/>
      <c r="B147" s="40"/>
      <c r="C147" s="244" t="s">
        <v>264</v>
      </c>
      <c r="D147" s="244" t="s">
        <v>216</v>
      </c>
      <c r="E147" s="245" t="s">
        <v>4695</v>
      </c>
      <c r="F147" s="246" t="s">
        <v>4696</v>
      </c>
      <c r="G147" s="247" t="s">
        <v>310</v>
      </c>
      <c r="H147" s="248">
        <v>1</v>
      </c>
      <c r="I147" s="249"/>
      <c r="J147" s="250">
        <f>ROUND(I147*H147,2)</f>
        <v>0</v>
      </c>
      <c r="K147" s="246" t="s">
        <v>3811</v>
      </c>
      <c r="L147" s="45"/>
      <c r="M147" s="251" t="s">
        <v>1</v>
      </c>
      <c r="N147" s="252" t="s">
        <v>41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229</v>
      </c>
      <c r="AT147" s="255" t="s">
        <v>216</v>
      </c>
      <c r="AU147" s="255" t="s">
        <v>84</v>
      </c>
      <c r="AY147" s="18" t="s">
        <v>213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84</v>
      </c>
      <c r="BK147" s="256">
        <f>ROUND(I147*H147,2)</f>
        <v>0</v>
      </c>
      <c r="BL147" s="18" t="s">
        <v>229</v>
      </c>
      <c r="BM147" s="255" t="s">
        <v>343</v>
      </c>
    </row>
    <row r="148" s="2" customFormat="1">
      <c r="A148" s="39"/>
      <c r="B148" s="40"/>
      <c r="C148" s="41"/>
      <c r="D148" s="257" t="s">
        <v>222</v>
      </c>
      <c r="E148" s="41"/>
      <c r="F148" s="258" t="s">
        <v>4697</v>
      </c>
      <c r="G148" s="41"/>
      <c r="H148" s="41"/>
      <c r="I148" s="155"/>
      <c r="J148" s="41"/>
      <c r="K148" s="41"/>
      <c r="L148" s="45"/>
      <c r="M148" s="259"/>
      <c r="N148" s="260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222</v>
      </c>
      <c r="AU148" s="18" t="s">
        <v>84</v>
      </c>
    </row>
    <row r="149" s="2" customFormat="1" ht="16.5" customHeight="1">
      <c r="A149" s="39"/>
      <c r="B149" s="40"/>
      <c r="C149" s="244" t="s">
        <v>269</v>
      </c>
      <c r="D149" s="244" t="s">
        <v>216</v>
      </c>
      <c r="E149" s="245" t="s">
        <v>4999</v>
      </c>
      <c r="F149" s="246" t="s">
        <v>5000</v>
      </c>
      <c r="G149" s="247" t="s">
        <v>310</v>
      </c>
      <c r="H149" s="248">
        <v>1</v>
      </c>
      <c r="I149" s="249"/>
      <c r="J149" s="250">
        <f>ROUND(I149*H149,2)</f>
        <v>0</v>
      </c>
      <c r="K149" s="246" t="s">
        <v>3811</v>
      </c>
      <c r="L149" s="45"/>
      <c r="M149" s="251" t="s">
        <v>1</v>
      </c>
      <c r="N149" s="252" t="s">
        <v>41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229</v>
      </c>
      <c r="AT149" s="255" t="s">
        <v>216</v>
      </c>
      <c r="AU149" s="255" t="s">
        <v>84</v>
      </c>
      <c r="AY149" s="18" t="s">
        <v>213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84</v>
      </c>
      <c r="BK149" s="256">
        <f>ROUND(I149*H149,2)</f>
        <v>0</v>
      </c>
      <c r="BL149" s="18" t="s">
        <v>229</v>
      </c>
      <c r="BM149" s="255" t="s">
        <v>512</v>
      </c>
    </row>
    <row r="150" s="2" customFormat="1" ht="21.75" customHeight="1">
      <c r="A150" s="39"/>
      <c r="B150" s="40"/>
      <c r="C150" s="244" t="s">
        <v>279</v>
      </c>
      <c r="D150" s="244" t="s">
        <v>216</v>
      </c>
      <c r="E150" s="245" t="s">
        <v>5001</v>
      </c>
      <c r="F150" s="246" t="s">
        <v>5002</v>
      </c>
      <c r="G150" s="247" t="s">
        <v>310</v>
      </c>
      <c r="H150" s="248">
        <v>20</v>
      </c>
      <c r="I150" s="249"/>
      <c r="J150" s="250">
        <f>ROUND(I150*H150,2)</f>
        <v>0</v>
      </c>
      <c r="K150" s="246" t="s">
        <v>3811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229</v>
      </c>
      <c r="AT150" s="255" t="s">
        <v>216</v>
      </c>
      <c r="AU150" s="255" t="s">
        <v>84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229</v>
      </c>
      <c r="BM150" s="255" t="s">
        <v>355</v>
      </c>
    </row>
    <row r="151" s="2" customFormat="1">
      <c r="A151" s="39"/>
      <c r="B151" s="40"/>
      <c r="C151" s="41"/>
      <c r="D151" s="257" t="s">
        <v>222</v>
      </c>
      <c r="E151" s="41"/>
      <c r="F151" s="258" t="s">
        <v>3854</v>
      </c>
      <c r="G151" s="41"/>
      <c r="H151" s="41"/>
      <c r="I151" s="155"/>
      <c r="J151" s="41"/>
      <c r="K151" s="41"/>
      <c r="L151" s="45"/>
      <c r="M151" s="259"/>
      <c r="N151" s="26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84</v>
      </c>
    </row>
    <row r="152" s="2" customFormat="1" ht="16.5" customHeight="1">
      <c r="A152" s="39"/>
      <c r="B152" s="40"/>
      <c r="C152" s="244" t="s">
        <v>8</v>
      </c>
      <c r="D152" s="244" t="s">
        <v>216</v>
      </c>
      <c r="E152" s="245" t="s">
        <v>3852</v>
      </c>
      <c r="F152" s="246" t="s">
        <v>3853</v>
      </c>
      <c r="G152" s="247" t="s">
        <v>310</v>
      </c>
      <c r="H152" s="248">
        <v>3</v>
      </c>
      <c r="I152" s="249"/>
      <c r="J152" s="250">
        <f>ROUND(I152*H152,2)</f>
        <v>0</v>
      </c>
      <c r="K152" s="246" t="s">
        <v>3811</v>
      </c>
      <c r="L152" s="45"/>
      <c r="M152" s="251" t="s">
        <v>1</v>
      </c>
      <c r="N152" s="252" t="s">
        <v>41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229</v>
      </c>
      <c r="AT152" s="255" t="s">
        <v>216</v>
      </c>
      <c r="AU152" s="255" t="s">
        <v>84</v>
      </c>
      <c r="AY152" s="18" t="s">
        <v>213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84</v>
      </c>
      <c r="BK152" s="256">
        <f>ROUND(I152*H152,2)</f>
        <v>0</v>
      </c>
      <c r="BL152" s="18" t="s">
        <v>229</v>
      </c>
      <c r="BM152" s="255" t="s">
        <v>365</v>
      </c>
    </row>
    <row r="153" s="2" customFormat="1">
      <c r="A153" s="39"/>
      <c r="B153" s="40"/>
      <c r="C153" s="41"/>
      <c r="D153" s="257" t="s">
        <v>222</v>
      </c>
      <c r="E153" s="41"/>
      <c r="F153" s="258" t="s">
        <v>5003</v>
      </c>
      <c r="G153" s="41"/>
      <c r="H153" s="41"/>
      <c r="I153" s="155"/>
      <c r="J153" s="41"/>
      <c r="K153" s="41"/>
      <c r="L153" s="45"/>
      <c r="M153" s="259"/>
      <c r="N153" s="26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84</v>
      </c>
    </row>
    <row r="154" s="2" customFormat="1" ht="16.5" customHeight="1">
      <c r="A154" s="39"/>
      <c r="B154" s="40"/>
      <c r="C154" s="244" t="s">
        <v>293</v>
      </c>
      <c r="D154" s="244" t="s">
        <v>216</v>
      </c>
      <c r="E154" s="245" t="s">
        <v>5004</v>
      </c>
      <c r="F154" s="246" t="s">
        <v>5005</v>
      </c>
      <c r="G154" s="247" t="s">
        <v>310</v>
      </c>
      <c r="H154" s="248">
        <v>1</v>
      </c>
      <c r="I154" s="249"/>
      <c r="J154" s="250">
        <f>ROUND(I154*H154,2)</f>
        <v>0</v>
      </c>
      <c r="K154" s="246" t="s">
        <v>3811</v>
      </c>
      <c r="L154" s="45"/>
      <c r="M154" s="251" t="s">
        <v>1</v>
      </c>
      <c r="N154" s="252" t="s">
        <v>41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229</v>
      </c>
      <c r="AT154" s="255" t="s">
        <v>216</v>
      </c>
      <c r="AU154" s="255" t="s">
        <v>84</v>
      </c>
      <c r="AY154" s="18" t="s">
        <v>213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84</v>
      </c>
      <c r="BK154" s="256">
        <f>ROUND(I154*H154,2)</f>
        <v>0</v>
      </c>
      <c r="BL154" s="18" t="s">
        <v>229</v>
      </c>
      <c r="BM154" s="255" t="s">
        <v>375</v>
      </c>
    </row>
    <row r="155" s="2" customFormat="1">
      <c r="A155" s="39"/>
      <c r="B155" s="40"/>
      <c r="C155" s="41"/>
      <c r="D155" s="257" t="s">
        <v>222</v>
      </c>
      <c r="E155" s="41"/>
      <c r="F155" s="258" t="s">
        <v>5006</v>
      </c>
      <c r="G155" s="41"/>
      <c r="H155" s="41"/>
      <c r="I155" s="155"/>
      <c r="J155" s="41"/>
      <c r="K155" s="41"/>
      <c r="L155" s="45"/>
      <c r="M155" s="259"/>
      <c r="N155" s="260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84</v>
      </c>
    </row>
    <row r="156" s="2" customFormat="1" ht="16.5" customHeight="1">
      <c r="A156" s="39"/>
      <c r="B156" s="40"/>
      <c r="C156" s="244" t="s">
        <v>302</v>
      </c>
      <c r="D156" s="244" t="s">
        <v>216</v>
      </c>
      <c r="E156" s="245" t="s">
        <v>5007</v>
      </c>
      <c r="F156" s="246" t="s">
        <v>5008</v>
      </c>
      <c r="G156" s="247" t="s">
        <v>310</v>
      </c>
      <c r="H156" s="248">
        <v>1</v>
      </c>
      <c r="I156" s="249"/>
      <c r="J156" s="250">
        <f>ROUND(I156*H156,2)</f>
        <v>0</v>
      </c>
      <c r="K156" s="246" t="s">
        <v>3811</v>
      </c>
      <c r="L156" s="45"/>
      <c r="M156" s="251" t="s">
        <v>1</v>
      </c>
      <c r="N156" s="252" t="s">
        <v>41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229</v>
      </c>
      <c r="AT156" s="255" t="s">
        <v>216</v>
      </c>
      <c r="AU156" s="255" t="s">
        <v>84</v>
      </c>
      <c r="AY156" s="18" t="s">
        <v>213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84</v>
      </c>
      <c r="BK156" s="256">
        <f>ROUND(I156*H156,2)</f>
        <v>0</v>
      </c>
      <c r="BL156" s="18" t="s">
        <v>229</v>
      </c>
      <c r="BM156" s="255" t="s">
        <v>297</v>
      </c>
    </row>
    <row r="157" s="2" customFormat="1">
      <c r="A157" s="39"/>
      <c r="B157" s="40"/>
      <c r="C157" s="41"/>
      <c r="D157" s="257" t="s">
        <v>222</v>
      </c>
      <c r="E157" s="41"/>
      <c r="F157" s="258" t="s">
        <v>5009</v>
      </c>
      <c r="G157" s="41"/>
      <c r="H157" s="41"/>
      <c r="I157" s="155"/>
      <c r="J157" s="41"/>
      <c r="K157" s="41"/>
      <c r="L157" s="45"/>
      <c r="M157" s="259"/>
      <c r="N157" s="260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84</v>
      </c>
    </row>
    <row r="158" s="2" customFormat="1" ht="21.75" customHeight="1">
      <c r="A158" s="39"/>
      <c r="B158" s="40"/>
      <c r="C158" s="244" t="s">
        <v>307</v>
      </c>
      <c r="D158" s="244" t="s">
        <v>216</v>
      </c>
      <c r="E158" s="245" t="s">
        <v>4086</v>
      </c>
      <c r="F158" s="246" t="s">
        <v>4087</v>
      </c>
      <c r="G158" s="247" t="s">
        <v>471</v>
      </c>
      <c r="H158" s="248">
        <v>10</v>
      </c>
      <c r="I158" s="249"/>
      <c r="J158" s="250">
        <f>ROUND(I158*H158,2)</f>
        <v>0</v>
      </c>
      <c r="K158" s="246" t="s">
        <v>3811</v>
      </c>
      <c r="L158" s="45"/>
      <c r="M158" s="251" t="s">
        <v>1</v>
      </c>
      <c r="N158" s="252" t="s">
        <v>41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229</v>
      </c>
      <c r="AT158" s="255" t="s">
        <v>216</v>
      </c>
      <c r="AU158" s="255" t="s">
        <v>84</v>
      </c>
      <c r="AY158" s="18" t="s">
        <v>213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84</v>
      </c>
      <c r="BK158" s="256">
        <f>ROUND(I158*H158,2)</f>
        <v>0</v>
      </c>
      <c r="BL158" s="18" t="s">
        <v>229</v>
      </c>
      <c r="BM158" s="255" t="s">
        <v>317</v>
      </c>
    </row>
    <row r="159" s="2" customFormat="1" ht="21.75" customHeight="1">
      <c r="A159" s="39"/>
      <c r="B159" s="40"/>
      <c r="C159" s="244" t="s">
        <v>312</v>
      </c>
      <c r="D159" s="244" t="s">
        <v>216</v>
      </c>
      <c r="E159" s="245" t="s">
        <v>3882</v>
      </c>
      <c r="F159" s="246" t="s">
        <v>3883</v>
      </c>
      <c r="G159" s="247" t="s">
        <v>471</v>
      </c>
      <c r="H159" s="248">
        <v>20</v>
      </c>
      <c r="I159" s="249"/>
      <c r="J159" s="250">
        <f>ROUND(I159*H159,2)</f>
        <v>0</v>
      </c>
      <c r="K159" s="246" t="s">
        <v>3811</v>
      </c>
      <c r="L159" s="45"/>
      <c r="M159" s="251" t="s">
        <v>1</v>
      </c>
      <c r="N159" s="252" t="s">
        <v>41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229</v>
      </c>
      <c r="AT159" s="255" t="s">
        <v>216</v>
      </c>
      <c r="AU159" s="255" t="s">
        <v>84</v>
      </c>
      <c r="AY159" s="18" t="s">
        <v>213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84</v>
      </c>
      <c r="BK159" s="256">
        <f>ROUND(I159*H159,2)</f>
        <v>0</v>
      </c>
      <c r="BL159" s="18" t="s">
        <v>229</v>
      </c>
      <c r="BM159" s="255" t="s">
        <v>565</v>
      </c>
    </row>
    <row r="160" s="2" customFormat="1" ht="21.75" customHeight="1">
      <c r="A160" s="39"/>
      <c r="B160" s="40"/>
      <c r="C160" s="244" t="s">
        <v>322</v>
      </c>
      <c r="D160" s="244" t="s">
        <v>216</v>
      </c>
      <c r="E160" s="245" t="s">
        <v>3884</v>
      </c>
      <c r="F160" s="246" t="s">
        <v>3885</v>
      </c>
      <c r="G160" s="247" t="s">
        <v>471</v>
      </c>
      <c r="H160" s="248">
        <v>195</v>
      </c>
      <c r="I160" s="249"/>
      <c r="J160" s="250">
        <f>ROUND(I160*H160,2)</f>
        <v>0</v>
      </c>
      <c r="K160" s="246" t="s">
        <v>3811</v>
      </c>
      <c r="L160" s="45"/>
      <c r="M160" s="251" t="s">
        <v>1</v>
      </c>
      <c r="N160" s="252" t="s">
        <v>41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229</v>
      </c>
      <c r="AT160" s="255" t="s">
        <v>216</v>
      </c>
      <c r="AU160" s="255" t="s">
        <v>84</v>
      </c>
      <c r="AY160" s="18" t="s">
        <v>213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84</v>
      </c>
      <c r="BK160" s="256">
        <f>ROUND(I160*H160,2)</f>
        <v>0</v>
      </c>
      <c r="BL160" s="18" t="s">
        <v>229</v>
      </c>
      <c r="BM160" s="255" t="s">
        <v>574</v>
      </c>
    </row>
    <row r="161" s="2" customFormat="1" ht="21.75" customHeight="1">
      <c r="A161" s="39"/>
      <c r="B161" s="40"/>
      <c r="C161" s="244" t="s">
        <v>7</v>
      </c>
      <c r="D161" s="244" t="s">
        <v>216</v>
      </c>
      <c r="E161" s="245" t="s">
        <v>3889</v>
      </c>
      <c r="F161" s="246" t="s">
        <v>3890</v>
      </c>
      <c r="G161" s="247" t="s">
        <v>471</v>
      </c>
      <c r="H161" s="248">
        <v>10</v>
      </c>
      <c r="I161" s="249"/>
      <c r="J161" s="250">
        <f>ROUND(I161*H161,2)</f>
        <v>0</v>
      </c>
      <c r="K161" s="246" t="s">
        <v>3811</v>
      </c>
      <c r="L161" s="45"/>
      <c r="M161" s="251" t="s">
        <v>1</v>
      </c>
      <c r="N161" s="252" t="s">
        <v>41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229</v>
      </c>
      <c r="AT161" s="255" t="s">
        <v>216</v>
      </c>
      <c r="AU161" s="255" t="s">
        <v>84</v>
      </c>
      <c r="AY161" s="18" t="s">
        <v>213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84</v>
      </c>
      <c r="BK161" s="256">
        <f>ROUND(I161*H161,2)</f>
        <v>0</v>
      </c>
      <c r="BL161" s="18" t="s">
        <v>229</v>
      </c>
      <c r="BM161" s="255" t="s">
        <v>585</v>
      </c>
    </row>
    <row r="162" s="2" customFormat="1" ht="16.5" customHeight="1">
      <c r="A162" s="39"/>
      <c r="B162" s="40"/>
      <c r="C162" s="244" t="s">
        <v>333</v>
      </c>
      <c r="D162" s="244" t="s">
        <v>216</v>
      </c>
      <c r="E162" s="245" t="s">
        <v>3906</v>
      </c>
      <c r="F162" s="246" t="s">
        <v>3907</v>
      </c>
      <c r="G162" s="247" t="s">
        <v>310</v>
      </c>
      <c r="H162" s="248">
        <v>26</v>
      </c>
      <c r="I162" s="249"/>
      <c r="J162" s="250">
        <f>ROUND(I162*H162,2)</f>
        <v>0</v>
      </c>
      <c r="K162" s="246" t="s">
        <v>3811</v>
      </c>
      <c r="L162" s="45"/>
      <c r="M162" s="251" t="s">
        <v>1</v>
      </c>
      <c r="N162" s="252" t="s">
        <v>41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229</v>
      </c>
      <c r="AT162" s="255" t="s">
        <v>216</v>
      </c>
      <c r="AU162" s="255" t="s">
        <v>84</v>
      </c>
      <c r="AY162" s="18" t="s">
        <v>213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84</v>
      </c>
      <c r="BK162" s="256">
        <f>ROUND(I162*H162,2)</f>
        <v>0</v>
      </c>
      <c r="BL162" s="18" t="s">
        <v>229</v>
      </c>
      <c r="BM162" s="255" t="s">
        <v>601</v>
      </c>
    </row>
    <row r="163" s="2" customFormat="1" ht="21.75" customHeight="1">
      <c r="A163" s="39"/>
      <c r="B163" s="40"/>
      <c r="C163" s="244" t="s">
        <v>338</v>
      </c>
      <c r="D163" s="244" t="s">
        <v>216</v>
      </c>
      <c r="E163" s="245" t="s">
        <v>4704</v>
      </c>
      <c r="F163" s="246" t="s">
        <v>4705</v>
      </c>
      <c r="G163" s="247" t="s">
        <v>471</v>
      </c>
      <c r="H163" s="248">
        <v>20</v>
      </c>
      <c r="I163" s="249"/>
      <c r="J163" s="250">
        <f>ROUND(I163*H163,2)</f>
        <v>0</v>
      </c>
      <c r="K163" s="246" t="s">
        <v>3811</v>
      </c>
      <c r="L163" s="45"/>
      <c r="M163" s="251" t="s">
        <v>1</v>
      </c>
      <c r="N163" s="252" t="s">
        <v>41</v>
      </c>
      <c r="O163" s="92"/>
      <c r="P163" s="253">
        <f>O163*H163</f>
        <v>0</v>
      </c>
      <c r="Q163" s="253">
        <v>0</v>
      </c>
      <c r="R163" s="253">
        <f>Q163*H163</f>
        <v>0</v>
      </c>
      <c r="S163" s="253">
        <v>0</v>
      </c>
      <c r="T163" s="254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5" t="s">
        <v>229</v>
      </c>
      <c r="AT163" s="255" t="s">
        <v>216</v>
      </c>
      <c r="AU163" s="255" t="s">
        <v>84</v>
      </c>
      <c r="AY163" s="18" t="s">
        <v>213</v>
      </c>
      <c r="BE163" s="256">
        <f>IF(N163="základní",J163,0)</f>
        <v>0</v>
      </c>
      <c r="BF163" s="256">
        <f>IF(N163="snížená",J163,0)</f>
        <v>0</v>
      </c>
      <c r="BG163" s="256">
        <f>IF(N163="zákl. přenesená",J163,0)</f>
        <v>0</v>
      </c>
      <c r="BH163" s="256">
        <f>IF(N163="sníž. přenesená",J163,0)</f>
        <v>0</v>
      </c>
      <c r="BI163" s="256">
        <f>IF(N163="nulová",J163,0)</f>
        <v>0</v>
      </c>
      <c r="BJ163" s="18" t="s">
        <v>84</v>
      </c>
      <c r="BK163" s="256">
        <f>ROUND(I163*H163,2)</f>
        <v>0</v>
      </c>
      <c r="BL163" s="18" t="s">
        <v>229</v>
      </c>
      <c r="BM163" s="255" t="s">
        <v>611</v>
      </c>
    </row>
    <row r="164" s="2" customFormat="1" ht="16.5" customHeight="1">
      <c r="A164" s="39"/>
      <c r="B164" s="40"/>
      <c r="C164" s="244" t="s">
        <v>343</v>
      </c>
      <c r="D164" s="244" t="s">
        <v>216</v>
      </c>
      <c r="E164" s="245" t="s">
        <v>3910</v>
      </c>
      <c r="F164" s="246" t="s">
        <v>3911</v>
      </c>
      <c r="G164" s="247" t="s">
        <v>471</v>
      </c>
      <c r="H164" s="248">
        <v>30</v>
      </c>
      <c r="I164" s="249"/>
      <c r="J164" s="250">
        <f>ROUND(I164*H164,2)</f>
        <v>0</v>
      </c>
      <c r="K164" s="246" t="s">
        <v>3811</v>
      </c>
      <c r="L164" s="45"/>
      <c r="M164" s="251" t="s">
        <v>1</v>
      </c>
      <c r="N164" s="252" t="s">
        <v>41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229</v>
      </c>
      <c r="AT164" s="255" t="s">
        <v>216</v>
      </c>
      <c r="AU164" s="255" t="s">
        <v>84</v>
      </c>
      <c r="AY164" s="18" t="s">
        <v>213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84</v>
      </c>
      <c r="BK164" s="256">
        <f>ROUND(I164*H164,2)</f>
        <v>0</v>
      </c>
      <c r="BL164" s="18" t="s">
        <v>229</v>
      </c>
      <c r="BM164" s="255" t="s">
        <v>620</v>
      </c>
    </row>
    <row r="165" s="2" customFormat="1">
      <c r="A165" s="39"/>
      <c r="B165" s="40"/>
      <c r="C165" s="41"/>
      <c r="D165" s="257" t="s">
        <v>222</v>
      </c>
      <c r="E165" s="41"/>
      <c r="F165" s="258" t="s">
        <v>5010</v>
      </c>
      <c r="G165" s="41"/>
      <c r="H165" s="41"/>
      <c r="I165" s="155"/>
      <c r="J165" s="41"/>
      <c r="K165" s="41"/>
      <c r="L165" s="45"/>
      <c r="M165" s="259"/>
      <c r="N165" s="260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222</v>
      </c>
      <c r="AU165" s="18" t="s">
        <v>84</v>
      </c>
    </row>
    <row r="166" s="2" customFormat="1" ht="21.75" customHeight="1">
      <c r="A166" s="39"/>
      <c r="B166" s="40"/>
      <c r="C166" s="244" t="s">
        <v>348</v>
      </c>
      <c r="D166" s="244" t="s">
        <v>216</v>
      </c>
      <c r="E166" s="245" t="s">
        <v>3913</v>
      </c>
      <c r="F166" s="246" t="s">
        <v>3914</v>
      </c>
      <c r="G166" s="247" t="s">
        <v>471</v>
      </c>
      <c r="H166" s="248">
        <v>25</v>
      </c>
      <c r="I166" s="249"/>
      <c r="J166" s="250">
        <f>ROUND(I166*H166,2)</f>
        <v>0</v>
      </c>
      <c r="K166" s="246" t="s">
        <v>3811</v>
      </c>
      <c r="L166" s="45"/>
      <c r="M166" s="251" t="s">
        <v>1</v>
      </c>
      <c r="N166" s="252" t="s">
        <v>41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229</v>
      </c>
      <c r="AT166" s="255" t="s">
        <v>216</v>
      </c>
      <c r="AU166" s="255" t="s">
        <v>84</v>
      </c>
      <c r="AY166" s="18" t="s">
        <v>213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84</v>
      </c>
      <c r="BK166" s="256">
        <f>ROUND(I166*H166,2)</f>
        <v>0</v>
      </c>
      <c r="BL166" s="18" t="s">
        <v>229</v>
      </c>
      <c r="BM166" s="255" t="s">
        <v>630</v>
      </c>
    </row>
    <row r="167" s="2" customFormat="1">
      <c r="A167" s="39"/>
      <c r="B167" s="40"/>
      <c r="C167" s="41"/>
      <c r="D167" s="257" t="s">
        <v>222</v>
      </c>
      <c r="E167" s="41"/>
      <c r="F167" s="258" t="s">
        <v>4707</v>
      </c>
      <c r="G167" s="41"/>
      <c r="H167" s="41"/>
      <c r="I167" s="155"/>
      <c r="J167" s="41"/>
      <c r="K167" s="41"/>
      <c r="L167" s="45"/>
      <c r="M167" s="259"/>
      <c r="N167" s="260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222</v>
      </c>
      <c r="AU167" s="18" t="s">
        <v>84</v>
      </c>
    </row>
    <row r="168" s="2" customFormat="1" ht="21.75" customHeight="1">
      <c r="A168" s="39"/>
      <c r="B168" s="40"/>
      <c r="C168" s="244" t="s">
        <v>512</v>
      </c>
      <c r="D168" s="244" t="s">
        <v>216</v>
      </c>
      <c r="E168" s="245" t="s">
        <v>4708</v>
      </c>
      <c r="F168" s="246" t="s">
        <v>4709</v>
      </c>
      <c r="G168" s="247" t="s">
        <v>471</v>
      </c>
      <c r="H168" s="248">
        <v>95</v>
      </c>
      <c r="I168" s="249"/>
      <c r="J168" s="250">
        <f>ROUND(I168*H168,2)</f>
        <v>0</v>
      </c>
      <c r="K168" s="246" t="s">
        <v>3811</v>
      </c>
      <c r="L168" s="45"/>
      <c r="M168" s="251" t="s">
        <v>1</v>
      </c>
      <c r="N168" s="252" t="s">
        <v>41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229</v>
      </c>
      <c r="AT168" s="255" t="s">
        <v>216</v>
      </c>
      <c r="AU168" s="255" t="s">
        <v>84</v>
      </c>
      <c r="AY168" s="18" t="s">
        <v>213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84</v>
      </c>
      <c r="BK168" s="256">
        <f>ROUND(I168*H168,2)</f>
        <v>0</v>
      </c>
      <c r="BL168" s="18" t="s">
        <v>229</v>
      </c>
      <c r="BM168" s="255" t="s">
        <v>640</v>
      </c>
    </row>
    <row r="169" s="2" customFormat="1" ht="21.75" customHeight="1">
      <c r="A169" s="39"/>
      <c r="B169" s="40"/>
      <c r="C169" s="244" t="s">
        <v>516</v>
      </c>
      <c r="D169" s="244" t="s">
        <v>216</v>
      </c>
      <c r="E169" s="245" t="s">
        <v>5011</v>
      </c>
      <c r="F169" s="246" t="s">
        <v>5012</v>
      </c>
      <c r="G169" s="247" t="s">
        <v>471</v>
      </c>
      <c r="H169" s="248">
        <v>115</v>
      </c>
      <c r="I169" s="249"/>
      <c r="J169" s="250">
        <f>ROUND(I169*H169,2)</f>
        <v>0</v>
      </c>
      <c r="K169" s="246" t="s">
        <v>3811</v>
      </c>
      <c r="L169" s="45"/>
      <c r="M169" s="251" t="s">
        <v>1</v>
      </c>
      <c r="N169" s="252" t="s">
        <v>41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229</v>
      </c>
      <c r="AT169" s="255" t="s">
        <v>216</v>
      </c>
      <c r="AU169" s="255" t="s">
        <v>84</v>
      </c>
      <c r="AY169" s="18" t="s">
        <v>213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84</v>
      </c>
      <c r="BK169" s="256">
        <f>ROUND(I169*H169,2)</f>
        <v>0</v>
      </c>
      <c r="BL169" s="18" t="s">
        <v>229</v>
      </c>
      <c r="BM169" s="255" t="s">
        <v>658</v>
      </c>
    </row>
    <row r="170" s="2" customFormat="1" ht="21.75" customHeight="1">
      <c r="A170" s="39"/>
      <c r="B170" s="40"/>
      <c r="C170" s="244" t="s">
        <v>355</v>
      </c>
      <c r="D170" s="244" t="s">
        <v>216</v>
      </c>
      <c r="E170" s="245" t="s">
        <v>5013</v>
      </c>
      <c r="F170" s="246" t="s">
        <v>5014</v>
      </c>
      <c r="G170" s="247" t="s">
        <v>310</v>
      </c>
      <c r="H170" s="248">
        <v>4</v>
      </c>
      <c r="I170" s="249"/>
      <c r="J170" s="250">
        <f>ROUND(I170*H170,2)</f>
        <v>0</v>
      </c>
      <c r="K170" s="246" t="s">
        <v>3811</v>
      </c>
      <c r="L170" s="45"/>
      <c r="M170" s="251" t="s">
        <v>1</v>
      </c>
      <c r="N170" s="252" t="s">
        <v>41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229</v>
      </c>
      <c r="AT170" s="255" t="s">
        <v>216</v>
      </c>
      <c r="AU170" s="255" t="s">
        <v>84</v>
      </c>
      <c r="AY170" s="18" t="s">
        <v>213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84</v>
      </c>
      <c r="BK170" s="256">
        <f>ROUND(I170*H170,2)</f>
        <v>0</v>
      </c>
      <c r="BL170" s="18" t="s">
        <v>229</v>
      </c>
      <c r="BM170" s="255" t="s">
        <v>673</v>
      </c>
    </row>
    <row r="171" s="2" customFormat="1" ht="16.5" customHeight="1">
      <c r="A171" s="39"/>
      <c r="B171" s="40"/>
      <c r="C171" s="244" t="s">
        <v>360</v>
      </c>
      <c r="D171" s="244" t="s">
        <v>216</v>
      </c>
      <c r="E171" s="245" t="s">
        <v>3921</v>
      </c>
      <c r="F171" s="246" t="s">
        <v>3922</v>
      </c>
      <c r="G171" s="247" t="s">
        <v>310</v>
      </c>
      <c r="H171" s="248">
        <v>1</v>
      </c>
      <c r="I171" s="249"/>
      <c r="J171" s="250">
        <f>ROUND(I171*H171,2)</f>
        <v>0</v>
      </c>
      <c r="K171" s="246" t="s">
        <v>3811</v>
      </c>
      <c r="L171" s="45"/>
      <c r="M171" s="251" t="s">
        <v>1</v>
      </c>
      <c r="N171" s="252" t="s">
        <v>41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229</v>
      </c>
      <c r="AT171" s="255" t="s">
        <v>216</v>
      </c>
      <c r="AU171" s="255" t="s">
        <v>84</v>
      </c>
      <c r="AY171" s="18" t="s">
        <v>213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84</v>
      </c>
      <c r="BK171" s="256">
        <f>ROUND(I171*H171,2)</f>
        <v>0</v>
      </c>
      <c r="BL171" s="18" t="s">
        <v>229</v>
      </c>
      <c r="BM171" s="255" t="s">
        <v>683</v>
      </c>
    </row>
    <row r="172" s="12" customFormat="1" ht="25.92" customHeight="1">
      <c r="A172" s="12"/>
      <c r="B172" s="228"/>
      <c r="C172" s="229"/>
      <c r="D172" s="230" t="s">
        <v>75</v>
      </c>
      <c r="E172" s="231" t="s">
        <v>4213</v>
      </c>
      <c r="F172" s="231" t="s">
        <v>4214</v>
      </c>
      <c r="G172" s="229"/>
      <c r="H172" s="229"/>
      <c r="I172" s="232"/>
      <c r="J172" s="233">
        <f>BK172</f>
        <v>0</v>
      </c>
      <c r="K172" s="229"/>
      <c r="L172" s="234"/>
      <c r="M172" s="235"/>
      <c r="N172" s="236"/>
      <c r="O172" s="236"/>
      <c r="P172" s="237">
        <f>SUM(P173:P181)</f>
        <v>0</v>
      </c>
      <c r="Q172" s="236"/>
      <c r="R172" s="237">
        <f>SUM(R173:R181)</f>
        <v>0</v>
      </c>
      <c r="S172" s="236"/>
      <c r="T172" s="238">
        <f>SUM(T173:T181)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9" t="s">
        <v>84</v>
      </c>
      <c r="AT172" s="240" t="s">
        <v>75</v>
      </c>
      <c r="AU172" s="240" t="s">
        <v>76</v>
      </c>
      <c r="AY172" s="239" t="s">
        <v>213</v>
      </c>
      <c r="BK172" s="241">
        <f>SUM(BK173:BK181)</f>
        <v>0</v>
      </c>
    </row>
    <row r="173" s="2" customFormat="1" ht="21.75" customHeight="1">
      <c r="A173" s="39"/>
      <c r="B173" s="40"/>
      <c r="C173" s="244" t="s">
        <v>365</v>
      </c>
      <c r="D173" s="244" t="s">
        <v>216</v>
      </c>
      <c r="E173" s="245" t="s">
        <v>5015</v>
      </c>
      <c r="F173" s="246" t="s">
        <v>5016</v>
      </c>
      <c r="G173" s="247" t="s">
        <v>471</v>
      </c>
      <c r="H173" s="248">
        <v>30</v>
      </c>
      <c r="I173" s="249"/>
      <c r="J173" s="250">
        <f>ROUND(I173*H173,2)</f>
        <v>0</v>
      </c>
      <c r="K173" s="246" t="s">
        <v>3811</v>
      </c>
      <c r="L173" s="45"/>
      <c r="M173" s="251" t="s">
        <v>1</v>
      </c>
      <c r="N173" s="252" t="s">
        <v>41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229</v>
      </c>
      <c r="AT173" s="255" t="s">
        <v>216</v>
      </c>
      <c r="AU173" s="255" t="s">
        <v>84</v>
      </c>
      <c r="AY173" s="18" t="s">
        <v>213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84</v>
      </c>
      <c r="BK173" s="256">
        <f>ROUND(I173*H173,2)</f>
        <v>0</v>
      </c>
      <c r="BL173" s="18" t="s">
        <v>229</v>
      </c>
      <c r="BM173" s="255" t="s">
        <v>703</v>
      </c>
    </row>
    <row r="174" s="2" customFormat="1" ht="16.5" customHeight="1">
      <c r="A174" s="39"/>
      <c r="B174" s="40"/>
      <c r="C174" s="244" t="s">
        <v>370</v>
      </c>
      <c r="D174" s="244" t="s">
        <v>216</v>
      </c>
      <c r="E174" s="245" t="s">
        <v>5017</v>
      </c>
      <c r="F174" s="246" t="s">
        <v>5018</v>
      </c>
      <c r="G174" s="247" t="s">
        <v>310</v>
      </c>
      <c r="H174" s="248">
        <v>5</v>
      </c>
      <c r="I174" s="249"/>
      <c r="J174" s="250">
        <f>ROUND(I174*H174,2)</f>
        <v>0</v>
      </c>
      <c r="K174" s="246" t="s">
        <v>3811</v>
      </c>
      <c r="L174" s="45"/>
      <c r="M174" s="251" t="s">
        <v>1</v>
      </c>
      <c r="N174" s="252" t="s">
        <v>41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229</v>
      </c>
      <c r="AT174" s="255" t="s">
        <v>216</v>
      </c>
      <c r="AU174" s="255" t="s">
        <v>84</v>
      </c>
      <c r="AY174" s="18" t="s">
        <v>213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84</v>
      </c>
      <c r="BK174" s="256">
        <f>ROUND(I174*H174,2)</f>
        <v>0</v>
      </c>
      <c r="BL174" s="18" t="s">
        <v>229</v>
      </c>
      <c r="BM174" s="255" t="s">
        <v>695</v>
      </c>
    </row>
    <row r="175" s="2" customFormat="1">
      <c r="A175" s="39"/>
      <c r="B175" s="40"/>
      <c r="C175" s="41"/>
      <c r="D175" s="257" t="s">
        <v>222</v>
      </c>
      <c r="E175" s="41"/>
      <c r="F175" s="258" t="s">
        <v>5019</v>
      </c>
      <c r="G175" s="41"/>
      <c r="H175" s="41"/>
      <c r="I175" s="155"/>
      <c r="J175" s="41"/>
      <c r="K175" s="41"/>
      <c r="L175" s="45"/>
      <c r="M175" s="259"/>
      <c r="N175" s="260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222</v>
      </c>
      <c r="AU175" s="18" t="s">
        <v>84</v>
      </c>
    </row>
    <row r="176" s="2" customFormat="1" ht="16.5" customHeight="1">
      <c r="A176" s="39"/>
      <c r="B176" s="40"/>
      <c r="C176" s="244" t="s">
        <v>375</v>
      </c>
      <c r="D176" s="244" t="s">
        <v>216</v>
      </c>
      <c r="E176" s="245" t="s">
        <v>5020</v>
      </c>
      <c r="F176" s="246" t="s">
        <v>5021</v>
      </c>
      <c r="G176" s="247" t="s">
        <v>310</v>
      </c>
      <c r="H176" s="248">
        <v>8</v>
      </c>
      <c r="I176" s="249"/>
      <c r="J176" s="250">
        <f>ROUND(I176*H176,2)</f>
        <v>0</v>
      </c>
      <c r="K176" s="246" t="s">
        <v>3811</v>
      </c>
      <c r="L176" s="45"/>
      <c r="M176" s="251" t="s">
        <v>1</v>
      </c>
      <c r="N176" s="252" t="s">
        <v>41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229</v>
      </c>
      <c r="AT176" s="255" t="s">
        <v>216</v>
      </c>
      <c r="AU176" s="255" t="s">
        <v>84</v>
      </c>
      <c r="AY176" s="18" t="s">
        <v>213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84</v>
      </c>
      <c r="BK176" s="256">
        <f>ROUND(I176*H176,2)</f>
        <v>0</v>
      </c>
      <c r="BL176" s="18" t="s">
        <v>229</v>
      </c>
      <c r="BM176" s="255" t="s">
        <v>953</v>
      </c>
    </row>
    <row r="177" s="2" customFormat="1">
      <c r="A177" s="39"/>
      <c r="B177" s="40"/>
      <c r="C177" s="41"/>
      <c r="D177" s="257" t="s">
        <v>222</v>
      </c>
      <c r="E177" s="41"/>
      <c r="F177" s="258" t="s">
        <v>3854</v>
      </c>
      <c r="G177" s="41"/>
      <c r="H177" s="41"/>
      <c r="I177" s="155"/>
      <c r="J177" s="41"/>
      <c r="K177" s="41"/>
      <c r="L177" s="45"/>
      <c r="M177" s="259"/>
      <c r="N177" s="260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222</v>
      </c>
      <c r="AU177" s="18" t="s">
        <v>84</v>
      </c>
    </row>
    <row r="178" s="2" customFormat="1" ht="16.5" customHeight="1">
      <c r="A178" s="39"/>
      <c r="B178" s="40"/>
      <c r="C178" s="244" t="s">
        <v>288</v>
      </c>
      <c r="D178" s="244" t="s">
        <v>216</v>
      </c>
      <c r="E178" s="245" t="s">
        <v>5022</v>
      </c>
      <c r="F178" s="246" t="s">
        <v>5023</v>
      </c>
      <c r="G178" s="247" t="s">
        <v>471</v>
      </c>
      <c r="H178" s="248">
        <v>280</v>
      </c>
      <c r="I178" s="249"/>
      <c r="J178" s="250">
        <f>ROUND(I178*H178,2)</f>
        <v>0</v>
      </c>
      <c r="K178" s="246" t="s">
        <v>3811</v>
      </c>
      <c r="L178" s="45"/>
      <c r="M178" s="251" t="s">
        <v>1</v>
      </c>
      <c r="N178" s="252" t="s">
        <v>41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229</v>
      </c>
      <c r="AT178" s="255" t="s">
        <v>216</v>
      </c>
      <c r="AU178" s="255" t="s">
        <v>84</v>
      </c>
      <c r="AY178" s="18" t="s">
        <v>213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84</v>
      </c>
      <c r="BK178" s="256">
        <f>ROUND(I178*H178,2)</f>
        <v>0</v>
      </c>
      <c r="BL178" s="18" t="s">
        <v>229</v>
      </c>
      <c r="BM178" s="255" t="s">
        <v>1574</v>
      </c>
    </row>
    <row r="179" s="2" customFormat="1">
      <c r="A179" s="39"/>
      <c r="B179" s="40"/>
      <c r="C179" s="41"/>
      <c r="D179" s="257" t="s">
        <v>222</v>
      </c>
      <c r="E179" s="41"/>
      <c r="F179" s="258" t="s">
        <v>3854</v>
      </c>
      <c r="G179" s="41"/>
      <c r="H179" s="41"/>
      <c r="I179" s="155"/>
      <c r="J179" s="41"/>
      <c r="K179" s="41"/>
      <c r="L179" s="45"/>
      <c r="M179" s="259"/>
      <c r="N179" s="260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222</v>
      </c>
      <c r="AU179" s="18" t="s">
        <v>84</v>
      </c>
    </row>
    <row r="180" s="2" customFormat="1" ht="16.5" customHeight="1">
      <c r="A180" s="39"/>
      <c r="B180" s="40"/>
      <c r="C180" s="244" t="s">
        <v>297</v>
      </c>
      <c r="D180" s="244" t="s">
        <v>216</v>
      </c>
      <c r="E180" s="245" t="s">
        <v>5024</v>
      </c>
      <c r="F180" s="246" t="s">
        <v>5025</v>
      </c>
      <c r="G180" s="247" t="s">
        <v>310</v>
      </c>
      <c r="H180" s="248">
        <v>1</v>
      </c>
      <c r="I180" s="249"/>
      <c r="J180" s="250">
        <f>ROUND(I180*H180,2)</f>
        <v>0</v>
      </c>
      <c r="K180" s="246" t="s">
        <v>3811</v>
      </c>
      <c r="L180" s="45"/>
      <c r="M180" s="251" t="s">
        <v>1</v>
      </c>
      <c r="N180" s="252" t="s">
        <v>41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229</v>
      </c>
      <c r="AT180" s="255" t="s">
        <v>216</v>
      </c>
      <c r="AU180" s="255" t="s">
        <v>84</v>
      </c>
      <c r="AY180" s="18" t="s">
        <v>213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84</v>
      </c>
      <c r="BK180" s="256">
        <f>ROUND(I180*H180,2)</f>
        <v>0</v>
      </c>
      <c r="BL180" s="18" t="s">
        <v>229</v>
      </c>
      <c r="BM180" s="255" t="s">
        <v>1586</v>
      </c>
    </row>
    <row r="181" s="2" customFormat="1">
      <c r="A181" s="39"/>
      <c r="B181" s="40"/>
      <c r="C181" s="41"/>
      <c r="D181" s="257" t="s">
        <v>222</v>
      </c>
      <c r="E181" s="41"/>
      <c r="F181" s="258" t="s">
        <v>5026</v>
      </c>
      <c r="G181" s="41"/>
      <c r="H181" s="41"/>
      <c r="I181" s="155"/>
      <c r="J181" s="41"/>
      <c r="K181" s="41"/>
      <c r="L181" s="45"/>
      <c r="M181" s="261"/>
      <c r="N181" s="262"/>
      <c r="O181" s="263"/>
      <c r="P181" s="263"/>
      <c r="Q181" s="263"/>
      <c r="R181" s="263"/>
      <c r="S181" s="263"/>
      <c r="T181" s="264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222</v>
      </c>
      <c r="AU181" s="18" t="s">
        <v>84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193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LLzhtaDk0W5okKRVGPbLBROUKrHa5sDuwAWiD4oeSDwr4V584JHsuvVGIntE9lj7oXe/z4DOp/iBmctBCTS7bg==" hashValue="G2tm+ix6kkzgpjSpYis0Jw3z0naAb5sI8yZrZy7IeiqA4sPosCWB0bVDTMI+7ylHY5n0rm1NW+7nkRsJqSO63w==" algorithmName="SHA-512" password="CC35"/>
  <autoFilter ref="C122:K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174</v>
      </c>
      <c r="AZ2" s="310" t="s">
        <v>5027</v>
      </c>
      <c r="BA2" s="310" t="s">
        <v>1</v>
      </c>
      <c r="BB2" s="310" t="s">
        <v>1</v>
      </c>
      <c r="BC2" s="310" t="s">
        <v>5028</v>
      </c>
      <c r="BD2" s="310" t="s">
        <v>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  <c r="AZ3" s="310" t="s">
        <v>5029</v>
      </c>
      <c r="BA3" s="310" t="s">
        <v>1</v>
      </c>
      <c r="BB3" s="310" t="s">
        <v>1</v>
      </c>
      <c r="BC3" s="310" t="s">
        <v>5030</v>
      </c>
      <c r="BD3" s="310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  <c r="AZ4" s="310" t="s">
        <v>5031</v>
      </c>
      <c r="BA4" s="310" t="s">
        <v>1</v>
      </c>
      <c r="BB4" s="310" t="s">
        <v>1</v>
      </c>
      <c r="BC4" s="310" t="s">
        <v>5032</v>
      </c>
      <c r="BD4" s="310" t="s">
        <v>86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5033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ROUND((SUM(BE124:BE168)),  2)</f>
        <v>0</v>
      </c>
      <c r="G33" s="39"/>
      <c r="H33" s="39"/>
      <c r="I33" s="172">
        <v>0.20999999999999999</v>
      </c>
      <c r="J33" s="171">
        <f>ROUND(((SUM(BE124:BE168))*I33),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ROUND((SUM(BF124:BF168)),  2)</f>
        <v>0</v>
      </c>
      <c r="G34" s="39"/>
      <c r="H34" s="39"/>
      <c r="I34" s="172">
        <v>0.14999999999999999</v>
      </c>
      <c r="J34" s="171">
        <f>ROUND(((SUM(BF124:BF168))*I34),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ROUND((SUM(BG124:BG168)),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ROUND((SUM(BH124:BH168)),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ROUND((SUM(BI124:BI168)),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903 - Pergola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J125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J126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383</v>
      </c>
      <c r="E99" s="212"/>
      <c r="F99" s="212"/>
      <c r="G99" s="212"/>
      <c r="H99" s="212"/>
      <c r="I99" s="213"/>
      <c r="J99" s="214">
        <f>J140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1257</v>
      </c>
      <c r="E100" s="212"/>
      <c r="F100" s="212"/>
      <c r="G100" s="212"/>
      <c r="H100" s="212"/>
      <c r="I100" s="213"/>
      <c r="J100" s="214">
        <f>J149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867</v>
      </c>
      <c r="E101" s="206"/>
      <c r="F101" s="206"/>
      <c r="G101" s="206"/>
      <c r="H101" s="206"/>
      <c r="I101" s="207"/>
      <c r="J101" s="208">
        <f>J158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4"/>
      <c r="D102" s="211" t="s">
        <v>1261</v>
      </c>
      <c r="E102" s="212"/>
      <c r="F102" s="212"/>
      <c r="G102" s="212"/>
      <c r="H102" s="212"/>
      <c r="I102" s="213"/>
      <c r="J102" s="214">
        <f>J159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203"/>
      <c r="C103" s="204"/>
      <c r="D103" s="205" t="s">
        <v>869</v>
      </c>
      <c r="E103" s="206"/>
      <c r="F103" s="206"/>
      <c r="G103" s="206"/>
      <c r="H103" s="206"/>
      <c r="I103" s="207"/>
      <c r="J103" s="208">
        <f>J164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10"/>
      <c r="C104" s="134"/>
      <c r="D104" s="211" t="s">
        <v>1262</v>
      </c>
      <c r="E104" s="212"/>
      <c r="F104" s="212"/>
      <c r="G104" s="212"/>
      <c r="H104" s="212"/>
      <c r="I104" s="213"/>
      <c r="J104" s="214">
        <f>J165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93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196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198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97" t="str">
        <f>E7</f>
        <v>Revitalizace centra města Kopřivnice - aktualizace 08.2020</v>
      </c>
      <c r="F114" s="33"/>
      <c r="G114" s="33"/>
      <c r="H114" s="33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185</v>
      </c>
      <c r="D115" s="41"/>
      <c r="E115" s="41"/>
      <c r="F115" s="41"/>
      <c r="G115" s="41"/>
      <c r="H115" s="41"/>
      <c r="I115" s="15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SO 903 - Pergola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 xml:space="preserve"> </v>
      </c>
      <c r="G118" s="41"/>
      <c r="H118" s="41"/>
      <c r="I118" s="157" t="s">
        <v>22</v>
      </c>
      <c r="J118" s="80" t="str">
        <f>IF(J12="","",J12)</f>
        <v>7. 8. 2020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24</v>
      </c>
      <c r="D120" s="41"/>
      <c r="E120" s="41"/>
      <c r="F120" s="28" t="str">
        <f>E15</f>
        <v>Město Kopřivnice</v>
      </c>
      <c r="G120" s="41"/>
      <c r="H120" s="41"/>
      <c r="I120" s="157" t="s">
        <v>30</v>
      </c>
      <c r="J120" s="37" t="str">
        <f>E21</f>
        <v>Dopravoprojekt Ostrava a.s.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157" t="s">
        <v>33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15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16"/>
      <c r="B123" s="217"/>
      <c r="C123" s="218" t="s">
        <v>199</v>
      </c>
      <c r="D123" s="219" t="s">
        <v>61</v>
      </c>
      <c r="E123" s="219" t="s">
        <v>57</v>
      </c>
      <c r="F123" s="219" t="s">
        <v>58</v>
      </c>
      <c r="G123" s="219" t="s">
        <v>200</v>
      </c>
      <c r="H123" s="219" t="s">
        <v>201</v>
      </c>
      <c r="I123" s="220" t="s">
        <v>202</v>
      </c>
      <c r="J123" s="219" t="s">
        <v>190</v>
      </c>
      <c r="K123" s="221" t="s">
        <v>203</v>
      </c>
      <c r="L123" s="222"/>
      <c r="M123" s="101" t="s">
        <v>1</v>
      </c>
      <c r="N123" s="102" t="s">
        <v>40</v>
      </c>
      <c r="O123" s="102" t="s">
        <v>204</v>
      </c>
      <c r="P123" s="102" t="s">
        <v>205</v>
      </c>
      <c r="Q123" s="102" t="s">
        <v>206</v>
      </c>
      <c r="R123" s="102" t="s">
        <v>207</v>
      </c>
      <c r="S123" s="102" t="s">
        <v>208</v>
      </c>
      <c r="T123" s="103" t="s">
        <v>209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9"/>
      <c r="B124" s="40"/>
      <c r="C124" s="108" t="s">
        <v>210</v>
      </c>
      <c r="D124" s="41"/>
      <c r="E124" s="41"/>
      <c r="F124" s="41"/>
      <c r="G124" s="41"/>
      <c r="H124" s="41"/>
      <c r="I124" s="155"/>
      <c r="J124" s="223">
        <f>BK124</f>
        <v>0</v>
      </c>
      <c r="K124" s="41"/>
      <c r="L124" s="45"/>
      <c r="M124" s="104"/>
      <c r="N124" s="224"/>
      <c r="O124" s="105"/>
      <c r="P124" s="225">
        <f>P125+P158+P164</f>
        <v>0</v>
      </c>
      <c r="Q124" s="105"/>
      <c r="R124" s="225">
        <f>R125+R158+R164</f>
        <v>0.68264800000000003</v>
      </c>
      <c r="S124" s="105"/>
      <c r="T124" s="226">
        <f>T125+T158+T164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75</v>
      </c>
      <c r="AU124" s="18" t="s">
        <v>192</v>
      </c>
      <c r="BK124" s="227">
        <f>BK125+BK158+BK164</f>
        <v>0</v>
      </c>
    </row>
    <row r="125" s="12" customFormat="1" ht="25.92" customHeight="1">
      <c r="A125" s="12"/>
      <c r="B125" s="228"/>
      <c r="C125" s="229"/>
      <c r="D125" s="230" t="s">
        <v>75</v>
      </c>
      <c r="E125" s="231" t="s">
        <v>388</v>
      </c>
      <c r="F125" s="231" t="s">
        <v>389</v>
      </c>
      <c r="G125" s="229"/>
      <c r="H125" s="229"/>
      <c r="I125" s="232"/>
      <c r="J125" s="233">
        <f>BK125</f>
        <v>0</v>
      </c>
      <c r="K125" s="229"/>
      <c r="L125" s="234"/>
      <c r="M125" s="235"/>
      <c r="N125" s="236"/>
      <c r="O125" s="236"/>
      <c r="P125" s="237">
        <f>P126+P140+P149</f>
        <v>0</v>
      </c>
      <c r="Q125" s="236"/>
      <c r="R125" s="237">
        <f>R126+R140+R149</f>
        <v>0.278748</v>
      </c>
      <c r="S125" s="236"/>
      <c r="T125" s="238">
        <f>T126+T140+T149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84</v>
      </c>
      <c r="AT125" s="240" t="s">
        <v>75</v>
      </c>
      <c r="AU125" s="240" t="s">
        <v>76</v>
      </c>
      <c r="AY125" s="239" t="s">
        <v>213</v>
      </c>
      <c r="BK125" s="241">
        <f>BK126+BK140+BK149</f>
        <v>0</v>
      </c>
    </row>
    <row r="126" s="12" customFormat="1" ht="22.8" customHeight="1">
      <c r="A126" s="12"/>
      <c r="B126" s="228"/>
      <c r="C126" s="229"/>
      <c r="D126" s="230" t="s">
        <v>75</v>
      </c>
      <c r="E126" s="242" t="s">
        <v>84</v>
      </c>
      <c r="F126" s="242" t="s">
        <v>390</v>
      </c>
      <c r="G126" s="229"/>
      <c r="H126" s="229"/>
      <c r="I126" s="232"/>
      <c r="J126" s="243">
        <f>BK126</f>
        <v>0</v>
      </c>
      <c r="K126" s="229"/>
      <c r="L126" s="234"/>
      <c r="M126" s="235"/>
      <c r="N126" s="236"/>
      <c r="O126" s="236"/>
      <c r="P126" s="237">
        <f>SUM(P127:P139)</f>
        <v>0</v>
      </c>
      <c r="Q126" s="236"/>
      <c r="R126" s="237">
        <f>SUM(R127:R139)</f>
        <v>0</v>
      </c>
      <c r="S126" s="236"/>
      <c r="T126" s="238">
        <f>SUM(T127:T139)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9" t="s">
        <v>84</v>
      </c>
      <c r="AT126" s="240" t="s">
        <v>75</v>
      </c>
      <c r="AU126" s="240" t="s">
        <v>84</v>
      </c>
      <c r="AY126" s="239" t="s">
        <v>213</v>
      </c>
      <c r="BK126" s="241">
        <f>SUM(BK127:BK139)</f>
        <v>0</v>
      </c>
    </row>
    <row r="127" s="2" customFormat="1" ht="16.5" customHeight="1">
      <c r="A127" s="39"/>
      <c r="B127" s="40"/>
      <c r="C127" s="244" t="s">
        <v>84</v>
      </c>
      <c r="D127" s="244" t="s">
        <v>216</v>
      </c>
      <c r="E127" s="245" t="s">
        <v>1317</v>
      </c>
      <c r="F127" s="246" t="s">
        <v>1318</v>
      </c>
      <c r="G127" s="247" t="s">
        <v>399</v>
      </c>
      <c r="H127" s="248">
        <v>15.538</v>
      </c>
      <c r="I127" s="249"/>
      <c r="J127" s="250">
        <f>ROUND(I127*H127,2)</f>
        <v>0</v>
      </c>
      <c r="K127" s="246" t="s">
        <v>394</v>
      </c>
      <c r="L127" s="45"/>
      <c r="M127" s="251" t="s">
        <v>1</v>
      </c>
      <c r="N127" s="252" t="s">
        <v>41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229</v>
      </c>
      <c r="AT127" s="255" t="s">
        <v>216</v>
      </c>
      <c r="AU127" s="255" t="s">
        <v>86</v>
      </c>
      <c r="AY127" s="18" t="s">
        <v>213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84</v>
      </c>
      <c r="BK127" s="256">
        <f>ROUND(I127*H127,2)</f>
        <v>0</v>
      </c>
      <c r="BL127" s="18" t="s">
        <v>229</v>
      </c>
      <c r="BM127" s="255" t="s">
        <v>5034</v>
      </c>
    </row>
    <row r="128" s="13" customFormat="1">
      <c r="A128" s="13"/>
      <c r="B128" s="265"/>
      <c r="C128" s="266"/>
      <c r="D128" s="257" t="s">
        <v>436</v>
      </c>
      <c r="E128" s="267" t="s">
        <v>5027</v>
      </c>
      <c r="F128" s="268" t="s">
        <v>5035</v>
      </c>
      <c r="G128" s="266"/>
      <c r="H128" s="269">
        <v>15.538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75" t="s">
        <v>436</v>
      </c>
      <c r="AU128" s="275" t="s">
        <v>86</v>
      </c>
      <c r="AV128" s="13" t="s">
        <v>86</v>
      </c>
      <c r="AW128" s="13" t="s">
        <v>32</v>
      </c>
      <c r="AX128" s="13" t="s">
        <v>84</v>
      </c>
      <c r="AY128" s="275" t="s">
        <v>213</v>
      </c>
    </row>
    <row r="129" s="2" customFormat="1" ht="16.5" customHeight="1">
      <c r="A129" s="39"/>
      <c r="B129" s="40"/>
      <c r="C129" s="244" t="s">
        <v>86</v>
      </c>
      <c r="D129" s="244" t="s">
        <v>216</v>
      </c>
      <c r="E129" s="245" t="s">
        <v>1322</v>
      </c>
      <c r="F129" s="246" t="s">
        <v>1323</v>
      </c>
      <c r="G129" s="247" t="s">
        <v>399</v>
      </c>
      <c r="H129" s="248">
        <v>7.7690000000000001</v>
      </c>
      <c r="I129" s="249"/>
      <c r="J129" s="250">
        <f>ROUND(I129*H129,2)</f>
        <v>0</v>
      </c>
      <c r="K129" s="246" t="s">
        <v>394</v>
      </c>
      <c r="L129" s="45"/>
      <c r="M129" s="251" t="s">
        <v>1</v>
      </c>
      <c r="N129" s="252" t="s">
        <v>41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229</v>
      </c>
      <c r="AT129" s="255" t="s">
        <v>216</v>
      </c>
      <c r="AU129" s="255" t="s">
        <v>86</v>
      </c>
      <c r="AY129" s="18" t="s">
        <v>213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84</v>
      </c>
      <c r="BK129" s="256">
        <f>ROUND(I129*H129,2)</f>
        <v>0</v>
      </c>
      <c r="BL129" s="18" t="s">
        <v>229</v>
      </c>
      <c r="BM129" s="255" t="s">
        <v>5036</v>
      </c>
    </row>
    <row r="130" s="13" customFormat="1">
      <c r="A130" s="13"/>
      <c r="B130" s="265"/>
      <c r="C130" s="266"/>
      <c r="D130" s="257" t="s">
        <v>436</v>
      </c>
      <c r="E130" s="267" t="s">
        <v>1</v>
      </c>
      <c r="F130" s="268" t="s">
        <v>5037</v>
      </c>
      <c r="G130" s="266"/>
      <c r="H130" s="269">
        <v>15.538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5" t="s">
        <v>436</v>
      </c>
      <c r="AU130" s="275" t="s">
        <v>86</v>
      </c>
      <c r="AV130" s="13" t="s">
        <v>86</v>
      </c>
      <c r="AW130" s="13" t="s">
        <v>32</v>
      </c>
      <c r="AX130" s="13" t="s">
        <v>84</v>
      </c>
      <c r="AY130" s="275" t="s">
        <v>213</v>
      </c>
    </row>
    <row r="131" s="13" customFormat="1">
      <c r="A131" s="13"/>
      <c r="B131" s="265"/>
      <c r="C131" s="266"/>
      <c r="D131" s="257" t="s">
        <v>436</v>
      </c>
      <c r="E131" s="266"/>
      <c r="F131" s="268" t="s">
        <v>5038</v>
      </c>
      <c r="G131" s="266"/>
      <c r="H131" s="269">
        <v>7.7690000000000001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5" t="s">
        <v>436</v>
      </c>
      <c r="AU131" s="275" t="s">
        <v>86</v>
      </c>
      <c r="AV131" s="13" t="s">
        <v>86</v>
      </c>
      <c r="AW131" s="13" t="s">
        <v>4</v>
      </c>
      <c r="AX131" s="13" t="s">
        <v>84</v>
      </c>
      <c r="AY131" s="275" t="s">
        <v>213</v>
      </c>
    </row>
    <row r="132" s="2" customFormat="1" ht="21.75" customHeight="1">
      <c r="A132" s="39"/>
      <c r="B132" s="40"/>
      <c r="C132" s="244" t="s">
        <v>322</v>
      </c>
      <c r="D132" s="244" t="s">
        <v>216</v>
      </c>
      <c r="E132" s="245" t="s">
        <v>531</v>
      </c>
      <c r="F132" s="246" t="s">
        <v>532</v>
      </c>
      <c r="G132" s="247" t="s">
        <v>399</v>
      </c>
      <c r="H132" s="248">
        <v>1.0880000000000001</v>
      </c>
      <c r="I132" s="249"/>
      <c r="J132" s="250">
        <f>ROUND(I132*H132,2)</f>
        <v>0</v>
      </c>
      <c r="K132" s="246" t="s">
        <v>394</v>
      </c>
      <c r="L132" s="45"/>
      <c r="M132" s="251" t="s">
        <v>1</v>
      </c>
      <c r="N132" s="252" t="s">
        <v>41</v>
      </c>
      <c r="O132" s="92"/>
      <c r="P132" s="253">
        <f>O132*H132</f>
        <v>0</v>
      </c>
      <c r="Q132" s="253">
        <v>0</v>
      </c>
      <c r="R132" s="253">
        <f>Q132*H132</f>
        <v>0</v>
      </c>
      <c r="S132" s="253">
        <v>0</v>
      </c>
      <c r="T132" s="254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5" t="s">
        <v>229</v>
      </c>
      <c r="AT132" s="255" t="s">
        <v>216</v>
      </c>
      <c r="AU132" s="255" t="s">
        <v>86</v>
      </c>
      <c r="AY132" s="18" t="s">
        <v>213</v>
      </c>
      <c r="BE132" s="256">
        <f>IF(N132="základní",J132,0)</f>
        <v>0</v>
      </c>
      <c r="BF132" s="256">
        <f>IF(N132="snížená",J132,0)</f>
        <v>0</v>
      </c>
      <c r="BG132" s="256">
        <f>IF(N132="zákl. přenesená",J132,0)</f>
        <v>0</v>
      </c>
      <c r="BH132" s="256">
        <f>IF(N132="sníž. přenesená",J132,0)</f>
        <v>0</v>
      </c>
      <c r="BI132" s="256">
        <f>IF(N132="nulová",J132,0)</f>
        <v>0</v>
      </c>
      <c r="BJ132" s="18" t="s">
        <v>84</v>
      </c>
      <c r="BK132" s="256">
        <f>ROUND(I132*H132,2)</f>
        <v>0</v>
      </c>
      <c r="BL132" s="18" t="s">
        <v>229</v>
      </c>
      <c r="BM132" s="255" t="s">
        <v>5039</v>
      </c>
    </row>
    <row r="133" s="13" customFormat="1">
      <c r="A133" s="13"/>
      <c r="B133" s="265"/>
      <c r="C133" s="266"/>
      <c r="D133" s="257" t="s">
        <v>436</v>
      </c>
      <c r="E133" s="267" t="s">
        <v>1</v>
      </c>
      <c r="F133" s="268" t="s">
        <v>5040</v>
      </c>
      <c r="G133" s="266"/>
      <c r="H133" s="269">
        <v>1.0880000000000001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5" t="s">
        <v>436</v>
      </c>
      <c r="AU133" s="275" t="s">
        <v>86</v>
      </c>
      <c r="AV133" s="13" t="s">
        <v>86</v>
      </c>
      <c r="AW133" s="13" t="s">
        <v>32</v>
      </c>
      <c r="AX133" s="13" t="s">
        <v>84</v>
      </c>
      <c r="AY133" s="275" t="s">
        <v>213</v>
      </c>
    </row>
    <row r="134" s="2" customFormat="1" ht="21.75" customHeight="1">
      <c r="A134" s="39"/>
      <c r="B134" s="40"/>
      <c r="C134" s="244" t="s">
        <v>212</v>
      </c>
      <c r="D134" s="244" t="s">
        <v>216</v>
      </c>
      <c r="E134" s="245" t="s">
        <v>1009</v>
      </c>
      <c r="F134" s="246" t="s">
        <v>1355</v>
      </c>
      <c r="G134" s="247" t="s">
        <v>491</v>
      </c>
      <c r="H134" s="248">
        <v>2.3940000000000001</v>
      </c>
      <c r="I134" s="249"/>
      <c r="J134" s="250">
        <f>ROUND(I134*H134,2)</f>
        <v>0</v>
      </c>
      <c r="K134" s="246" t="s">
        <v>394</v>
      </c>
      <c r="L134" s="45"/>
      <c r="M134" s="251" t="s">
        <v>1</v>
      </c>
      <c r="N134" s="252" t="s">
        <v>41</v>
      </c>
      <c r="O134" s="92"/>
      <c r="P134" s="253">
        <f>O134*H134</f>
        <v>0</v>
      </c>
      <c r="Q134" s="253">
        <v>0</v>
      </c>
      <c r="R134" s="253">
        <f>Q134*H134</f>
        <v>0</v>
      </c>
      <c r="S134" s="253">
        <v>0</v>
      </c>
      <c r="T134" s="254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5" t="s">
        <v>229</v>
      </c>
      <c r="AT134" s="255" t="s">
        <v>216</v>
      </c>
      <c r="AU134" s="255" t="s">
        <v>86</v>
      </c>
      <c r="AY134" s="18" t="s">
        <v>213</v>
      </c>
      <c r="BE134" s="256">
        <f>IF(N134="základní",J134,0)</f>
        <v>0</v>
      </c>
      <c r="BF134" s="256">
        <f>IF(N134="snížená",J134,0)</f>
        <v>0</v>
      </c>
      <c r="BG134" s="256">
        <f>IF(N134="zákl. přenesená",J134,0)</f>
        <v>0</v>
      </c>
      <c r="BH134" s="256">
        <f>IF(N134="sníž. přenesená",J134,0)</f>
        <v>0</v>
      </c>
      <c r="BI134" s="256">
        <f>IF(N134="nulová",J134,0)</f>
        <v>0</v>
      </c>
      <c r="BJ134" s="18" t="s">
        <v>84</v>
      </c>
      <c r="BK134" s="256">
        <f>ROUND(I134*H134,2)</f>
        <v>0</v>
      </c>
      <c r="BL134" s="18" t="s">
        <v>229</v>
      </c>
      <c r="BM134" s="255" t="s">
        <v>5041</v>
      </c>
    </row>
    <row r="135" s="2" customFormat="1">
      <c r="A135" s="39"/>
      <c r="B135" s="40"/>
      <c r="C135" s="41"/>
      <c r="D135" s="257" t="s">
        <v>222</v>
      </c>
      <c r="E135" s="41"/>
      <c r="F135" s="258" t="s">
        <v>692</v>
      </c>
      <c r="G135" s="41"/>
      <c r="H135" s="41"/>
      <c r="I135" s="155"/>
      <c r="J135" s="41"/>
      <c r="K135" s="41"/>
      <c r="L135" s="45"/>
      <c r="M135" s="259"/>
      <c r="N135" s="260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222</v>
      </c>
      <c r="AU135" s="18" t="s">
        <v>86</v>
      </c>
    </row>
    <row r="136" s="13" customFormat="1">
      <c r="A136" s="13"/>
      <c r="B136" s="265"/>
      <c r="C136" s="266"/>
      <c r="D136" s="257" t="s">
        <v>436</v>
      </c>
      <c r="E136" s="267" t="s">
        <v>1</v>
      </c>
      <c r="F136" s="268" t="s">
        <v>5042</v>
      </c>
      <c r="G136" s="266"/>
      <c r="H136" s="269">
        <v>2.3940000000000001</v>
      </c>
      <c r="I136" s="270"/>
      <c r="J136" s="266"/>
      <c r="K136" s="266"/>
      <c r="L136" s="271"/>
      <c r="M136" s="272"/>
      <c r="N136" s="273"/>
      <c r="O136" s="273"/>
      <c r="P136" s="273"/>
      <c r="Q136" s="273"/>
      <c r="R136" s="273"/>
      <c r="S136" s="273"/>
      <c r="T136" s="27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75" t="s">
        <v>436</v>
      </c>
      <c r="AU136" s="275" t="s">
        <v>86</v>
      </c>
      <c r="AV136" s="13" t="s">
        <v>86</v>
      </c>
      <c r="AW136" s="13" t="s">
        <v>32</v>
      </c>
      <c r="AX136" s="13" t="s">
        <v>84</v>
      </c>
      <c r="AY136" s="275" t="s">
        <v>213</v>
      </c>
    </row>
    <row r="137" s="2" customFormat="1" ht="21.75" customHeight="1">
      <c r="A137" s="39"/>
      <c r="B137" s="40"/>
      <c r="C137" s="244" t="s">
        <v>238</v>
      </c>
      <c r="D137" s="244" t="s">
        <v>216</v>
      </c>
      <c r="E137" s="245" t="s">
        <v>903</v>
      </c>
      <c r="F137" s="246" t="s">
        <v>904</v>
      </c>
      <c r="G137" s="247" t="s">
        <v>399</v>
      </c>
      <c r="H137" s="248">
        <v>14.449999999999999</v>
      </c>
      <c r="I137" s="249"/>
      <c r="J137" s="250">
        <f>ROUND(I137*H137,2)</f>
        <v>0</v>
      </c>
      <c r="K137" s="246" t="s">
        <v>394</v>
      </c>
      <c r="L137" s="45"/>
      <c r="M137" s="251" t="s">
        <v>1</v>
      </c>
      <c r="N137" s="252" t="s">
        <v>41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229</v>
      </c>
      <c r="AT137" s="255" t="s">
        <v>216</v>
      </c>
      <c r="AU137" s="255" t="s">
        <v>86</v>
      </c>
      <c r="AY137" s="18" t="s">
        <v>213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84</v>
      </c>
      <c r="BK137" s="256">
        <f>ROUND(I137*H137,2)</f>
        <v>0</v>
      </c>
      <c r="BL137" s="18" t="s">
        <v>229</v>
      </c>
      <c r="BM137" s="255" t="s">
        <v>5043</v>
      </c>
    </row>
    <row r="138" s="2" customFormat="1">
      <c r="A138" s="39"/>
      <c r="B138" s="40"/>
      <c r="C138" s="41"/>
      <c r="D138" s="257" t="s">
        <v>222</v>
      </c>
      <c r="E138" s="41"/>
      <c r="F138" s="258" t="s">
        <v>5044</v>
      </c>
      <c r="G138" s="41"/>
      <c r="H138" s="41"/>
      <c r="I138" s="155"/>
      <c r="J138" s="41"/>
      <c r="K138" s="41"/>
      <c r="L138" s="45"/>
      <c r="M138" s="259"/>
      <c r="N138" s="260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86</v>
      </c>
    </row>
    <row r="139" s="13" customFormat="1">
      <c r="A139" s="13"/>
      <c r="B139" s="265"/>
      <c r="C139" s="266"/>
      <c r="D139" s="257" t="s">
        <v>436</v>
      </c>
      <c r="E139" s="267" t="s">
        <v>1</v>
      </c>
      <c r="F139" s="268" t="s">
        <v>5045</v>
      </c>
      <c r="G139" s="266"/>
      <c r="H139" s="269">
        <v>14.449999999999999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5" t="s">
        <v>436</v>
      </c>
      <c r="AU139" s="275" t="s">
        <v>86</v>
      </c>
      <c r="AV139" s="13" t="s">
        <v>86</v>
      </c>
      <c r="AW139" s="13" t="s">
        <v>32</v>
      </c>
      <c r="AX139" s="13" t="s">
        <v>84</v>
      </c>
      <c r="AY139" s="275" t="s">
        <v>213</v>
      </c>
    </row>
    <row r="140" s="12" customFormat="1" ht="22.8" customHeight="1">
      <c r="A140" s="12"/>
      <c r="B140" s="228"/>
      <c r="C140" s="229"/>
      <c r="D140" s="230" t="s">
        <v>75</v>
      </c>
      <c r="E140" s="242" t="s">
        <v>86</v>
      </c>
      <c r="F140" s="242" t="s">
        <v>558</v>
      </c>
      <c r="G140" s="229"/>
      <c r="H140" s="229"/>
      <c r="I140" s="232"/>
      <c r="J140" s="243">
        <f>BK140</f>
        <v>0</v>
      </c>
      <c r="K140" s="229"/>
      <c r="L140" s="234"/>
      <c r="M140" s="235"/>
      <c r="N140" s="236"/>
      <c r="O140" s="236"/>
      <c r="P140" s="237">
        <f>SUM(P141:P148)</f>
        <v>0</v>
      </c>
      <c r="Q140" s="236"/>
      <c r="R140" s="237">
        <f>SUM(R141:R148)</f>
        <v>0.267648</v>
      </c>
      <c r="S140" s="236"/>
      <c r="T140" s="238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84</v>
      </c>
      <c r="AT140" s="240" t="s">
        <v>75</v>
      </c>
      <c r="AU140" s="240" t="s">
        <v>84</v>
      </c>
      <c r="AY140" s="239" t="s">
        <v>213</v>
      </c>
      <c r="BK140" s="241">
        <f>SUM(BK141:BK148)</f>
        <v>0</v>
      </c>
    </row>
    <row r="141" s="2" customFormat="1" ht="21.75" customHeight="1">
      <c r="A141" s="39"/>
      <c r="B141" s="40"/>
      <c r="C141" s="244" t="s">
        <v>243</v>
      </c>
      <c r="D141" s="244" t="s">
        <v>216</v>
      </c>
      <c r="E141" s="245" t="s">
        <v>5046</v>
      </c>
      <c r="F141" s="246" t="s">
        <v>5047</v>
      </c>
      <c r="G141" s="247" t="s">
        <v>399</v>
      </c>
      <c r="H141" s="248">
        <v>0.128</v>
      </c>
      <c r="I141" s="249"/>
      <c r="J141" s="250">
        <f>ROUND(I141*H141,2)</f>
        <v>0</v>
      </c>
      <c r="K141" s="246" t="s">
        <v>394</v>
      </c>
      <c r="L141" s="45"/>
      <c r="M141" s="251" t="s">
        <v>1</v>
      </c>
      <c r="N141" s="252" t="s">
        <v>41</v>
      </c>
      <c r="O141" s="92"/>
      <c r="P141" s="253">
        <f>O141*H141</f>
        <v>0</v>
      </c>
      <c r="Q141" s="253">
        <v>1.98</v>
      </c>
      <c r="R141" s="253">
        <f>Q141*H141</f>
        <v>0.25344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229</v>
      </c>
      <c r="AT141" s="255" t="s">
        <v>216</v>
      </c>
      <c r="AU141" s="255" t="s">
        <v>86</v>
      </c>
      <c r="AY141" s="18" t="s">
        <v>213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84</v>
      </c>
      <c r="BK141" s="256">
        <f>ROUND(I141*H141,2)</f>
        <v>0</v>
      </c>
      <c r="BL141" s="18" t="s">
        <v>229</v>
      </c>
      <c r="BM141" s="255" t="s">
        <v>5048</v>
      </c>
    </row>
    <row r="142" s="2" customFormat="1">
      <c r="A142" s="39"/>
      <c r="B142" s="40"/>
      <c r="C142" s="41"/>
      <c r="D142" s="257" t="s">
        <v>222</v>
      </c>
      <c r="E142" s="41"/>
      <c r="F142" s="258" t="s">
        <v>5049</v>
      </c>
      <c r="G142" s="41"/>
      <c r="H142" s="41"/>
      <c r="I142" s="155"/>
      <c r="J142" s="41"/>
      <c r="K142" s="41"/>
      <c r="L142" s="45"/>
      <c r="M142" s="259"/>
      <c r="N142" s="260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86</v>
      </c>
    </row>
    <row r="143" s="13" customFormat="1">
      <c r="A143" s="13"/>
      <c r="B143" s="265"/>
      <c r="C143" s="266"/>
      <c r="D143" s="257" t="s">
        <v>436</v>
      </c>
      <c r="E143" s="267" t="s">
        <v>5029</v>
      </c>
      <c r="F143" s="268" t="s">
        <v>5050</v>
      </c>
      <c r="G143" s="266"/>
      <c r="H143" s="269">
        <v>0.128</v>
      </c>
      <c r="I143" s="270"/>
      <c r="J143" s="266"/>
      <c r="K143" s="266"/>
      <c r="L143" s="271"/>
      <c r="M143" s="272"/>
      <c r="N143" s="273"/>
      <c r="O143" s="273"/>
      <c r="P143" s="273"/>
      <c r="Q143" s="273"/>
      <c r="R143" s="273"/>
      <c r="S143" s="273"/>
      <c r="T143" s="27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5" t="s">
        <v>436</v>
      </c>
      <c r="AU143" s="275" t="s">
        <v>86</v>
      </c>
      <c r="AV143" s="13" t="s">
        <v>86</v>
      </c>
      <c r="AW143" s="13" t="s">
        <v>32</v>
      </c>
      <c r="AX143" s="13" t="s">
        <v>84</v>
      </c>
      <c r="AY143" s="275" t="s">
        <v>213</v>
      </c>
    </row>
    <row r="144" s="2" customFormat="1" ht="16.5" customHeight="1">
      <c r="A144" s="39"/>
      <c r="B144" s="40"/>
      <c r="C144" s="244" t="s">
        <v>420</v>
      </c>
      <c r="D144" s="244" t="s">
        <v>216</v>
      </c>
      <c r="E144" s="245" t="s">
        <v>5051</v>
      </c>
      <c r="F144" s="246" t="s">
        <v>5052</v>
      </c>
      <c r="G144" s="247" t="s">
        <v>399</v>
      </c>
      <c r="H144" s="248">
        <v>0.95999999999999996</v>
      </c>
      <c r="I144" s="249"/>
      <c r="J144" s="250">
        <f>ROUND(I144*H144,2)</f>
        <v>0</v>
      </c>
      <c r="K144" s="246" t="s">
        <v>394</v>
      </c>
      <c r="L144" s="45"/>
      <c r="M144" s="251" t="s">
        <v>1</v>
      </c>
      <c r="N144" s="252" t="s">
        <v>41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229</v>
      </c>
      <c r="AT144" s="255" t="s">
        <v>216</v>
      </c>
      <c r="AU144" s="255" t="s">
        <v>86</v>
      </c>
      <c r="AY144" s="18" t="s">
        <v>213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84</v>
      </c>
      <c r="BK144" s="256">
        <f>ROUND(I144*H144,2)</f>
        <v>0</v>
      </c>
      <c r="BL144" s="18" t="s">
        <v>229</v>
      </c>
      <c r="BM144" s="255" t="s">
        <v>5053</v>
      </c>
    </row>
    <row r="145" s="13" customFormat="1">
      <c r="A145" s="13"/>
      <c r="B145" s="265"/>
      <c r="C145" s="266"/>
      <c r="D145" s="257" t="s">
        <v>436</v>
      </c>
      <c r="E145" s="267" t="s">
        <v>5031</v>
      </c>
      <c r="F145" s="268" t="s">
        <v>5054</v>
      </c>
      <c r="G145" s="266"/>
      <c r="H145" s="269">
        <v>0.95999999999999996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5" t="s">
        <v>436</v>
      </c>
      <c r="AU145" s="275" t="s">
        <v>86</v>
      </c>
      <c r="AV145" s="13" t="s">
        <v>86</v>
      </c>
      <c r="AW145" s="13" t="s">
        <v>32</v>
      </c>
      <c r="AX145" s="13" t="s">
        <v>84</v>
      </c>
      <c r="AY145" s="275" t="s">
        <v>213</v>
      </c>
    </row>
    <row r="146" s="2" customFormat="1" ht="16.5" customHeight="1">
      <c r="A146" s="39"/>
      <c r="B146" s="40"/>
      <c r="C146" s="244" t="s">
        <v>248</v>
      </c>
      <c r="D146" s="244" t="s">
        <v>216</v>
      </c>
      <c r="E146" s="245" t="s">
        <v>5055</v>
      </c>
      <c r="F146" s="246" t="s">
        <v>5056</v>
      </c>
      <c r="G146" s="247" t="s">
        <v>393</v>
      </c>
      <c r="H146" s="248">
        <v>9.5999999999999996</v>
      </c>
      <c r="I146" s="249"/>
      <c r="J146" s="250">
        <f>ROUND(I146*H146,2)</f>
        <v>0</v>
      </c>
      <c r="K146" s="246" t="s">
        <v>394</v>
      </c>
      <c r="L146" s="45"/>
      <c r="M146" s="251" t="s">
        <v>1</v>
      </c>
      <c r="N146" s="252" t="s">
        <v>41</v>
      </c>
      <c r="O146" s="92"/>
      <c r="P146" s="253">
        <f>O146*H146</f>
        <v>0</v>
      </c>
      <c r="Q146" s="253">
        <v>0.0014400000000000001</v>
      </c>
      <c r="R146" s="253">
        <f>Q146*H146</f>
        <v>0.013824000000000001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229</v>
      </c>
      <c r="AT146" s="255" t="s">
        <v>216</v>
      </c>
      <c r="AU146" s="255" t="s">
        <v>86</v>
      </c>
      <c r="AY146" s="18" t="s">
        <v>213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84</v>
      </c>
      <c r="BK146" s="256">
        <f>ROUND(I146*H146,2)</f>
        <v>0</v>
      </c>
      <c r="BL146" s="18" t="s">
        <v>229</v>
      </c>
      <c r="BM146" s="255" t="s">
        <v>5057</v>
      </c>
    </row>
    <row r="147" s="13" customFormat="1">
      <c r="A147" s="13"/>
      <c r="B147" s="265"/>
      <c r="C147" s="266"/>
      <c r="D147" s="257" t="s">
        <v>436</v>
      </c>
      <c r="E147" s="267" t="s">
        <v>1</v>
      </c>
      <c r="F147" s="268" t="s">
        <v>5058</v>
      </c>
      <c r="G147" s="266"/>
      <c r="H147" s="269">
        <v>9.5999999999999996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5" t="s">
        <v>436</v>
      </c>
      <c r="AU147" s="275" t="s">
        <v>86</v>
      </c>
      <c r="AV147" s="13" t="s">
        <v>86</v>
      </c>
      <c r="AW147" s="13" t="s">
        <v>32</v>
      </c>
      <c r="AX147" s="13" t="s">
        <v>84</v>
      </c>
      <c r="AY147" s="275" t="s">
        <v>213</v>
      </c>
    </row>
    <row r="148" s="2" customFormat="1" ht="16.5" customHeight="1">
      <c r="A148" s="39"/>
      <c r="B148" s="40"/>
      <c r="C148" s="244" t="s">
        <v>253</v>
      </c>
      <c r="D148" s="244" t="s">
        <v>216</v>
      </c>
      <c r="E148" s="245" t="s">
        <v>5059</v>
      </c>
      <c r="F148" s="246" t="s">
        <v>5060</v>
      </c>
      <c r="G148" s="247" t="s">
        <v>393</v>
      </c>
      <c r="H148" s="248">
        <v>9.5999999999999996</v>
      </c>
      <c r="I148" s="249"/>
      <c r="J148" s="250">
        <f>ROUND(I148*H148,2)</f>
        <v>0</v>
      </c>
      <c r="K148" s="246" t="s">
        <v>394</v>
      </c>
      <c r="L148" s="45"/>
      <c r="M148" s="251" t="s">
        <v>1</v>
      </c>
      <c r="N148" s="252" t="s">
        <v>41</v>
      </c>
      <c r="O148" s="92"/>
      <c r="P148" s="253">
        <f>O148*H148</f>
        <v>0</v>
      </c>
      <c r="Q148" s="253">
        <v>4.0000000000000003E-05</v>
      </c>
      <c r="R148" s="253">
        <f>Q148*H148</f>
        <v>0.00038400000000000001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229</v>
      </c>
      <c r="AT148" s="255" t="s">
        <v>216</v>
      </c>
      <c r="AU148" s="255" t="s">
        <v>86</v>
      </c>
      <c r="AY148" s="18" t="s">
        <v>213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84</v>
      </c>
      <c r="BK148" s="256">
        <f>ROUND(I148*H148,2)</f>
        <v>0</v>
      </c>
      <c r="BL148" s="18" t="s">
        <v>229</v>
      </c>
      <c r="BM148" s="255" t="s">
        <v>5061</v>
      </c>
    </row>
    <row r="149" s="12" customFormat="1" ht="22.8" customHeight="1">
      <c r="A149" s="12"/>
      <c r="B149" s="228"/>
      <c r="C149" s="229"/>
      <c r="D149" s="230" t="s">
        <v>75</v>
      </c>
      <c r="E149" s="242" t="s">
        <v>238</v>
      </c>
      <c r="F149" s="242" t="s">
        <v>1776</v>
      </c>
      <c r="G149" s="229"/>
      <c r="H149" s="229"/>
      <c r="I149" s="232"/>
      <c r="J149" s="243">
        <f>BK149</f>
        <v>0</v>
      </c>
      <c r="K149" s="229"/>
      <c r="L149" s="234"/>
      <c r="M149" s="235"/>
      <c r="N149" s="236"/>
      <c r="O149" s="236"/>
      <c r="P149" s="237">
        <f>SUM(P150:P157)</f>
        <v>0</v>
      </c>
      <c r="Q149" s="236"/>
      <c r="R149" s="237">
        <f>SUM(R150:R157)</f>
        <v>0.011100000000000001</v>
      </c>
      <c r="S149" s="236"/>
      <c r="T149" s="238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9" t="s">
        <v>84</v>
      </c>
      <c r="AT149" s="240" t="s">
        <v>75</v>
      </c>
      <c r="AU149" s="240" t="s">
        <v>84</v>
      </c>
      <c r="AY149" s="239" t="s">
        <v>213</v>
      </c>
      <c r="BK149" s="241">
        <f>SUM(BK150:BK157)</f>
        <v>0</v>
      </c>
    </row>
    <row r="150" s="2" customFormat="1" ht="21.75" customHeight="1">
      <c r="A150" s="39"/>
      <c r="B150" s="40"/>
      <c r="C150" s="244" t="s">
        <v>257</v>
      </c>
      <c r="D150" s="244" t="s">
        <v>216</v>
      </c>
      <c r="E150" s="245" t="s">
        <v>5062</v>
      </c>
      <c r="F150" s="246" t="s">
        <v>5063</v>
      </c>
      <c r="G150" s="247" t="s">
        <v>310</v>
      </c>
      <c r="H150" s="248">
        <v>1</v>
      </c>
      <c r="I150" s="249"/>
      <c r="J150" s="250">
        <f>ROUND(I150*H150,2)</f>
        <v>0</v>
      </c>
      <c r="K150" s="246" t="s">
        <v>1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229</v>
      </c>
      <c r="AT150" s="255" t="s">
        <v>216</v>
      </c>
      <c r="AU150" s="255" t="s">
        <v>86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229</v>
      </c>
      <c r="BM150" s="255" t="s">
        <v>5064</v>
      </c>
    </row>
    <row r="151" s="2" customFormat="1">
      <c r="A151" s="39"/>
      <c r="B151" s="40"/>
      <c r="C151" s="41"/>
      <c r="D151" s="257" t="s">
        <v>222</v>
      </c>
      <c r="E151" s="41"/>
      <c r="F151" s="258" t="s">
        <v>5065</v>
      </c>
      <c r="G151" s="41"/>
      <c r="H151" s="41"/>
      <c r="I151" s="155"/>
      <c r="J151" s="41"/>
      <c r="K151" s="41"/>
      <c r="L151" s="45"/>
      <c r="M151" s="259"/>
      <c r="N151" s="260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222</v>
      </c>
      <c r="AU151" s="18" t="s">
        <v>86</v>
      </c>
    </row>
    <row r="152" s="2" customFormat="1" ht="21.75" customHeight="1">
      <c r="A152" s="39"/>
      <c r="B152" s="40"/>
      <c r="C152" s="287" t="s">
        <v>264</v>
      </c>
      <c r="D152" s="287" t="s">
        <v>488</v>
      </c>
      <c r="E152" s="288" t="s">
        <v>5066</v>
      </c>
      <c r="F152" s="289" t="s">
        <v>5067</v>
      </c>
      <c r="G152" s="290" t="s">
        <v>310</v>
      </c>
      <c r="H152" s="291">
        <v>1</v>
      </c>
      <c r="I152" s="292"/>
      <c r="J152" s="293">
        <f>ROUND(I152*H152,2)</f>
        <v>0</v>
      </c>
      <c r="K152" s="289" t="s">
        <v>1</v>
      </c>
      <c r="L152" s="294"/>
      <c r="M152" s="295" t="s">
        <v>1</v>
      </c>
      <c r="N152" s="296" t="s">
        <v>41</v>
      </c>
      <c r="O152" s="92"/>
      <c r="P152" s="253">
        <f>O152*H152</f>
        <v>0</v>
      </c>
      <c r="Q152" s="253">
        <v>0.0055500000000000002</v>
      </c>
      <c r="R152" s="253">
        <f>Q152*H152</f>
        <v>0.0055500000000000002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420</v>
      </c>
      <c r="AT152" s="255" t="s">
        <v>488</v>
      </c>
      <c r="AU152" s="255" t="s">
        <v>86</v>
      </c>
      <c r="AY152" s="18" t="s">
        <v>213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84</v>
      </c>
      <c r="BK152" s="256">
        <f>ROUND(I152*H152,2)</f>
        <v>0</v>
      </c>
      <c r="BL152" s="18" t="s">
        <v>229</v>
      </c>
      <c r="BM152" s="255" t="s">
        <v>5068</v>
      </c>
    </row>
    <row r="153" s="2" customFormat="1">
      <c r="A153" s="39"/>
      <c r="B153" s="40"/>
      <c r="C153" s="41"/>
      <c r="D153" s="257" t="s">
        <v>222</v>
      </c>
      <c r="E153" s="41"/>
      <c r="F153" s="258" t="s">
        <v>5065</v>
      </c>
      <c r="G153" s="41"/>
      <c r="H153" s="41"/>
      <c r="I153" s="155"/>
      <c r="J153" s="41"/>
      <c r="K153" s="41"/>
      <c r="L153" s="45"/>
      <c r="M153" s="259"/>
      <c r="N153" s="260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222</v>
      </c>
      <c r="AU153" s="18" t="s">
        <v>86</v>
      </c>
    </row>
    <row r="154" s="2" customFormat="1" ht="21.75" customHeight="1">
      <c r="A154" s="39"/>
      <c r="B154" s="40"/>
      <c r="C154" s="244" t="s">
        <v>269</v>
      </c>
      <c r="D154" s="244" t="s">
        <v>216</v>
      </c>
      <c r="E154" s="245" t="s">
        <v>5069</v>
      </c>
      <c r="F154" s="246" t="s">
        <v>5070</v>
      </c>
      <c r="G154" s="247" t="s">
        <v>310</v>
      </c>
      <c r="H154" s="248">
        <v>1</v>
      </c>
      <c r="I154" s="249"/>
      <c r="J154" s="250">
        <f>ROUND(I154*H154,2)</f>
        <v>0</v>
      </c>
      <c r="K154" s="246" t="s">
        <v>1</v>
      </c>
      <c r="L154" s="45"/>
      <c r="M154" s="251" t="s">
        <v>1</v>
      </c>
      <c r="N154" s="252" t="s">
        <v>41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229</v>
      </c>
      <c r="AT154" s="255" t="s">
        <v>216</v>
      </c>
      <c r="AU154" s="255" t="s">
        <v>86</v>
      </c>
      <c r="AY154" s="18" t="s">
        <v>213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84</v>
      </c>
      <c r="BK154" s="256">
        <f>ROUND(I154*H154,2)</f>
        <v>0</v>
      </c>
      <c r="BL154" s="18" t="s">
        <v>229</v>
      </c>
      <c r="BM154" s="255" t="s">
        <v>5071</v>
      </c>
    </row>
    <row r="155" s="2" customFormat="1">
      <c r="A155" s="39"/>
      <c r="B155" s="40"/>
      <c r="C155" s="41"/>
      <c r="D155" s="257" t="s">
        <v>222</v>
      </c>
      <c r="E155" s="41"/>
      <c r="F155" s="258" t="s">
        <v>5065</v>
      </c>
      <c r="G155" s="41"/>
      <c r="H155" s="41"/>
      <c r="I155" s="155"/>
      <c r="J155" s="41"/>
      <c r="K155" s="41"/>
      <c r="L155" s="45"/>
      <c r="M155" s="259"/>
      <c r="N155" s="260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86</v>
      </c>
    </row>
    <row r="156" s="2" customFormat="1" ht="33" customHeight="1">
      <c r="A156" s="39"/>
      <c r="B156" s="40"/>
      <c r="C156" s="287" t="s">
        <v>279</v>
      </c>
      <c r="D156" s="287" t="s">
        <v>488</v>
      </c>
      <c r="E156" s="288" t="s">
        <v>5072</v>
      </c>
      <c r="F156" s="289" t="s">
        <v>5073</v>
      </c>
      <c r="G156" s="290" t="s">
        <v>310</v>
      </c>
      <c r="H156" s="291">
        <v>1</v>
      </c>
      <c r="I156" s="292"/>
      <c r="J156" s="293">
        <f>ROUND(I156*H156,2)</f>
        <v>0</v>
      </c>
      <c r="K156" s="289" t="s">
        <v>1</v>
      </c>
      <c r="L156" s="294"/>
      <c r="M156" s="295" t="s">
        <v>1</v>
      </c>
      <c r="N156" s="296" t="s">
        <v>41</v>
      </c>
      <c r="O156" s="92"/>
      <c r="P156" s="253">
        <f>O156*H156</f>
        <v>0</v>
      </c>
      <c r="Q156" s="253">
        <v>0.0055500000000000002</v>
      </c>
      <c r="R156" s="253">
        <f>Q156*H156</f>
        <v>0.0055500000000000002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420</v>
      </c>
      <c r="AT156" s="255" t="s">
        <v>488</v>
      </c>
      <c r="AU156" s="255" t="s">
        <v>86</v>
      </c>
      <c r="AY156" s="18" t="s">
        <v>213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84</v>
      </c>
      <c r="BK156" s="256">
        <f>ROUND(I156*H156,2)</f>
        <v>0</v>
      </c>
      <c r="BL156" s="18" t="s">
        <v>229</v>
      </c>
      <c r="BM156" s="255" t="s">
        <v>5074</v>
      </c>
    </row>
    <row r="157" s="2" customFormat="1">
      <c r="A157" s="39"/>
      <c r="B157" s="40"/>
      <c r="C157" s="41"/>
      <c r="D157" s="257" t="s">
        <v>222</v>
      </c>
      <c r="E157" s="41"/>
      <c r="F157" s="258" t="s">
        <v>5065</v>
      </c>
      <c r="G157" s="41"/>
      <c r="H157" s="41"/>
      <c r="I157" s="155"/>
      <c r="J157" s="41"/>
      <c r="K157" s="41"/>
      <c r="L157" s="45"/>
      <c r="M157" s="259"/>
      <c r="N157" s="260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86</v>
      </c>
    </row>
    <row r="158" s="12" customFormat="1" ht="25.92" customHeight="1">
      <c r="A158" s="12"/>
      <c r="B158" s="228"/>
      <c r="C158" s="229"/>
      <c r="D158" s="230" t="s">
        <v>75</v>
      </c>
      <c r="E158" s="231" t="s">
        <v>700</v>
      </c>
      <c r="F158" s="231" t="s">
        <v>941</v>
      </c>
      <c r="G158" s="229"/>
      <c r="H158" s="229"/>
      <c r="I158" s="232"/>
      <c r="J158" s="233">
        <f>BK158</f>
        <v>0</v>
      </c>
      <c r="K158" s="229"/>
      <c r="L158" s="234"/>
      <c r="M158" s="235"/>
      <c r="N158" s="236"/>
      <c r="O158" s="236"/>
      <c r="P158" s="237">
        <f>P159</f>
        <v>0</v>
      </c>
      <c r="Q158" s="236"/>
      <c r="R158" s="237">
        <f>R159</f>
        <v>0</v>
      </c>
      <c r="S158" s="236"/>
      <c r="T158" s="238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9" t="s">
        <v>86</v>
      </c>
      <c r="AT158" s="240" t="s">
        <v>75</v>
      </c>
      <c r="AU158" s="240" t="s">
        <v>76</v>
      </c>
      <c r="AY158" s="239" t="s">
        <v>213</v>
      </c>
      <c r="BK158" s="241">
        <f>BK159</f>
        <v>0</v>
      </c>
    </row>
    <row r="159" s="12" customFormat="1" ht="22.8" customHeight="1">
      <c r="A159" s="12"/>
      <c r="B159" s="228"/>
      <c r="C159" s="229"/>
      <c r="D159" s="230" t="s">
        <v>75</v>
      </c>
      <c r="E159" s="242" t="s">
        <v>2166</v>
      </c>
      <c r="F159" s="242" t="s">
        <v>2167</v>
      </c>
      <c r="G159" s="229"/>
      <c r="H159" s="229"/>
      <c r="I159" s="232"/>
      <c r="J159" s="243">
        <f>BK159</f>
        <v>0</v>
      </c>
      <c r="K159" s="229"/>
      <c r="L159" s="234"/>
      <c r="M159" s="235"/>
      <c r="N159" s="236"/>
      <c r="O159" s="236"/>
      <c r="P159" s="237">
        <f>SUM(P160:P163)</f>
        <v>0</v>
      </c>
      <c r="Q159" s="236"/>
      <c r="R159" s="237">
        <f>SUM(R160:R163)</f>
        <v>0</v>
      </c>
      <c r="S159" s="236"/>
      <c r="T159" s="238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9" t="s">
        <v>86</v>
      </c>
      <c r="AT159" s="240" t="s">
        <v>75</v>
      </c>
      <c r="AU159" s="240" t="s">
        <v>84</v>
      </c>
      <c r="AY159" s="239" t="s">
        <v>213</v>
      </c>
      <c r="BK159" s="241">
        <f>SUM(BK160:BK163)</f>
        <v>0</v>
      </c>
    </row>
    <row r="160" s="2" customFormat="1" ht="21.75" customHeight="1">
      <c r="A160" s="39"/>
      <c r="B160" s="40"/>
      <c r="C160" s="244" t="s">
        <v>8</v>
      </c>
      <c r="D160" s="244" t="s">
        <v>216</v>
      </c>
      <c r="E160" s="245" t="s">
        <v>4926</v>
      </c>
      <c r="F160" s="246" t="s">
        <v>5075</v>
      </c>
      <c r="G160" s="247" t="s">
        <v>491</v>
      </c>
      <c r="H160" s="248">
        <v>2.7999999999999998</v>
      </c>
      <c r="I160" s="249"/>
      <c r="J160" s="250">
        <f>ROUND(I160*H160,2)</f>
        <v>0</v>
      </c>
      <c r="K160" s="246" t="s">
        <v>394</v>
      </c>
      <c r="L160" s="45"/>
      <c r="M160" s="251" t="s">
        <v>1</v>
      </c>
      <c r="N160" s="252" t="s">
        <v>41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293</v>
      </c>
      <c r="AT160" s="255" t="s">
        <v>216</v>
      </c>
      <c r="AU160" s="255" t="s">
        <v>86</v>
      </c>
      <c r="AY160" s="18" t="s">
        <v>213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84</v>
      </c>
      <c r="BK160" s="256">
        <f>ROUND(I160*H160,2)</f>
        <v>0</v>
      </c>
      <c r="BL160" s="18" t="s">
        <v>293</v>
      </c>
      <c r="BM160" s="255" t="s">
        <v>5076</v>
      </c>
    </row>
    <row r="161" s="2" customFormat="1">
      <c r="A161" s="39"/>
      <c r="B161" s="40"/>
      <c r="C161" s="41"/>
      <c r="D161" s="257" t="s">
        <v>222</v>
      </c>
      <c r="E161" s="41"/>
      <c r="F161" s="258" t="s">
        <v>5065</v>
      </c>
      <c r="G161" s="41"/>
      <c r="H161" s="41"/>
      <c r="I161" s="155"/>
      <c r="J161" s="41"/>
      <c r="K161" s="41"/>
      <c r="L161" s="45"/>
      <c r="M161" s="259"/>
      <c r="N161" s="260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222</v>
      </c>
      <c r="AU161" s="18" t="s">
        <v>86</v>
      </c>
    </row>
    <row r="162" s="2" customFormat="1" ht="21.75" customHeight="1">
      <c r="A162" s="39"/>
      <c r="B162" s="40"/>
      <c r="C162" s="244" t="s">
        <v>293</v>
      </c>
      <c r="D162" s="244" t="s">
        <v>216</v>
      </c>
      <c r="E162" s="245" t="s">
        <v>5077</v>
      </c>
      <c r="F162" s="246" t="s">
        <v>5078</v>
      </c>
      <c r="G162" s="247" t="s">
        <v>491</v>
      </c>
      <c r="H162" s="248">
        <v>2.7999999999999998</v>
      </c>
      <c r="I162" s="249"/>
      <c r="J162" s="250">
        <f>ROUND(I162*H162,2)</f>
        <v>0</v>
      </c>
      <c r="K162" s="246" t="s">
        <v>394</v>
      </c>
      <c r="L162" s="45"/>
      <c r="M162" s="251" t="s">
        <v>1</v>
      </c>
      <c r="N162" s="252" t="s">
        <v>41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293</v>
      </c>
      <c r="AT162" s="255" t="s">
        <v>216</v>
      </c>
      <c r="AU162" s="255" t="s">
        <v>86</v>
      </c>
      <c r="AY162" s="18" t="s">
        <v>213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84</v>
      </c>
      <c r="BK162" s="256">
        <f>ROUND(I162*H162,2)</f>
        <v>0</v>
      </c>
      <c r="BL162" s="18" t="s">
        <v>293</v>
      </c>
      <c r="BM162" s="255" t="s">
        <v>5079</v>
      </c>
    </row>
    <row r="163" s="2" customFormat="1">
      <c r="A163" s="39"/>
      <c r="B163" s="40"/>
      <c r="C163" s="41"/>
      <c r="D163" s="257" t="s">
        <v>222</v>
      </c>
      <c r="E163" s="41"/>
      <c r="F163" s="258" t="s">
        <v>5065</v>
      </c>
      <c r="G163" s="41"/>
      <c r="H163" s="41"/>
      <c r="I163" s="155"/>
      <c r="J163" s="41"/>
      <c r="K163" s="41"/>
      <c r="L163" s="45"/>
      <c r="M163" s="259"/>
      <c r="N163" s="260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222</v>
      </c>
      <c r="AU163" s="18" t="s">
        <v>86</v>
      </c>
    </row>
    <row r="164" s="12" customFormat="1" ht="25.92" customHeight="1">
      <c r="A164" s="12"/>
      <c r="B164" s="228"/>
      <c r="C164" s="229"/>
      <c r="D164" s="230" t="s">
        <v>75</v>
      </c>
      <c r="E164" s="231" t="s">
        <v>488</v>
      </c>
      <c r="F164" s="231" t="s">
        <v>948</v>
      </c>
      <c r="G164" s="229"/>
      <c r="H164" s="229"/>
      <c r="I164" s="232"/>
      <c r="J164" s="233">
        <f>BK164</f>
        <v>0</v>
      </c>
      <c r="K164" s="229"/>
      <c r="L164" s="234"/>
      <c r="M164" s="235"/>
      <c r="N164" s="236"/>
      <c r="O164" s="236"/>
      <c r="P164" s="237">
        <f>P165</f>
        <v>0</v>
      </c>
      <c r="Q164" s="236"/>
      <c r="R164" s="237">
        <f>R165</f>
        <v>0.40390000000000004</v>
      </c>
      <c r="S164" s="236"/>
      <c r="T164" s="238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9" t="s">
        <v>224</v>
      </c>
      <c r="AT164" s="240" t="s">
        <v>75</v>
      </c>
      <c r="AU164" s="240" t="s">
        <v>76</v>
      </c>
      <c r="AY164" s="239" t="s">
        <v>213</v>
      </c>
      <c r="BK164" s="241">
        <f>BK165</f>
        <v>0</v>
      </c>
    </row>
    <row r="165" s="12" customFormat="1" ht="22.8" customHeight="1">
      <c r="A165" s="12"/>
      <c r="B165" s="228"/>
      <c r="C165" s="229"/>
      <c r="D165" s="230" t="s">
        <v>75</v>
      </c>
      <c r="E165" s="242" t="s">
        <v>2192</v>
      </c>
      <c r="F165" s="242" t="s">
        <v>2193</v>
      </c>
      <c r="G165" s="229"/>
      <c r="H165" s="229"/>
      <c r="I165" s="232"/>
      <c r="J165" s="243">
        <f>BK165</f>
        <v>0</v>
      </c>
      <c r="K165" s="229"/>
      <c r="L165" s="234"/>
      <c r="M165" s="235"/>
      <c r="N165" s="236"/>
      <c r="O165" s="236"/>
      <c r="P165" s="237">
        <f>SUM(P166:P168)</f>
        <v>0</v>
      </c>
      <c r="Q165" s="236"/>
      <c r="R165" s="237">
        <f>SUM(R166:R168)</f>
        <v>0.40390000000000004</v>
      </c>
      <c r="S165" s="236"/>
      <c r="T165" s="238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9" t="s">
        <v>224</v>
      </c>
      <c r="AT165" s="240" t="s">
        <v>75</v>
      </c>
      <c r="AU165" s="240" t="s">
        <v>84</v>
      </c>
      <c r="AY165" s="239" t="s">
        <v>213</v>
      </c>
      <c r="BK165" s="241">
        <f>SUM(BK166:BK168)</f>
        <v>0</v>
      </c>
    </row>
    <row r="166" s="2" customFormat="1" ht="21.75" customHeight="1">
      <c r="A166" s="39"/>
      <c r="B166" s="40"/>
      <c r="C166" s="244" t="s">
        <v>302</v>
      </c>
      <c r="D166" s="244" t="s">
        <v>216</v>
      </c>
      <c r="E166" s="245" t="s">
        <v>5080</v>
      </c>
      <c r="F166" s="246" t="s">
        <v>5081</v>
      </c>
      <c r="G166" s="247" t="s">
        <v>310</v>
      </c>
      <c r="H166" s="248">
        <v>1</v>
      </c>
      <c r="I166" s="249"/>
      <c r="J166" s="250">
        <f>ROUND(I166*H166,2)</f>
        <v>0</v>
      </c>
      <c r="K166" s="246" t="s">
        <v>394</v>
      </c>
      <c r="L166" s="45"/>
      <c r="M166" s="251" t="s">
        <v>1</v>
      </c>
      <c r="N166" s="252" t="s">
        <v>41</v>
      </c>
      <c r="O166" s="92"/>
      <c r="P166" s="253">
        <f>O166*H166</f>
        <v>0</v>
      </c>
      <c r="Q166" s="253">
        <v>0.37430000000000002</v>
      </c>
      <c r="R166" s="253">
        <f>Q166*H166</f>
        <v>0.37430000000000002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953</v>
      </c>
      <c r="AT166" s="255" t="s">
        <v>216</v>
      </c>
      <c r="AU166" s="255" t="s">
        <v>86</v>
      </c>
      <c r="AY166" s="18" t="s">
        <v>213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84</v>
      </c>
      <c r="BK166" s="256">
        <f>ROUND(I166*H166,2)</f>
        <v>0</v>
      </c>
      <c r="BL166" s="18" t="s">
        <v>953</v>
      </c>
      <c r="BM166" s="255" t="s">
        <v>5082</v>
      </c>
    </row>
    <row r="167" s="2" customFormat="1">
      <c r="A167" s="39"/>
      <c r="B167" s="40"/>
      <c r="C167" s="41"/>
      <c r="D167" s="257" t="s">
        <v>222</v>
      </c>
      <c r="E167" s="41"/>
      <c r="F167" s="258" t="s">
        <v>5083</v>
      </c>
      <c r="G167" s="41"/>
      <c r="H167" s="41"/>
      <c r="I167" s="155"/>
      <c r="J167" s="41"/>
      <c r="K167" s="41"/>
      <c r="L167" s="45"/>
      <c r="M167" s="259"/>
      <c r="N167" s="260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222</v>
      </c>
      <c r="AU167" s="18" t="s">
        <v>86</v>
      </c>
    </row>
    <row r="168" s="2" customFormat="1" ht="21.75" customHeight="1">
      <c r="A168" s="39"/>
      <c r="B168" s="40"/>
      <c r="C168" s="287" t="s">
        <v>307</v>
      </c>
      <c r="D168" s="287" t="s">
        <v>488</v>
      </c>
      <c r="E168" s="288" t="s">
        <v>5084</v>
      </c>
      <c r="F168" s="289" t="s">
        <v>5085</v>
      </c>
      <c r="G168" s="290" t="s">
        <v>310</v>
      </c>
      <c r="H168" s="291">
        <v>1</v>
      </c>
      <c r="I168" s="292"/>
      <c r="J168" s="293">
        <f>ROUND(I168*H168,2)</f>
        <v>0</v>
      </c>
      <c r="K168" s="289" t="s">
        <v>1</v>
      </c>
      <c r="L168" s="294"/>
      <c r="M168" s="333" t="s">
        <v>1</v>
      </c>
      <c r="N168" s="334" t="s">
        <v>41</v>
      </c>
      <c r="O168" s="263"/>
      <c r="P168" s="316">
        <f>O168*H168</f>
        <v>0</v>
      </c>
      <c r="Q168" s="316">
        <v>0.029600000000000001</v>
      </c>
      <c r="R168" s="316">
        <f>Q168*H168</f>
        <v>0.029600000000000001</v>
      </c>
      <c r="S168" s="316">
        <v>0</v>
      </c>
      <c r="T168" s="31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1225</v>
      </c>
      <c r="AT168" s="255" t="s">
        <v>488</v>
      </c>
      <c r="AU168" s="255" t="s">
        <v>86</v>
      </c>
      <c r="AY168" s="18" t="s">
        <v>213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84</v>
      </c>
      <c r="BK168" s="256">
        <f>ROUND(I168*H168,2)</f>
        <v>0</v>
      </c>
      <c r="BL168" s="18" t="s">
        <v>1225</v>
      </c>
      <c r="BM168" s="255" t="s">
        <v>5086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193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fV8fSguRFb5H5jwxxZunpd4kTzjj/0pzLMWGOts/sx7IlAGTRFDRxS+3VmpgmrH3R2Sjbng6JUiN2c2lKlWxUg==" hashValue="G/xvOJuCqWWRwbIxRGvZQHI1DFt4XJu7FsRjh7eAZKLpoKdonIUb0XJKqBgAD4lOXqd5QJHvhfv89DHOFG06dQ==" algorithmName="SHA-512" password="CC35"/>
  <autoFilter ref="C123:K16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5087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ROUND((SUM(BE121:BE259)),  2)</f>
        <v>0</v>
      </c>
      <c r="G33" s="39"/>
      <c r="H33" s="39"/>
      <c r="I33" s="172">
        <v>0.20999999999999999</v>
      </c>
      <c r="J33" s="171">
        <f>ROUND(((SUM(BE121:BE259))*I33),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ROUND((SUM(BF121:BF259)),  2)</f>
        <v>0</v>
      </c>
      <c r="G34" s="39"/>
      <c r="H34" s="39"/>
      <c r="I34" s="172">
        <v>0.14999999999999999</v>
      </c>
      <c r="J34" s="171">
        <f>ROUND(((SUM(BF121:BF259))*I34),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ROUND((SUM(BG121:BG259)),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ROUND((SUM(BH121:BH259)),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ROUND((SUM(BI121:BI259)),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904 - Fontána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4484</v>
      </c>
      <c r="E97" s="206"/>
      <c r="F97" s="206"/>
      <c r="G97" s="206"/>
      <c r="H97" s="206"/>
      <c r="I97" s="207"/>
      <c r="J97" s="208">
        <f>J122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4485</v>
      </c>
      <c r="E98" s="206"/>
      <c r="F98" s="206"/>
      <c r="G98" s="206"/>
      <c r="H98" s="206"/>
      <c r="I98" s="207"/>
      <c r="J98" s="208">
        <f>J140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5088</v>
      </c>
      <c r="E99" s="206"/>
      <c r="F99" s="206"/>
      <c r="G99" s="206"/>
      <c r="H99" s="206"/>
      <c r="I99" s="207"/>
      <c r="J99" s="208">
        <f>J143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5089</v>
      </c>
      <c r="E100" s="206"/>
      <c r="F100" s="206"/>
      <c r="G100" s="206"/>
      <c r="H100" s="206"/>
      <c r="I100" s="207"/>
      <c r="J100" s="208">
        <f>J158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5090</v>
      </c>
      <c r="E101" s="206"/>
      <c r="F101" s="206"/>
      <c r="G101" s="206"/>
      <c r="H101" s="206"/>
      <c r="I101" s="207"/>
      <c r="J101" s="208">
        <f>J163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5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3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96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198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97" t="str">
        <f>E7</f>
        <v>Revitalizace centra města Kopřivnice - aktualizace 08.2020</v>
      </c>
      <c r="F111" s="33"/>
      <c r="G111" s="33"/>
      <c r="H111" s="33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185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904 - Fontána</v>
      </c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157" t="s">
        <v>22</v>
      </c>
      <c r="J115" s="80" t="str">
        <f>IF(J12="","",J12)</f>
        <v>7. 8. 2020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>Město Kopřivnice</v>
      </c>
      <c r="G117" s="41"/>
      <c r="H117" s="41"/>
      <c r="I117" s="157" t="s">
        <v>30</v>
      </c>
      <c r="J117" s="37" t="str">
        <f>E21</f>
        <v>Dopravoprojekt Ostrava a.s.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157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16"/>
      <c r="B120" s="217"/>
      <c r="C120" s="218" t="s">
        <v>199</v>
      </c>
      <c r="D120" s="219" t="s">
        <v>61</v>
      </c>
      <c r="E120" s="219" t="s">
        <v>57</v>
      </c>
      <c r="F120" s="219" t="s">
        <v>58</v>
      </c>
      <c r="G120" s="219" t="s">
        <v>200</v>
      </c>
      <c r="H120" s="219" t="s">
        <v>201</v>
      </c>
      <c r="I120" s="220" t="s">
        <v>202</v>
      </c>
      <c r="J120" s="219" t="s">
        <v>190</v>
      </c>
      <c r="K120" s="221" t="s">
        <v>203</v>
      </c>
      <c r="L120" s="222"/>
      <c r="M120" s="101" t="s">
        <v>1</v>
      </c>
      <c r="N120" s="102" t="s">
        <v>40</v>
      </c>
      <c r="O120" s="102" t="s">
        <v>204</v>
      </c>
      <c r="P120" s="102" t="s">
        <v>205</v>
      </c>
      <c r="Q120" s="102" t="s">
        <v>206</v>
      </c>
      <c r="R120" s="102" t="s">
        <v>207</v>
      </c>
      <c r="S120" s="102" t="s">
        <v>208</v>
      </c>
      <c r="T120" s="103" t="s">
        <v>209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9"/>
      <c r="B121" s="40"/>
      <c r="C121" s="108" t="s">
        <v>210</v>
      </c>
      <c r="D121" s="41"/>
      <c r="E121" s="41"/>
      <c r="F121" s="41"/>
      <c r="G121" s="41"/>
      <c r="H121" s="41"/>
      <c r="I121" s="155"/>
      <c r="J121" s="223">
        <f>BK121</f>
        <v>0</v>
      </c>
      <c r="K121" s="41"/>
      <c r="L121" s="45"/>
      <c r="M121" s="104"/>
      <c r="N121" s="224"/>
      <c r="O121" s="105"/>
      <c r="P121" s="225">
        <f>P122+P140+P143+P158+P163</f>
        <v>0</v>
      </c>
      <c r="Q121" s="105"/>
      <c r="R121" s="225">
        <f>R122+R140+R143+R158+R163</f>
        <v>0</v>
      </c>
      <c r="S121" s="105"/>
      <c r="T121" s="226">
        <f>T122+T140+T143+T158+T163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192</v>
      </c>
      <c r="BK121" s="227">
        <f>BK122+BK140+BK143+BK158+BK163</f>
        <v>0</v>
      </c>
    </row>
    <row r="122" s="12" customFormat="1" ht="25.92" customHeight="1">
      <c r="A122" s="12"/>
      <c r="B122" s="228"/>
      <c r="C122" s="229"/>
      <c r="D122" s="230" t="s">
        <v>75</v>
      </c>
      <c r="E122" s="231" t="s">
        <v>84</v>
      </c>
      <c r="F122" s="231" t="s">
        <v>390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SUM(P123:P139)</f>
        <v>0</v>
      </c>
      <c r="Q122" s="236"/>
      <c r="R122" s="237">
        <f>SUM(R123:R139)</f>
        <v>0</v>
      </c>
      <c r="S122" s="236"/>
      <c r="T122" s="238">
        <f>SUM(T123:T139)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84</v>
      </c>
      <c r="AT122" s="240" t="s">
        <v>75</v>
      </c>
      <c r="AU122" s="240" t="s">
        <v>76</v>
      </c>
      <c r="AY122" s="239" t="s">
        <v>213</v>
      </c>
      <c r="BK122" s="241">
        <f>SUM(BK123:BK139)</f>
        <v>0</v>
      </c>
    </row>
    <row r="123" s="2" customFormat="1" ht="16.5" customHeight="1">
      <c r="A123" s="39"/>
      <c r="B123" s="40"/>
      <c r="C123" s="244" t="s">
        <v>84</v>
      </c>
      <c r="D123" s="244" t="s">
        <v>216</v>
      </c>
      <c r="E123" s="245" t="s">
        <v>5091</v>
      </c>
      <c r="F123" s="246" t="s">
        <v>5092</v>
      </c>
      <c r="G123" s="247" t="s">
        <v>399</v>
      </c>
      <c r="H123" s="248">
        <v>31.899999999999999</v>
      </c>
      <c r="I123" s="249"/>
      <c r="J123" s="250">
        <f>ROUND(I123*H123,2)</f>
        <v>0</v>
      </c>
      <c r="K123" s="246" t="s">
        <v>3629</v>
      </c>
      <c r="L123" s="45"/>
      <c r="M123" s="251" t="s">
        <v>1</v>
      </c>
      <c r="N123" s="252" t="s">
        <v>41</v>
      </c>
      <c r="O123" s="92"/>
      <c r="P123" s="253">
        <f>O123*H123</f>
        <v>0</v>
      </c>
      <c r="Q123" s="253">
        <v>0</v>
      </c>
      <c r="R123" s="253">
        <f>Q123*H123</f>
        <v>0</v>
      </c>
      <c r="S123" s="253">
        <v>0</v>
      </c>
      <c r="T123" s="254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5" t="s">
        <v>229</v>
      </c>
      <c r="AT123" s="255" t="s">
        <v>216</v>
      </c>
      <c r="AU123" s="255" t="s">
        <v>84</v>
      </c>
      <c r="AY123" s="18" t="s">
        <v>213</v>
      </c>
      <c r="BE123" s="256">
        <f>IF(N123="základní",J123,0)</f>
        <v>0</v>
      </c>
      <c r="BF123" s="256">
        <f>IF(N123="snížená",J123,0)</f>
        <v>0</v>
      </c>
      <c r="BG123" s="256">
        <f>IF(N123="zákl. přenesená",J123,0)</f>
        <v>0</v>
      </c>
      <c r="BH123" s="256">
        <f>IF(N123="sníž. přenesená",J123,0)</f>
        <v>0</v>
      </c>
      <c r="BI123" s="256">
        <f>IF(N123="nulová",J123,0)</f>
        <v>0</v>
      </c>
      <c r="BJ123" s="18" t="s">
        <v>84</v>
      </c>
      <c r="BK123" s="256">
        <f>ROUND(I123*H123,2)</f>
        <v>0</v>
      </c>
      <c r="BL123" s="18" t="s">
        <v>229</v>
      </c>
      <c r="BM123" s="255" t="s">
        <v>86</v>
      </c>
    </row>
    <row r="124" s="2" customFormat="1">
      <c r="A124" s="39"/>
      <c r="B124" s="40"/>
      <c r="C124" s="41"/>
      <c r="D124" s="257" t="s">
        <v>222</v>
      </c>
      <c r="E124" s="41"/>
      <c r="F124" s="258" t="s">
        <v>5093</v>
      </c>
      <c r="G124" s="41"/>
      <c r="H124" s="41"/>
      <c r="I124" s="155"/>
      <c r="J124" s="41"/>
      <c r="K124" s="41"/>
      <c r="L124" s="45"/>
      <c r="M124" s="259"/>
      <c r="N124" s="260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222</v>
      </c>
      <c r="AU124" s="18" t="s">
        <v>84</v>
      </c>
    </row>
    <row r="125" s="2" customFormat="1" ht="16.5" customHeight="1">
      <c r="A125" s="39"/>
      <c r="B125" s="40"/>
      <c r="C125" s="244" t="s">
        <v>86</v>
      </c>
      <c r="D125" s="244" t="s">
        <v>216</v>
      </c>
      <c r="E125" s="245" t="s">
        <v>5094</v>
      </c>
      <c r="F125" s="246" t="s">
        <v>5095</v>
      </c>
      <c r="G125" s="247" t="s">
        <v>399</v>
      </c>
      <c r="H125" s="248">
        <v>15.949999999999999</v>
      </c>
      <c r="I125" s="249"/>
      <c r="J125" s="250">
        <f>ROUND(I125*H125,2)</f>
        <v>0</v>
      </c>
      <c r="K125" s="246" t="s">
        <v>3629</v>
      </c>
      <c r="L125" s="45"/>
      <c r="M125" s="251" t="s">
        <v>1</v>
      </c>
      <c r="N125" s="252" t="s">
        <v>41</v>
      </c>
      <c r="O125" s="92"/>
      <c r="P125" s="253">
        <f>O125*H125</f>
        <v>0</v>
      </c>
      <c r="Q125" s="253">
        <v>0</v>
      </c>
      <c r="R125" s="253">
        <f>Q125*H125</f>
        <v>0</v>
      </c>
      <c r="S125" s="253">
        <v>0</v>
      </c>
      <c r="T125" s="254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55" t="s">
        <v>229</v>
      </c>
      <c r="AT125" s="255" t="s">
        <v>216</v>
      </c>
      <c r="AU125" s="255" t="s">
        <v>84</v>
      </c>
      <c r="AY125" s="18" t="s">
        <v>213</v>
      </c>
      <c r="BE125" s="256">
        <f>IF(N125="základní",J125,0)</f>
        <v>0</v>
      </c>
      <c r="BF125" s="256">
        <f>IF(N125="snížená",J125,0)</f>
        <v>0</v>
      </c>
      <c r="BG125" s="256">
        <f>IF(N125="zákl. přenesená",J125,0)</f>
        <v>0</v>
      </c>
      <c r="BH125" s="256">
        <f>IF(N125="sníž. přenesená",J125,0)</f>
        <v>0</v>
      </c>
      <c r="BI125" s="256">
        <f>IF(N125="nulová",J125,0)</f>
        <v>0</v>
      </c>
      <c r="BJ125" s="18" t="s">
        <v>84</v>
      </c>
      <c r="BK125" s="256">
        <f>ROUND(I125*H125,2)</f>
        <v>0</v>
      </c>
      <c r="BL125" s="18" t="s">
        <v>229</v>
      </c>
      <c r="BM125" s="255" t="s">
        <v>229</v>
      </c>
    </row>
    <row r="126" s="13" customFormat="1">
      <c r="A126" s="13"/>
      <c r="B126" s="265"/>
      <c r="C126" s="266"/>
      <c r="D126" s="257" t="s">
        <v>436</v>
      </c>
      <c r="E126" s="266"/>
      <c r="F126" s="268" t="s">
        <v>5096</v>
      </c>
      <c r="G126" s="266"/>
      <c r="H126" s="269">
        <v>15.949999999999999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75" t="s">
        <v>436</v>
      </c>
      <c r="AU126" s="275" t="s">
        <v>84</v>
      </c>
      <c r="AV126" s="13" t="s">
        <v>86</v>
      </c>
      <c r="AW126" s="13" t="s">
        <v>4</v>
      </c>
      <c r="AX126" s="13" t="s">
        <v>84</v>
      </c>
      <c r="AY126" s="275" t="s">
        <v>213</v>
      </c>
    </row>
    <row r="127" s="2" customFormat="1" ht="16.5" customHeight="1">
      <c r="A127" s="39"/>
      <c r="B127" s="40"/>
      <c r="C127" s="244" t="s">
        <v>224</v>
      </c>
      <c r="D127" s="244" t="s">
        <v>216</v>
      </c>
      <c r="E127" s="245" t="s">
        <v>5097</v>
      </c>
      <c r="F127" s="246" t="s">
        <v>5098</v>
      </c>
      <c r="G127" s="247" t="s">
        <v>399</v>
      </c>
      <c r="H127" s="248">
        <v>6.3799999999999999</v>
      </c>
      <c r="I127" s="249"/>
      <c r="J127" s="250">
        <f>ROUND(I127*H127,2)</f>
        <v>0</v>
      </c>
      <c r="K127" s="246" t="s">
        <v>3629</v>
      </c>
      <c r="L127" s="45"/>
      <c r="M127" s="251" t="s">
        <v>1</v>
      </c>
      <c r="N127" s="252" t="s">
        <v>41</v>
      </c>
      <c r="O127" s="92"/>
      <c r="P127" s="253">
        <f>O127*H127</f>
        <v>0</v>
      </c>
      <c r="Q127" s="253">
        <v>0</v>
      </c>
      <c r="R127" s="253">
        <f>Q127*H127</f>
        <v>0</v>
      </c>
      <c r="S127" s="253">
        <v>0</v>
      </c>
      <c r="T127" s="254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5" t="s">
        <v>229</v>
      </c>
      <c r="AT127" s="255" t="s">
        <v>216</v>
      </c>
      <c r="AU127" s="255" t="s">
        <v>84</v>
      </c>
      <c r="AY127" s="18" t="s">
        <v>213</v>
      </c>
      <c r="BE127" s="256">
        <f>IF(N127="základní",J127,0)</f>
        <v>0</v>
      </c>
      <c r="BF127" s="256">
        <f>IF(N127="snížená",J127,0)</f>
        <v>0</v>
      </c>
      <c r="BG127" s="256">
        <f>IF(N127="zákl. přenesená",J127,0)</f>
        <v>0</v>
      </c>
      <c r="BH127" s="256">
        <f>IF(N127="sníž. přenesená",J127,0)</f>
        <v>0</v>
      </c>
      <c r="BI127" s="256">
        <f>IF(N127="nulová",J127,0)</f>
        <v>0</v>
      </c>
      <c r="BJ127" s="18" t="s">
        <v>84</v>
      </c>
      <c r="BK127" s="256">
        <f>ROUND(I127*H127,2)</f>
        <v>0</v>
      </c>
      <c r="BL127" s="18" t="s">
        <v>229</v>
      </c>
      <c r="BM127" s="255" t="s">
        <v>238</v>
      </c>
    </row>
    <row r="128" s="2" customFormat="1">
      <c r="A128" s="39"/>
      <c r="B128" s="40"/>
      <c r="C128" s="41"/>
      <c r="D128" s="257" t="s">
        <v>222</v>
      </c>
      <c r="E128" s="41"/>
      <c r="F128" s="258" t="s">
        <v>5099</v>
      </c>
      <c r="G128" s="41"/>
      <c r="H128" s="41"/>
      <c r="I128" s="155"/>
      <c r="J128" s="41"/>
      <c r="K128" s="41"/>
      <c r="L128" s="45"/>
      <c r="M128" s="259"/>
      <c r="N128" s="260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222</v>
      </c>
      <c r="AU128" s="18" t="s">
        <v>84</v>
      </c>
    </row>
    <row r="129" s="2" customFormat="1" ht="21.75" customHeight="1">
      <c r="A129" s="39"/>
      <c r="B129" s="40"/>
      <c r="C129" s="244" t="s">
        <v>229</v>
      </c>
      <c r="D129" s="244" t="s">
        <v>216</v>
      </c>
      <c r="E129" s="245" t="s">
        <v>5100</v>
      </c>
      <c r="F129" s="246" t="s">
        <v>5101</v>
      </c>
      <c r="G129" s="247" t="s">
        <v>399</v>
      </c>
      <c r="H129" s="248">
        <v>9.5700000000000003</v>
      </c>
      <c r="I129" s="249"/>
      <c r="J129" s="250">
        <f>ROUND(I129*H129,2)</f>
        <v>0</v>
      </c>
      <c r="K129" s="246" t="s">
        <v>3629</v>
      </c>
      <c r="L129" s="45"/>
      <c r="M129" s="251" t="s">
        <v>1</v>
      </c>
      <c r="N129" s="252" t="s">
        <v>41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229</v>
      </c>
      <c r="AT129" s="255" t="s">
        <v>216</v>
      </c>
      <c r="AU129" s="255" t="s">
        <v>84</v>
      </c>
      <c r="AY129" s="18" t="s">
        <v>213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84</v>
      </c>
      <c r="BK129" s="256">
        <f>ROUND(I129*H129,2)</f>
        <v>0</v>
      </c>
      <c r="BL129" s="18" t="s">
        <v>229</v>
      </c>
      <c r="BM129" s="255" t="s">
        <v>420</v>
      </c>
    </row>
    <row r="130" s="2" customFormat="1">
      <c r="A130" s="39"/>
      <c r="B130" s="40"/>
      <c r="C130" s="41"/>
      <c r="D130" s="257" t="s">
        <v>222</v>
      </c>
      <c r="E130" s="41"/>
      <c r="F130" s="258" t="s">
        <v>5102</v>
      </c>
      <c r="G130" s="41"/>
      <c r="H130" s="41"/>
      <c r="I130" s="155"/>
      <c r="J130" s="41"/>
      <c r="K130" s="41"/>
      <c r="L130" s="45"/>
      <c r="M130" s="259"/>
      <c r="N130" s="260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222</v>
      </c>
      <c r="AU130" s="18" t="s">
        <v>84</v>
      </c>
    </row>
    <row r="131" s="2" customFormat="1" ht="16.5" customHeight="1">
      <c r="A131" s="39"/>
      <c r="B131" s="40"/>
      <c r="C131" s="244" t="s">
        <v>212</v>
      </c>
      <c r="D131" s="244" t="s">
        <v>216</v>
      </c>
      <c r="E131" s="245" t="s">
        <v>5103</v>
      </c>
      <c r="F131" s="246" t="s">
        <v>5104</v>
      </c>
      <c r="G131" s="247" t="s">
        <v>399</v>
      </c>
      <c r="H131" s="248">
        <v>15.949999999999999</v>
      </c>
      <c r="I131" s="249"/>
      <c r="J131" s="250">
        <f>ROUND(I131*H131,2)</f>
        <v>0</v>
      </c>
      <c r="K131" s="246" t="s">
        <v>3629</v>
      </c>
      <c r="L131" s="45"/>
      <c r="M131" s="251" t="s">
        <v>1</v>
      </c>
      <c r="N131" s="252" t="s">
        <v>41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229</v>
      </c>
      <c r="AT131" s="255" t="s">
        <v>216</v>
      </c>
      <c r="AU131" s="255" t="s">
        <v>84</v>
      </c>
      <c r="AY131" s="18" t="s">
        <v>213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84</v>
      </c>
      <c r="BK131" s="256">
        <f>ROUND(I131*H131,2)</f>
        <v>0</v>
      </c>
      <c r="BL131" s="18" t="s">
        <v>229</v>
      </c>
      <c r="BM131" s="255" t="s">
        <v>253</v>
      </c>
    </row>
    <row r="132" s="2" customFormat="1">
      <c r="A132" s="39"/>
      <c r="B132" s="40"/>
      <c r="C132" s="41"/>
      <c r="D132" s="257" t="s">
        <v>222</v>
      </c>
      <c r="E132" s="41"/>
      <c r="F132" s="258" t="s">
        <v>5105</v>
      </c>
      <c r="G132" s="41"/>
      <c r="H132" s="41"/>
      <c r="I132" s="155"/>
      <c r="J132" s="41"/>
      <c r="K132" s="41"/>
      <c r="L132" s="45"/>
      <c r="M132" s="259"/>
      <c r="N132" s="260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222</v>
      </c>
      <c r="AU132" s="18" t="s">
        <v>84</v>
      </c>
    </row>
    <row r="133" s="2" customFormat="1" ht="21.75" customHeight="1">
      <c r="A133" s="39"/>
      <c r="B133" s="40"/>
      <c r="C133" s="244" t="s">
        <v>238</v>
      </c>
      <c r="D133" s="244" t="s">
        <v>216</v>
      </c>
      <c r="E133" s="245" t="s">
        <v>5106</v>
      </c>
      <c r="F133" s="246" t="s">
        <v>5107</v>
      </c>
      <c r="G133" s="247" t="s">
        <v>399</v>
      </c>
      <c r="H133" s="248">
        <v>15.949999999999999</v>
      </c>
      <c r="I133" s="249"/>
      <c r="J133" s="250">
        <f>ROUND(I133*H133,2)</f>
        <v>0</v>
      </c>
      <c r="K133" s="246" t="s">
        <v>3629</v>
      </c>
      <c r="L133" s="45"/>
      <c r="M133" s="251" t="s">
        <v>1</v>
      </c>
      <c r="N133" s="252" t="s">
        <v>41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229</v>
      </c>
      <c r="AT133" s="255" t="s">
        <v>216</v>
      </c>
      <c r="AU133" s="255" t="s">
        <v>84</v>
      </c>
      <c r="AY133" s="18" t="s">
        <v>213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84</v>
      </c>
      <c r="BK133" s="256">
        <f>ROUND(I133*H133,2)</f>
        <v>0</v>
      </c>
      <c r="BL133" s="18" t="s">
        <v>229</v>
      </c>
      <c r="BM133" s="255" t="s">
        <v>264</v>
      </c>
    </row>
    <row r="134" s="2" customFormat="1">
      <c r="A134" s="39"/>
      <c r="B134" s="40"/>
      <c r="C134" s="41"/>
      <c r="D134" s="257" t="s">
        <v>222</v>
      </c>
      <c r="E134" s="41"/>
      <c r="F134" s="258" t="s">
        <v>5105</v>
      </c>
      <c r="G134" s="41"/>
      <c r="H134" s="41"/>
      <c r="I134" s="155"/>
      <c r="J134" s="41"/>
      <c r="K134" s="41"/>
      <c r="L134" s="45"/>
      <c r="M134" s="259"/>
      <c r="N134" s="260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222</v>
      </c>
      <c r="AU134" s="18" t="s">
        <v>84</v>
      </c>
    </row>
    <row r="135" s="2" customFormat="1" ht="16.5" customHeight="1">
      <c r="A135" s="39"/>
      <c r="B135" s="40"/>
      <c r="C135" s="244" t="s">
        <v>243</v>
      </c>
      <c r="D135" s="244" t="s">
        <v>216</v>
      </c>
      <c r="E135" s="245" t="s">
        <v>5108</v>
      </c>
      <c r="F135" s="246" t="s">
        <v>5109</v>
      </c>
      <c r="G135" s="247" t="s">
        <v>399</v>
      </c>
      <c r="H135" s="248">
        <v>15.949999999999999</v>
      </c>
      <c r="I135" s="249"/>
      <c r="J135" s="250">
        <f>ROUND(I135*H135,2)</f>
        <v>0</v>
      </c>
      <c r="K135" s="246" t="s">
        <v>3629</v>
      </c>
      <c r="L135" s="45"/>
      <c r="M135" s="251" t="s">
        <v>1</v>
      </c>
      <c r="N135" s="252" t="s">
        <v>41</v>
      </c>
      <c r="O135" s="92"/>
      <c r="P135" s="253">
        <f>O135*H135</f>
        <v>0</v>
      </c>
      <c r="Q135" s="253">
        <v>0</v>
      </c>
      <c r="R135" s="253">
        <f>Q135*H135</f>
        <v>0</v>
      </c>
      <c r="S135" s="253">
        <v>0</v>
      </c>
      <c r="T135" s="254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5" t="s">
        <v>229</v>
      </c>
      <c r="AT135" s="255" t="s">
        <v>216</v>
      </c>
      <c r="AU135" s="255" t="s">
        <v>84</v>
      </c>
      <c r="AY135" s="18" t="s">
        <v>213</v>
      </c>
      <c r="BE135" s="256">
        <f>IF(N135="základní",J135,0)</f>
        <v>0</v>
      </c>
      <c r="BF135" s="256">
        <f>IF(N135="snížená",J135,0)</f>
        <v>0</v>
      </c>
      <c r="BG135" s="256">
        <f>IF(N135="zákl. přenesená",J135,0)</f>
        <v>0</v>
      </c>
      <c r="BH135" s="256">
        <f>IF(N135="sníž. přenesená",J135,0)</f>
        <v>0</v>
      </c>
      <c r="BI135" s="256">
        <f>IF(N135="nulová",J135,0)</f>
        <v>0</v>
      </c>
      <c r="BJ135" s="18" t="s">
        <v>84</v>
      </c>
      <c r="BK135" s="256">
        <f>ROUND(I135*H135,2)</f>
        <v>0</v>
      </c>
      <c r="BL135" s="18" t="s">
        <v>229</v>
      </c>
      <c r="BM135" s="255" t="s">
        <v>279</v>
      </c>
    </row>
    <row r="136" s="2" customFormat="1" ht="16.5" customHeight="1">
      <c r="A136" s="39"/>
      <c r="B136" s="40"/>
      <c r="C136" s="244" t="s">
        <v>420</v>
      </c>
      <c r="D136" s="244" t="s">
        <v>216</v>
      </c>
      <c r="E136" s="245" t="s">
        <v>5110</v>
      </c>
      <c r="F136" s="246" t="s">
        <v>1005</v>
      </c>
      <c r="G136" s="247" t="s">
        <v>399</v>
      </c>
      <c r="H136" s="248">
        <v>15.949999999999999</v>
      </c>
      <c r="I136" s="249"/>
      <c r="J136" s="250">
        <f>ROUND(I136*H136,2)</f>
        <v>0</v>
      </c>
      <c r="K136" s="246" t="s">
        <v>3629</v>
      </c>
      <c r="L136" s="45"/>
      <c r="M136" s="251" t="s">
        <v>1</v>
      </c>
      <c r="N136" s="252" t="s">
        <v>41</v>
      </c>
      <c r="O136" s="92"/>
      <c r="P136" s="253">
        <f>O136*H136</f>
        <v>0</v>
      </c>
      <c r="Q136" s="253">
        <v>0</v>
      </c>
      <c r="R136" s="253">
        <f>Q136*H136</f>
        <v>0</v>
      </c>
      <c r="S136" s="253">
        <v>0</v>
      </c>
      <c r="T136" s="254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5" t="s">
        <v>229</v>
      </c>
      <c r="AT136" s="255" t="s">
        <v>216</v>
      </c>
      <c r="AU136" s="255" t="s">
        <v>84</v>
      </c>
      <c r="AY136" s="18" t="s">
        <v>213</v>
      </c>
      <c r="BE136" s="256">
        <f>IF(N136="základní",J136,0)</f>
        <v>0</v>
      </c>
      <c r="BF136" s="256">
        <f>IF(N136="snížená",J136,0)</f>
        <v>0</v>
      </c>
      <c r="BG136" s="256">
        <f>IF(N136="zákl. přenesená",J136,0)</f>
        <v>0</v>
      </c>
      <c r="BH136" s="256">
        <f>IF(N136="sníž. přenesená",J136,0)</f>
        <v>0</v>
      </c>
      <c r="BI136" s="256">
        <f>IF(N136="nulová",J136,0)</f>
        <v>0</v>
      </c>
      <c r="BJ136" s="18" t="s">
        <v>84</v>
      </c>
      <c r="BK136" s="256">
        <f>ROUND(I136*H136,2)</f>
        <v>0</v>
      </c>
      <c r="BL136" s="18" t="s">
        <v>229</v>
      </c>
      <c r="BM136" s="255" t="s">
        <v>293</v>
      </c>
    </row>
    <row r="137" s="2" customFormat="1" ht="21.75" customHeight="1">
      <c r="A137" s="39"/>
      <c r="B137" s="40"/>
      <c r="C137" s="244" t="s">
        <v>248</v>
      </c>
      <c r="D137" s="244" t="s">
        <v>216</v>
      </c>
      <c r="E137" s="245" t="s">
        <v>5111</v>
      </c>
      <c r="F137" s="246" t="s">
        <v>5112</v>
      </c>
      <c r="G137" s="247" t="s">
        <v>491</v>
      </c>
      <c r="H137" s="248">
        <v>31.899999999999999</v>
      </c>
      <c r="I137" s="249"/>
      <c r="J137" s="250">
        <f>ROUND(I137*H137,2)</f>
        <v>0</v>
      </c>
      <c r="K137" s="246" t="s">
        <v>3629</v>
      </c>
      <c r="L137" s="45"/>
      <c r="M137" s="251" t="s">
        <v>1</v>
      </c>
      <c r="N137" s="252" t="s">
        <v>41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229</v>
      </c>
      <c r="AT137" s="255" t="s">
        <v>216</v>
      </c>
      <c r="AU137" s="255" t="s">
        <v>84</v>
      </c>
      <c r="AY137" s="18" t="s">
        <v>213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84</v>
      </c>
      <c r="BK137" s="256">
        <f>ROUND(I137*H137,2)</f>
        <v>0</v>
      </c>
      <c r="BL137" s="18" t="s">
        <v>229</v>
      </c>
      <c r="BM137" s="255" t="s">
        <v>307</v>
      </c>
    </row>
    <row r="138" s="2" customFormat="1">
      <c r="A138" s="39"/>
      <c r="B138" s="40"/>
      <c r="C138" s="41"/>
      <c r="D138" s="257" t="s">
        <v>222</v>
      </c>
      <c r="E138" s="41"/>
      <c r="F138" s="258" t="s">
        <v>692</v>
      </c>
      <c r="G138" s="41"/>
      <c r="H138" s="41"/>
      <c r="I138" s="155"/>
      <c r="J138" s="41"/>
      <c r="K138" s="41"/>
      <c r="L138" s="45"/>
      <c r="M138" s="259"/>
      <c r="N138" s="260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222</v>
      </c>
      <c r="AU138" s="18" t="s">
        <v>84</v>
      </c>
    </row>
    <row r="139" s="2" customFormat="1" ht="16.5" customHeight="1">
      <c r="A139" s="39"/>
      <c r="B139" s="40"/>
      <c r="C139" s="244" t="s">
        <v>253</v>
      </c>
      <c r="D139" s="244" t="s">
        <v>216</v>
      </c>
      <c r="E139" s="245" t="s">
        <v>5113</v>
      </c>
      <c r="F139" s="246" t="s">
        <v>5114</v>
      </c>
      <c r="G139" s="247" t="s">
        <v>5115</v>
      </c>
      <c r="H139" s="248">
        <v>110</v>
      </c>
      <c r="I139" s="249"/>
      <c r="J139" s="250">
        <f>ROUND(I139*H139,2)</f>
        <v>0</v>
      </c>
      <c r="K139" s="246" t="s">
        <v>3629</v>
      </c>
      <c r="L139" s="45"/>
      <c r="M139" s="251" t="s">
        <v>1</v>
      </c>
      <c r="N139" s="252" t="s">
        <v>41</v>
      </c>
      <c r="O139" s="92"/>
      <c r="P139" s="253">
        <f>O139*H139</f>
        <v>0</v>
      </c>
      <c r="Q139" s="253">
        <v>0</v>
      </c>
      <c r="R139" s="253">
        <f>Q139*H139</f>
        <v>0</v>
      </c>
      <c r="S139" s="253">
        <v>0</v>
      </c>
      <c r="T139" s="254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5" t="s">
        <v>229</v>
      </c>
      <c r="AT139" s="255" t="s">
        <v>216</v>
      </c>
      <c r="AU139" s="255" t="s">
        <v>84</v>
      </c>
      <c r="AY139" s="18" t="s">
        <v>213</v>
      </c>
      <c r="BE139" s="256">
        <f>IF(N139="základní",J139,0)</f>
        <v>0</v>
      </c>
      <c r="BF139" s="256">
        <f>IF(N139="snížená",J139,0)</f>
        <v>0</v>
      </c>
      <c r="BG139" s="256">
        <f>IF(N139="zákl. přenesená",J139,0)</f>
        <v>0</v>
      </c>
      <c r="BH139" s="256">
        <f>IF(N139="sníž. přenesená",J139,0)</f>
        <v>0</v>
      </c>
      <c r="BI139" s="256">
        <f>IF(N139="nulová",J139,0)</f>
        <v>0</v>
      </c>
      <c r="BJ139" s="18" t="s">
        <v>84</v>
      </c>
      <c r="BK139" s="256">
        <f>ROUND(I139*H139,2)</f>
        <v>0</v>
      </c>
      <c r="BL139" s="18" t="s">
        <v>229</v>
      </c>
      <c r="BM139" s="255" t="s">
        <v>322</v>
      </c>
    </row>
    <row r="140" s="12" customFormat="1" ht="25.92" customHeight="1">
      <c r="A140" s="12"/>
      <c r="B140" s="228"/>
      <c r="C140" s="229"/>
      <c r="D140" s="230" t="s">
        <v>75</v>
      </c>
      <c r="E140" s="231" t="s">
        <v>86</v>
      </c>
      <c r="F140" s="231" t="s">
        <v>558</v>
      </c>
      <c r="G140" s="229"/>
      <c r="H140" s="229"/>
      <c r="I140" s="232"/>
      <c r="J140" s="233">
        <f>BK140</f>
        <v>0</v>
      </c>
      <c r="K140" s="229"/>
      <c r="L140" s="234"/>
      <c r="M140" s="235"/>
      <c r="N140" s="236"/>
      <c r="O140" s="236"/>
      <c r="P140" s="237">
        <f>SUM(P141:P142)</f>
        <v>0</v>
      </c>
      <c r="Q140" s="236"/>
      <c r="R140" s="237">
        <f>SUM(R141:R142)</f>
        <v>0</v>
      </c>
      <c r="S140" s="236"/>
      <c r="T140" s="238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84</v>
      </c>
      <c r="AT140" s="240" t="s">
        <v>75</v>
      </c>
      <c r="AU140" s="240" t="s">
        <v>76</v>
      </c>
      <c r="AY140" s="239" t="s">
        <v>213</v>
      </c>
      <c r="BK140" s="241">
        <f>SUM(BK141:BK142)</f>
        <v>0</v>
      </c>
    </row>
    <row r="141" s="2" customFormat="1" ht="16.5" customHeight="1">
      <c r="A141" s="39"/>
      <c r="B141" s="40"/>
      <c r="C141" s="244" t="s">
        <v>257</v>
      </c>
      <c r="D141" s="244" t="s">
        <v>216</v>
      </c>
      <c r="E141" s="245" t="s">
        <v>5116</v>
      </c>
      <c r="F141" s="246" t="s">
        <v>5117</v>
      </c>
      <c r="G141" s="247" t="s">
        <v>399</v>
      </c>
      <c r="H141" s="248">
        <v>17.27</v>
      </c>
      <c r="I141" s="249"/>
      <c r="J141" s="250">
        <f>ROUND(I141*H141,2)</f>
        <v>0</v>
      </c>
      <c r="K141" s="246" t="s">
        <v>3629</v>
      </c>
      <c r="L141" s="45"/>
      <c r="M141" s="251" t="s">
        <v>1</v>
      </c>
      <c r="N141" s="252" t="s">
        <v>41</v>
      </c>
      <c r="O141" s="92"/>
      <c r="P141" s="253">
        <f>O141*H141</f>
        <v>0</v>
      </c>
      <c r="Q141" s="253">
        <v>0</v>
      </c>
      <c r="R141" s="253">
        <f>Q141*H141</f>
        <v>0</v>
      </c>
      <c r="S141" s="253">
        <v>0</v>
      </c>
      <c r="T141" s="25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5" t="s">
        <v>229</v>
      </c>
      <c r="AT141" s="255" t="s">
        <v>216</v>
      </c>
      <c r="AU141" s="255" t="s">
        <v>84</v>
      </c>
      <c r="AY141" s="18" t="s">
        <v>213</v>
      </c>
      <c r="BE141" s="256">
        <f>IF(N141="základní",J141,0)</f>
        <v>0</v>
      </c>
      <c r="BF141" s="256">
        <f>IF(N141="snížená",J141,0)</f>
        <v>0</v>
      </c>
      <c r="BG141" s="256">
        <f>IF(N141="zákl. přenesená",J141,0)</f>
        <v>0</v>
      </c>
      <c r="BH141" s="256">
        <f>IF(N141="sníž. přenesená",J141,0)</f>
        <v>0</v>
      </c>
      <c r="BI141" s="256">
        <f>IF(N141="nulová",J141,0)</f>
        <v>0</v>
      </c>
      <c r="BJ141" s="18" t="s">
        <v>84</v>
      </c>
      <c r="BK141" s="256">
        <f>ROUND(I141*H141,2)</f>
        <v>0</v>
      </c>
      <c r="BL141" s="18" t="s">
        <v>229</v>
      </c>
      <c r="BM141" s="255" t="s">
        <v>333</v>
      </c>
    </row>
    <row r="142" s="2" customFormat="1">
      <c r="A142" s="39"/>
      <c r="B142" s="40"/>
      <c r="C142" s="41"/>
      <c r="D142" s="257" t="s">
        <v>222</v>
      </c>
      <c r="E142" s="41"/>
      <c r="F142" s="258" t="s">
        <v>5118</v>
      </c>
      <c r="G142" s="41"/>
      <c r="H142" s="41"/>
      <c r="I142" s="155"/>
      <c r="J142" s="41"/>
      <c r="K142" s="41"/>
      <c r="L142" s="45"/>
      <c r="M142" s="259"/>
      <c r="N142" s="260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222</v>
      </c>
      <c r="AU142" s="18" t="s">
        <v>84</v>
      </c>
    </row>
    <row r="143" s="12" customFormat="1" ht="25.92" customHeight="1">
      <c r="A143" s="12"/>
      <c r="B143" s="228"/>
      <c r="C143" s="229"/>
      <c r="D143" s="230" t="s">
        <v>75</v>
      </c>
      <c r="E143" s="231" t="s">
        <v>3839</v>
      </c>
      <c r="F143" s="231" t="s">
        <v>5119</v>
      </c>
      <c r="G143" s="229"/>
      <c r="H143" s="229"/>
      <c r="I143" s="232"/>
      <c r="J143" s="233">
        <f>BK143</f>
        <v>0</v>
      </c>
      <c r="K143" s="229"/>
      <c r="L143" s="234"/>
      <c r="M143" s="235"/>
      <c r="N143" s="236"/>
      <c r="O143" s="236"/>
      <c r="P143" s="237">
        <f>SUM(P144:P157)</f>
        <v>0</v>
      </c>
      <c r="Q143" s="236"/>
      <c r="R143" s="237">
        <f>SUM(R144:R157)</f>
        <v>0</v>
      </c>
      <c r="S143" s="236"/>
      <c r="T143" s="238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9" t="s">
        <v>84</v>
      </c>
      <c r="AT143" s="240" t="s">
        <v>75</v>
      </c>
      <c r="AU143" s="240" t="s">
        <v>76</v>
      </c>
      <c r="AY143" s="239" t="s">
        <v>213</v>
      </c>
      <c r="BK143" s="241">
        <f>SUM(BK144:BK157)</f>
        <v>0</v>
      </c>
    </row>
    <row r="144" s="2" customFormat="1" ht="21.75" customHeight="1">
      <c r="A144" s="39"/>
      <c r="B144" s="40"/>
      <c r="C144" s="244" t="s">
        <v>264</v>
      </c>
      <c r="D144" s="244" t="s">
        <v>216</v>
      </c>
      <c r="E144" s="245" t="s">
        <v>5120</v>
      </c>
      <c r="F144" s="246" t="s">
        <v>5121</v>
      </c>
      <c r="G144" s="247" t="s">
        <v>310</v>
      </c>
      <c r="H144" s="248">
        <v>1</v>
      </c>
      <c r="I144" s="249"/>
      <c r="J144" s="250">
        <f>ROUND(I144*H144,2)</f>
        <v>0</v>
      </c>
      <c r="K144" s="246" t="s">
        <v>3629</v>
      </c>
      <c r="L144" s="45"/>
      <c r="M144" s="251" t="s">
        <v>1</v>
      </c>
      <c r="N144" s="252" t="s">
        <v>41</v>
      </c>
      <c r="O144" s="92"/>
      <c r="P144" s="253">
        <f>O144*H144</f>
        <v>0</v>
      </c>
      <c r="Q144" s="253">
        <v>0</v>
      </c>
      <c r="R144" s="253">
        <f>Q144*H144</f>
        <v>0</v>
      </c>
      <c r="S144" s="253">
        <v>0</v>
      </c>
      <c r="T144" s="254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5" t="s">
        <v>229</v>
      </c>
      <c r="AT144" s="255" t="s">
        <v>216</v>
      </c>
      <c r="AU144" s="255" t="s">
        <v>84</v>
      </c>
      <c r="AY144" s="18" t="s">
        <v>213</v>
      </c>
      <c r="BE144" s="256">
        <f>IF(N144="základní",J144,0)</f>
        <v>0</v>
      </c>
      <c r="BF144" s="256">
        <f>IF(N144="snížená",J144,0)</f>
        <v>0</v>
      </c>
      <c r="BG144" s="256">
        <f>IF(N144="zákl. přenesená",J144,0)</f>
        <v>0</v>
      </c>
      <c r="BH144" s="256">
        <f>IF(N144="sníž. přenesená",J144,0)</f>
        <v>0</v>
      </c>
      <c r="BI144" s="256">
        <f>IF(N144="nulová",J144,0)</f>
        <v>0</v>
      </c>
      <c r="BJ144" s="18" t="s">
        <v>84</v>
      </c>
      <c r="BK144" s="256">
        <f>ROUND(I144*H144,2)</f>
        <v>0</v>
      </c>
      <c r="BL144" s="18" t="s">
        <v>229</v>
      </c>
      <c r="BM144" s="255" t="s">
        <v>343</v>
      </c>
    </row>
    <row r="145" s="2" customFormat="1" ht="21.75" customHeight="1">
      <c r="A145" s="39"/>
      <c r="B145" s="40"/>
      <c r="C145" s="244" t="s">
        <v>269</v>
      </c>
      <c r="D145" s="244" t="s">
        <v>216</v>
      </c>
      <c r="E145" s="245" t="s">
        <v>5122</v>
      </c>
      <c r="F145" s="246" t="s">
        <v>5123</v>
      </c>
      <c r="G145" s="247" t="s">
        <v>310</v>
      </c>
      <c r="H145" s="248">
        <v>4</v>
      </c>
      <c r="I145" s="249"/>
      <c r="J145" s="250">
        <f>ROUND(I145*H145,2)</f>
        <v>0</v>
      </c>
      <c r="K145" s="246" t="s">
        <v>3629</v>
      </c>
      <c r="L145" s="45"/>
      <c r="M145" s="251" t="s">
        <v>1</v>
      </c>
      <c r="N145" s="252" t="s">
        <v>41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229</v>
      </c>
      <c r="AT145" s="255" t="s">
        <v>216</v>
      </c>
      <c r="AU145" s="255" t="s">
        <v>84</v>
      </c>
      <c r="AY145" s="18" t="s">
        <v>213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84</v>
      </c>
      <c r="BK145" s="256">
        <f>ROUND(I145*H145,2)</f>
        <v>0</v>
      </c>
      <c r="BL145" s="18" t="s">
        <v>229</v>
      </c>
      <c r="BM145" s="255" t="s">
        <v>512</v>
      </c>
    </row>
    <row r="146" s="2" customFormat="1" ht="16.5" customHeight="1">
      <c r="A146" s="39"/>
      <c r="B146" s="40"/>
      <c r="C146" s="244" t="s">
        <v>279</v>
      </c>
      <c r="D146" s="244" t="s">
        <v>216</v>
      </c>
      <c r="E146" s="245" t="s">
        <v>5124</v>
      </c>
      <c r="F146" s="246" t="s">
        <v>5125</v>
      </c>
      <c r="G146" s="247" t="s">
        <v>310</v>
      </c>
      <c r="H146" s="248">
        <v>4</v>
      </c>
      <c r="I146" s="249"/>
      <c r="J146" s="250">
        <f>ROUND(I146*H146,2)</f>
        <v>0</v>
      </c>
      <c r="K146" s="246" t="s">
        <v>3629</v>
      </c>
      <c r="L146" s="45"/>
      <c r="M146" s="251" t="s">
        <v>1</v>
      </c>
      <c r="N146" s="252" t="s">
        <v>41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229</v>
      </c>
      <c r="AT146" s="255" t="s">
        <v>216</v>
      </c>
      <c r="AU146" s="255" t="s">
        <v>84</v>
      </c>
      <c r="AY146" s="18" t="s">
        <v>213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84</v>
      </c>
      <c r="BK146" s="256">
        <f>ROUND(I146*H146,2)</f>
        <v>0</v>
      </c>
      <c r="BL146" s="18" t="s">
        <v>229</v>
      </c>
      <c r="BM146" s="255" t="s">
        <v>355</v>
      </c>
    </row>
    <row r="147" s="2" customFormat="1" ht="16.5" customHeight="1">
      <c r="A147" s="39"/>
      <c r="B147" s="40"/>
      <c r="C147" s="244" t="s">
        <v>8</v>
      </c>
      <c r="D147" s="244" t="s">
        <v>216</v>
      </c>
      <c r="E147" s="245" t="s">
        <v>5126</v>
      </c>
      <c r="F147" s="246" t="s">
        <v>5127</v>
      </c>
      <c r="G147" s="247" t="s">
        <v>310</v>
      </c>
      <c r="H147" s="248">
        <v>1</v>
      </c>
      <c r="I147" s="249"/>
      <c r="J147" s="250">
        <f>ROUND(I147*H147,2)</f>
        <v>0</v>
      </c>
      <c r="K147" s="246" t="s">
        <v>3629</v>
      </c>
      <c r="L147" s="45"/>
      <c r="M147" s="251" t="s">
        <v>1</v>
      </c>
      <c r="N147" s="252" t="s">
        <v>41</v>
      </c>
      <c r="O147" s="92"/>
      <c r="P147" s="253">
        <f>O147*H147</f>
        <v>0</v>
      </c>
      <c r="Q147" s="253">
        <v>0</v>
      </c>
      <c r="R147" s="253">
        <f>Q147*H147</f>
        <v>0</v>
      </c>
      <c r="S147" s="253">
        <v>0</v>
      </c>
      <c r="T147" s="254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5" t="s">
        <v>229</v>
      </c>
      <c r="AT147" s="255" t="s">
        <v>216</v>
      </c>
      <c r="AU147" s="255" t="s">
        <v>84</v>
      </c>
      <c r="AY147" s="18" t="s">
        <v>213</v>
      </c>
      <c r="BE147" s="256">
        <f>IF(N147="základní",J147,0)</f>
        <v>0</v>
      </c>
      <c r="BF147" s="256">
        <f>IF(N147="snížená",J147,0)</f>
        <v>0</v>
      </c>
      <c r="BG147" s="256">
        <f>IF(N147="zákl. přenesená",J147,0)</f>
        <v>0</v>
      </c>
      <c r="BH147" s="256">
        <f>IF(N147="sníž. přenesená",J147,0)</f>
        <v>0</v>
      </c>
      <c r="BI147" s="256">
        <f>IF(N147="nulová",J147,0)</f>
        <v>0</v>
      </c>
      <c r="BJ147" s="18" t="s">
        <v>84</v>
      </c>
      <c r="BK147" s="256">
        <f>ROUND(I147*H147,2)</f>
        <v>0</v>
      </c>
      <c r="BL147" s="18" t="s">
        <v>229</v>
      </c>
      <c r="BM147" s="255" t="s">
        <v>365</v>
      </c>
    </row>
    <row r="148" s="2" customFormat="1" ht="16.5" customHeight="1">
      <c r="A148" s="39"/>
      <c r="B148" s="40"/>
      <c r="C148" s="244" t="s">
        <v>293</v>
      </c>
      <c r="D148" s="244" t="s">
        <v>216</v>
      </c>
      <c r="E148" s="245" t="s">
        <v>5128</v>
      </c>
      <c r="F148" s="246" t="s">
        <v>5129</v>
      </c>
      <c r="G148" s="247" t="s">
        <v>310</v>
      </c>
      <c r="H148" s="248">
        <v>1</v>
      </c>
      <c r="I148" s="249"/>
      <c r="J148" s="250">
        <f>ROUND(I148*H148,2)</f>
        <v>0</v>
      </c>
      <c r="K148" s="246" t="s">
        <v>3629</v>
      </c>
      <c r="L148" s="45"/>
      <c r="M148" s="251" t="s">
        <v>1</v>
      </c>
      <c r="N148" s="252" t="s">
        <v>41</v>
      </c>
      <c r="O148" s="92"/>
      <c r="P148" s="253">
        <f>O148*H148</f>
        <v>0</v>
      </c>
      <c r="Q148" s="253">
        <v>0</v>
      </c>
      <c r="R148" s="253">
        <f>Q148*H148</f>
        <v>0</v>
      </c>
      <c r="S148" s="253">
        <v>0</v>
      </c>
      <c r="T148" s="254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5" t="s">
        <v>229</v>
      </c>
      <c r="AT148" s="255" t="s">
        <v>216</v>
      </c>
      <c r="AU148" s="255" t="s">
        <v>84</v>
      </c>
      <c r="AY148" s="18" t="s">
        <v>213</v>
      </c>
      <c r="BE148" s="256">
        <f>IF(N148="základní",J148,0)</f>
        <v>0</v>
      </c>
      <c r="BF148" s="256">
        <f>IF(N148="snížená",J148,0)</f>
        <v>0</v>
      </c>
      <c r="BG148" s="256">
        <f>IF(N148="zákl. přenesená",J148,0)</f>
        <v>0</v>
      </c>
      <c r="BH148" s="256">
        <f>IF(N148="sníž. přenesená",J148,0)</f>
        <v>0</v>
      </c>
      <c r="BI148" s="256">
        <f>IF(N148="nulová",J148,0)</f>
        <v>0</v>
      </c>
      <c r="BJ148" s="18" t="s">
        <v>84</v>
      </c>
      <c r="BK148" s="256">
        <f>ROUND(I148*H148,2)</f>
        <v>0</v>
      </c>
      <c r="BL148" s="18" t="s">
        <v>229</v>
      </c>
      <c r="BM148" s="255" t="s">
        <v>375</v>
      </c>
    </row>
    <row r="149" s="2" customFormat="1" ht="16.5" customHeight="1">
      <c r="A149" s="39"/>
      <c r="B149" s="40"/>
      <c r="C149" s="244" t="s">
        <v>302</v>
      </c>
      <c r="D149" s="244" t="s">
        <v>216</v>
      </c>
      <c r="E149" s="245" t="s">
        <v>5130</v>
      </c>
      <c r="F149" s="246" t="s">
        <v>5131</v>
      </c>
      <c r="G149" s="247" t="s">
        <v>5132</v>
      </c>
      <c r="H149" s="248">
        <v>1</v>
      </c>
      <c r="I149" s="249"/>
      <c r="J149" s="250">
        <f>ROUND(I149*H149,2)</f>
        <v>0</v>
      </c>
      <c r="K149" s="246" t="s">
        <v>3629</v>
      </c>
      <c r="L149" s="45"/>
      <c r="M149" s="251" t="s">
        <v>1</v>
      </c>
      <c r="N149" s="252" t="s">
        <v>41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229</v>
      </c>
      <c r="AT149" s="255" t="s">
        <v>216</v>
      </c>
      <c r="AU149" s="255" t="s">
        <v>84</v>
      </c>
      <c r="AY149" s="18" t="s">
        <v>213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84</v>
      </c>
      <c r="BK149" s="256">
        <f>ROUND(I149*H149,2)</f>
        <v>0</v>
      </c>
      <c r="BL149" s="18" t="s">
        <v>229</v>
      </c>
      <c r="BM149" s="255" t="s">
        <v>297</v>
      </c>
    </row>
    <row r="150" s="2" customFormat="1" ht="16.5" customHeight="1">
      <c r="A150" s="39"/>
      <c r="B150" s="40"/>
      <c r="C150" s="244" t="s">
        <v>307</v>
      </c>
      <c r="D150" s="244" t="s">
        <v>216</v>
      </c>
      <c r="E150" s="245" t="s">
        <v>5133</v>
      </c>
      <c r="F150" s="246" t="s">
        <v>5134</v>
      </c>
      <c r="G150" s="247" t="s">
        <v>5132</v>
      </c>
      <c r="H150" s="248">
        <v>1</v>
      </c>
      <c r="I150" s="249"/>
      <c r="J150" s="250">
        <f>ROUND(I150*H150,2)</f>
        <v>0</v>
      </c>
      <c r="K150" s="246" t="s">
        <v>3629</v>
      </c>
      <c r="L150" s="45"/>
      <c r="M150" s="251" t="s">
        <v>1</v>
      </c>
      <c r="N150" s="252" t="s">
        <v>41</v>
      </c>
      <c r="O150" s="92"/>
      <c r="P150" s="253">
        <f>O150*H150</f>
        <v>0</v>
      </c>
      <c r="Q150" s="253">
        <v>0</v>
      </c>
      <c r="R150" s="253">
        <f>Q150*H150</f>
        <v>0</v>
      </c>
      <c r="S150" s="253">
        <v>0</v>
      </c>
      <c r="T150" s="254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5" t="s">
        <v>229</v>
      </c>
      <c r="AT150" s="255" t="s">
        <v>216</v>
      </c>
      <c r="AU150" s="255" t="s">
        <v>84</v>
      </c>
      <c r="AY150" s="18" t="s">
        <v>213</v>
      </c>
      <c r="BE150" s="256">
        <f>IF(N150="základní",J150,0)</f>
        <v>0</v>
      </c>
      <c r="BF150" s="256">
        <f>IF(N150="snížená",J150,0)</f>
        <v>0</v>
      </c>
      <c r="BG150" s="256">
        <f>IF(N150="zákl. přenesená",J150,0)</f>
        <v>0</v>
      </c>
      <c r="BH150" s="256">
        <f>IF(N150="sníž. přenesená",J150,0)</f>
        <v>0</v>
      </c>
      <c r="BI150" s="256">
        <f>IF(N150="nulová",J150,0)</f>
        <v>0</v>
      </c>
      <c r="BJ150" s="18" t="s">
        <v>84</v>
      </c>
      <c r="BK150" s="256">
        <f>ROUND(I150*H150,2)</f>
        <v>0</v>
      </c>
      <c r="BL150" s="18" t="s">
        <v>229</v>
      </c>
      <c r="BM150" s="255" t="s">
        <v>317</v>
      </c>
    </row>
    <row r="151" s="2" customFormat="1" ht="44.25" customHeight="1">
      <c r="A151" s="39"/>
      <c r="B151" s="40"/>
      <c r="C151" s="244" t="s">
        <v>312</v>
      </c>
      <c r="D151" s="244" t="s">
        <v>216</v>
      </c>
      <c r="E151" s="245" t="s">
        <v>5135</v>
      </c>
      <c r="F151" s="246" t="s">
        <v>5136</v>
      </c>
      <c r="G151" s="247" t="s">
        <v>310</v>
      </c>
      <c r="H151" s="248">
        <v>1</v>
      </c>
      <c r="I151" s="249"/>
      <c r="J151" s="250">
        <f>ROUND(I151*H151,2)</f>
        <v>0</v>
      </c>
      <c r="K151" s="246" t="s">
        <v>3629</v>
      </c>
      <c r="L151" s="45"/>
      <c r="M151" s="251" t="s">
        <v>1</v>
      </c>
      <c r="N151" s="252" t="s">
        <v>41</v>
      </c>
      <c r="O151" s="92"/>
      <c r="P151" s="253">
        <f>O151*H151</f>
        <v>0</v>
      </c>
      <c r="Q151" s="253">
        <v>0</v>
      </c>
      <c r="R151" s="253">
        <f>Q151*H151</f>
        <v>0</v>
      </c>
      <c r="S151" s="253">
        <v>0</v>
      </c>
      <c r="T151" s="254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5" t="s">
        <v>229</v>
      </c>
      <c r="AT151" s="255" t="s">
        <v>216</v>
      </c>
      <c r="AU151" s="255" t="s">
        <v>84</v>
      </c>
      <c r="AY151" s="18" t="s">
        <v>213</v>
      </c>
      <c r="BE151" s="256">
        <f>IF(N151="základní",J151,0)</f>
        <v>0</v>
      </c>
      <c r="BF151" s="256">
        <f>IF(N151="snížená",J151,0)</f>
        <v>0</v>
      </c>
      <c r="BG151" s="256">
        <f>IF(N151="zákl. přenesená",J151,0)</f>
        <v>0</v>
      </c>
      <c r="BH151" s="256">
        <f>IF(N151="sníž. přenesená",J151,0)</f>
        <v>0</v>
      </c>
      <c r="BI151" s="256">
        <f>IF(N151="nulová",J151,0)</f>
        <v>0</v>
      </c>
      <c r="BJ151" s="18" t="s">
        <v>84</v>
      </c>
      <c r="BK151" s="256">
        <f>ROUND(I151*H151,2)</f>
        <v>0</v>
      </c>
      <c r="BL151" s="18" t="s">
        <v>229</v>
      </c>
      <c r="BM151" s="255" t="s">
        <v>565</v>
      </c>
    </row>
    <row r="152" s="2" customFormat="1" ht="33" customHeight="1">
      <c r="A152" s="39"/>
      <c r="B152" s="40"/>
      <c r="C152" s="244" t="s">
        <v>322</v>
      </c>
      <c r="D152" s="244" t="s">
        <v>216</v>
      </c>
      <c r="E152" s="245" t="s">
        <v>5137</v>
      </c>
      <c r="F152" s="246" t="s">
        <v>5138</v>
      </c>
      <c r="G152" s="247" t="s">
        <v>310</v>
      </c>
      <c r="H152" s="248">
        <v>2</v>
      </c>
      <c r="I152" s="249"/>
      <c r="J152" s="250">
        <f>ROUND(I152*H152,2)</f>
        <v>0</v>
      </c>
      <c r="K152" s="246" t="s">
        <v>3629</v>
      </c>
      <c r="L152" s="45"/>
      <c r="M152" s="251" t="s">
        <v>1</v>
      </c>
      <c r="N152" s="252" t="s">
        <v>41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229</v>
      </c>
      <c r="AT152" s="255" t="s">
        <v>216</v>
      </c>
      <c r="AU152" s="255" t="s">
        <v>84</v>
      </c>
      <c r="AY152" s="18" t="s">
        <v>213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84</v>
      </c>
      <c r="BK152" s="256">
        <f>ROUND(I152*H152,2)</f>
        <v>0</v>
      </c>
      <c r="BL152" s="18" t="s">
        <v>229</v>
      </c>
      <c r="BM152" s="255" t="s">
        <v>574</v>
      </c>
    </row>
    <row r="153" s="2" customFormat="1" ht="16.5" customHeight="1">
      <c r="A153" s="39"/>
      <c r="B153" s="40"/>
      <c r="C153" s="244" t="s">
        <v>7</v>
      </c>
      <c r="D153" s="244" t="s">
        <v>216</v>
      </c>
      <c r="E153" s="245" t="s">
        <v>5139</v>
      </c>
      <c r="F153" s="246" t="s">
        <v>5140</v>
      </c>
      <c r="G153" s="247" t="s">
        <v>219</v>
      </c>
      <c r="H153" s="248">
        <v>1</v>
      </c>
      <c r="I153" s="249"/>
      <c r="J153" s="250">
        <f>ROUND(I153*H153,2)</f>
        <v>0</v>
      </c>
      <c r="K153" s="246" t="s">
        <v>3629</v>
      </c>
      <c r="L153" s="45"/>
      <c r="M153" s="251" t="s">
        <v>1</v>
      </c>
      <c r="N153" s="252" t="s">
        <v>41</v>
      </c>
      <c r="O153" s="92"/>
      <c r="P153" s="253">
        <f>O153*H153</f>
        <v>0</v>
      </c>
      <c r="Q153" s="253">
        <v>0</v>
      </c>
      <c r="R153" s="253">
        <f>Q153*H153</f>
        <v>0</v>
      </c>
      <c r="S153" s="253">
        <v>0</v>
      </c>
      <c r="T153" s="254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5" t="s">
        <v>229</v>
      </c>
      <c r="AT153" s="255" t="s">
        <v>216</v>
      </c>
      <c r="AU153" s="255" t="s">
        <v>84</v>
      </c>
      <c r="AY153" s="18" t="s">
        <v>213</v>
      </c>
      <c r="BE153" s="256">
        <f>IF(N153="základní",J153,0)</f>
        <v>0</v>
      </c>
      <c r="BF153" s="256">
        <f>IF(N153="snížená",J153,0)</f>
        <v>0</v>
      </c>
      <c r="BG153" s="256">
        <f>IF(N153="zákl. přenesená",J153,0)</f>
        <v>0</v>
      </c>
      <c r="BH153" s="256">
        <f>IF(N153="sníž. přenesená",J153,0)</f>
        <v>0</v>
      </c>
      <c r="BI153" s="256">
        <f>IF(N153="nulová",J153,0)</f>
        <v>0</v>
      </c>
      <c r="BJ153" s="18" t="s">
        <v>84</v>
      </c>
      <c r="BK153" s="256">
        <f>ROUND(I153*H153,2)</f>
        <v>0</v>
      </c>
      <c r="BL153" s="18" t="s">
        <v>229</v>
      </c>
      <c r="BM153" s="255" t="s">
        <v>585</v>
      </c>
    </row>
    <row r="154" s="2" customFormat="1" ht="21.75" customHeight="1">
      <c r="A154" s="39"/>
      <c r="B154" s="40"/>
      <c r="C154" s="244" t="s">
        <v>333</v>
      </c>
      <c r="D154" s="244" t="s">
        <v>216</v>
      </c>
      <c r="E154" s="245" t="s">
        <v>5141</v>
      </c>
      <c r="F154" s="246" t="s">
        <v>5142</v>
      </c>
      <c r="G154" s="247" t="s">
        <v>310</v>
      </c>
      <c r="H154" s="248">
        <v>1</v>
      </c>
      <c r="I154" s="249"/>
      <c r="J154" s="250">
        <f>ROUND(I154*H154,2)</f>
        <v>0</v>
      </c>
      <c r="K154" s="246" t="s">
        <v>3629</v>
      </c>
      <c r="L154" s="45"/>
      <c r="M154" s="251" t="s">
        <v>1</v>
      </c>
      <c r="N154" s="252" t="s">
        <v>41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229</v>
      </c>
      <c r="AT154" s="255" t="s">
        <v>216</v>
      </c>
      <c r="AU154" s="255" t="s">
        <v>84</v>
      </c>
      <c r="AY154" s="18" t="s">
        <v>213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84</v>
      </c>
      <c r="BK154" s="256">
        <f>ROUND(I154*H154,2)</f>
        <v>0</v>
      </c>
      <c r="BL154" s="18" t="s">
        <v>229</v>
      </c>
      <c r="BM154" s="255" t="s">
        <v>601</v>
      </c>
    </row>
    <row r="155" s="2" customFormat="1" ht="16.5" customHeight="1">
      <c r="A155" s="39"/>
      <c r="B155" s="40"/>
      <c r="C155" s="244" t="s">
        <v>338</v>
      </c>
      <c r="D155" s="244" t="s">
        <v>216</v>
      </c>
      <c r="E155" s="245" t="s">
        <v>5143</v>
      </c>
      <c r="F155" s="246" t="s">
        <v>5144</v>
      </c>
      <c r="G155" s="247" t="s">
        <v>219</v>
      </c>
      <c r="H155" s="248">
        <v>1</v>
      </c>
      <c r="I155" s="249"/>
      <c r="J155" s="250">
        <f>ROUND(I155*H155,2)</f>
        <v>0</v>
      </c>
      <c r="K155" s="246" t="s">
        <v>3629</v>
      </c>
      <c r="L155" s="45"/>
      <c r="M155" s="251" t="s">
        <v>1</v>
      </c>
      <c r="N155" s="252" t="s">
        <v>41</v>
      </c>
      <c r="O155" s="92"/>
      <c r="P155" s="253">
        <f>O155*H155</f>
        <v>0</v>
      </c>
      <c r="Q155" s="253">
        <v>0</v>
      </c>
      <c r="R155" s="253">
        <f>Q155*H155</f>
        <v>0</v>
      </c>
      <c r="S155" s="253">
        <v>0</v>
      </c>
      <c r="T155" s="254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5" t="s">
        <v>229</v>
      </c>
      <c r="AT155" s="255" t="s">
        <v>216</v>
      </c>
      <c r="AU155" s="255" t="s">
        <v>84</v>
      </c>
      <c r="AY155" s="18" t="s">
        <v>213</v>
      </c>
      <c r="BE155" s="256">
        <f>IF(N155="základní",J155,0)</f>
        <v>0</v>
      </c>
      <c r="BF155" s="256">
        <f>IF(N155="snížená",J155,0)</f>
        <v>0</v>
      </c>
      <c r="BG155" s="256">
        <f>IF(N155="zákl. přenesená",J155,0)</f>
        <v>0</v>
      </c>
      <c r="BH155" s="256">
        <f>IF(N155="sníž. přenesená",J155,0)</f>
        <v>0</v>
      </c>
      <c r="BI155" s="256">
        <f>IF(N155="nulová",J155,0)</f>
        <v>0</v>
      </c>
      <c r="BJ155" s="18" t="s">
        <v>84</v>
      </c>
      <c r="BK155" s="256">
        <f>ROUND(I155*H155,2)</f>
        <v>0</v>
      </c>
      <c r="BL155" s="18" t="s">
        <v>229</v>
      </c>
      <c r="BM155" s="255" t="s">
        <v>611</v>
      </c>
    </row>
    <row r="156" s="2" customFormat="1" ht="16.5" customHeight="1">
      <c r="A156" s="39"/>
      <c r="B156" s="40"/>
      <c r="C156" s="244" t="s">
        <v>343</v>
      </c>
      <c r="D156" s="244" t="s">
        <v>216</v>
      </c>
      <c r="E156" s="245" t="s">
        <v>5145</v>
      </c>
      <c r="F156" s="246" t="s">
        <v>5146</v>
      </c>
      <c r="G156" s="247" t="s">
        <v>219</v>
      </c>
      <c r="H156" s="248">
        <v>1</v>
      </c>
      <c r="I156" s="249"/>
      <c r="J156" s="250">
        <f>ROUND(I156*H156,2)</f>
        <v>0</v>
      </c>
      <c r="K156" s="246" t="s">
        <v>3629</v>
      </c>
      <c r="L156" s="45"/>
      <c r="M156" s="251" t="s">
        <v>1</v>
      </c>
      <c r="N156" s="252" t="s">
        <v>41</v>
      </c>
      <c r="O156" s="92"/>
      <c r="P156" s="253">
        <f>O156*H156</f>
        <v>0</v>
      </c>
      <c r="Q156" s="253">
        <v>0</v>
      </c>
      <c r="R156" s="253">
        <f>Q156*H156</f>
        <v>0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229</v>
      </c>
      <c r="AT156" s="255" t="s">
        <v>216</v>
      </c>
      <c r="AU156" s="255" t="s">
        <v>84</v>
      </c>
      <c r="AY156" s="18" t="s">
        <v>213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84</v>
      </c>
      <c r="BK156" s="256">
        <f>ROUND(I156*H156,2)</f>
        <v>0</v>
      </c>
      <c r="BL156" s="18" t="s">
        <v>229</v>
      </c>
      <c r="BM156" s="255" t="s">
        <v>620</v>
      </c>
    </row>
    <row r="157" s="2" customFormat="1" ht="16.5" customHeight="1">
      <c r="A157" s="39"/>
      <c r="B157" s="40"/>
      <c r="C157" s="244" t="s">
        <v>348</v>
      </c>
      <c r="D157" s="244" t="s">
        <v>216</v>
      </c>
      <c r="E157" s="245" t="s">
        <v>5147</v>
      </c>
      <c r="F157" s="246" t="s">
        <v>5148</v>
      </c>
      <c r="G157" s="247" t="s">
        <v>219</v>
      </c>
      <c r="H157" s="248">
        <v>1</v>
      </c>
      <c r="I157" s="249"/>
      <c r="J157" s="250">
        <f>ROUND(I157*H157,2)</f>
        <v>0</v>
      </c>
      <c r="K157" s="246" t="s">
        <v>3629</v>
      </c>
      <c r="L157" s="45"/>
      <c r="M157" s="251" t="s">
        <v>1</v>
      </c>
      <c r="N157" s="252" t="s">
        <v>41</v>
      </c>
      <c r="O157" s="92"/>
      <c r="P157" s="253">
        <f>O157*H157</f>
        <v>0</v>
      </c>
      <c r="Q157" s="253">
        <v>0</v>
      </c>
      <c r="R157" s="253">
        <f>Q157*H157</f>
        <v>0</v>
      </c>
      <c r="S157" s="253">
        <v>0</v>
      </c>
      <c r="T157" s="254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5" t="s">
        <v>229</v>
      </c>
      <c r="AT157" s="255" t="s">
        <v>216</v>
      </c>
      <c r="AU157" s="255" t="s">
        <v>84</v>
      </c>
      <c r="AY157" s="18" t="s">
        <v>213</v>
      </c>
      <c r="BE157" s="256">
        <f>IF(N157="základní",J157,0)</f>
        <v>0</v>
      </c>
      <c r="BF157" s="256">
        <f>IF(N157="snížená",J157,0)</f>
        <v>0</v>
      </c>
      <c r="BG157" s="256">
        <f>IF(N157="zákl. přenesená",J157,0)</f>
        <v>0</v>
      </c>
      <c r="BH157" s="256">
        <f>IF(N157="sníž. přenesená",J157,0)</f>
        <v>0</v>
      </c>
      <c r="BI157" s="256">
        <f>IF(N157="nulová",J157,0)</f>
        <v>0</v>
      </c>
      <c r="BJ157" s="18" t="s">
        <v>84</v>
      </c>
      <c r="BK157" s="256">
        <f>ROUND(I157*H157,2)</f>
        <v>0</v>
      </c>
      <c r="BL157" s="18" t="s">
        <v>229</v>
      </c>
      <c r="BM157" s="255" t="s">
        <v>630</v>
      </c>
    </row>
    <row r="158" s="12" customFormat="1" ht="25.92" customHeight="1">
      <c r="A158" s="12"/>
      <c r="B158" s="228"/>
      <c r="C158" s="229"/>
      <c r="D158" s="230" t="s">
        <v>75</v>
      </c>
      <c r="E158" s="231" t="s">
        <v>5149</v>
      </c>
      <c r="F158" s="231" t="s">
        <v>5150</v>
      </c>
      <c r="G158" s="229"/>
      <c r="H158" s="229"/>
      <c r="I158" s="232"/>
      <c r="J158" s="233">
        <f>BK158</f>
        <v>0</v>
      </c>
      <c r="K158" s="229"/>
      <c r="L158" s="234"/>
      <c r="M158" s="235"/>
      <c r="N158" s="236"/>
      <c r="O158" s="236"/>
      <c r="P158" s="237">
        <f>SUM(P159:P162)</f>
        <v>0</v>
      </c>
      <c r="Q158" s="236"/>
      <c r="R158" s="237">
        <f>SUM(R159:R162)</f>
        <v>0</v>
      </c>
      <c r="S158" s="236"/>
      <c r="T158" s="238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9" t="s">
        <v>84</v>
      </c>
      <c r="AT158" s="240" t="s">
        <v>75</v>
      </c>
      <c r="AU158" s="240" t="s">
        <v>76</v>
      </c>
      <c r="AY158" s="239" t="s">
        <v>213</v>
      </c>
      <c r="BK158" s="241">
        <f>SUM(BK159:BK162)</f>
        <v>0</v>
      </c>
    </row>
    <row r="159" s="2" customFormat="1" ht="16.5" customHeight="1">
      <c r="A159" s="39"/>
      <c r="B159" s="40"/>
      <c r="C159" s="244" t="s">
        <v>512</v>
      </c>
      <c r="D159" s="244" t="s">
        <v>216</v>
      </c>
      <c r="E159" s="245" t="s">
        <v>5151</v>
      </c>
      <c r="F159" s="246" t="s">
        <v>5152</v>
      </c>
      <c r="G159" s="247" t="s">
        <v>219</v>
      </c>
      <c r="H159" s="248">
        <v>1</v>
      </c>
      <c r="I159" s="249"/>
      <c r="J159" s="250">
        <f>ROUND(I159*H159,2)</f>
        <v>0</v>
      </c>
      <c r="K159" s="246" t="s">
        <v>3629</v>
      </c>
      <c r="L159" s="45"/>
      <c r="M159" s="251" t="s">
        <v>1</v>
      </c>
      <c r="N159" s="252" t="s">
        <v>41</v>
      </c>
      <c r="O159" s="92"/>
      <c r="P159" s="253">
        <f>O159*H159</f>
        <v>0</v>
      </c>
      <c r="Q159" s="253">
        <v>0</v>
      </c>
      <c r="R159" s="253">
        <f>Q159*H159</f>
        <v>0</v>
      </c>
      <c r="S159" s="253">
        <v>0</v>
      </c>
      <c r="T159" s="254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5" t="s">
        <v>229</v>
      </c>
      <c r="AT159" s="255" t="s">
        <v>216</v>
      </c>
      <c r="AU159" s="255" t="s">
        <v>84</v>
      </c>
      <c r="AY159" s="18" t="s">
        <v>213</v>
      </c>
      <c r="BE159" s="256">
        <f>IF(N159="základní",J159,0)</f>
        <v>0</v>
      </c>
      <c r="BF159" s="256">
        <f>IF(N159="snížená",J159,0)</f>
        <v>0</v>
      </c>
      <c r="BG159" s="256">
        <f>IF(N159="zákl. přenesená",J159,0)</f>
        <v>0</v>
      </c>
      <c r="BH159" s="256">
        <f>IF(N159="sníž. přenesená",J159,0)</f>
        <v>0</v>
      </c>
      <c r="BI159" s="256">
        <f>IF(N159="nulová",J159,0)</f>
        <v>0</v>
      </c>
      <c r="BJ159" s="18" t="s">
        <v>84</v>
      </c>
      <c r="BK159" s="256">
        <f>ROUND(I159*H159,2)</f>
        <v>0</v>
      </c>
      <c r="BL159" s="18" t="s">
        <v>229</v>
      </c>
      <c r="BM159" s="255" t="s">
        <v>640</v>
      </c>
    </row>
    <row r="160" s="2" customFormat="1" ht="16.5" customHeight="1">
      <c r="A160" s="39"/>
      <c r="B160" s="40"/>
      <c r="C160" s="244" t="s">
        <v>516</v>
      </c>
      <c r="D160" s="244" t="s">
        <v>216</v>
      </c>
      <c r="E160" s="245" t="s">
        <v>5153</v>
      </c>
      <c r="F160" s="246" t="s">
        <v>5154</v>
      </c>
      <c r="G160" s="247" t="s">
        <v>5155</v>
      </c>
      <c r="H160" s="248">
        <v>6</v>
      </c>
      <c r="I160" s="249"/>
      <c r="J160" s="250">
        <f>ROUND(I160*H160,2)</f>
        <v>0</v>
      </c>
      <c r="K160" s="246" t="s">
        <v>3629</v>
      </c>
      <c r="L160" s="45"/>
      <c r="M160" s="251" t="s">
        <v>1</v>
      </c>
      <c r="N160" s="252" t="s">
        <v>41</v>
      </c>
      <c r="O160" s="92"/>
      <c r="P160" s="253">
        <f>O160*H160</f>
        <v>0</v>
      </c>
      <c r="Q160" s="253">
        <v>0</v>
      </c>
      <c r="R160" s="253">
        <f>Q160*H160</f>
        <v>0</v>
      </c>
      <c r="S160" s="253">
        <v>0</v>
      </c>
      <c r="T160" s="254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5" t="s">
        <v>229</v>
      </c>
      <c r="AT160" s="255" t="s">
        <v>216</v>
      </c>
      <c r="AU160" s="255" t="s">
        <v>84</v>
      </c>
      <c r="AY160" s="18" t="s">
        <v>213</v>
      </c>
      <c r="BE160" s="256">
        <f>IF(N160="základní",J160,0)</f>
        <v>0</v>
      </c>
      <c r="BF160" s="256">
        <f>IF(N160="snížená",J160,0)</f>
        <v>0</v>
      </c>
      <c r="BG160" s="256">
        <f>IF(N160="zákl. přenesená",J160,0)</f>
        <v>0</v>
      </c>
      <c r="BH160" s="256">
        <f>IF(N160="sníž. přenesená",J160,0)</f>
        <v>0</v>
      </c>
      <c r="BI160" s="256">
        <f>IF(N160="nulová",J160,0)</f>
        <v>0</v>
      </c>
      <c r="BJ160" s="18" t="s">
        <v>84</v>
      </c>
      <c r="BK160" s="256">
        <f>ROUND(I160*H160,2)</f>
        <v>0</v>
      </c>
      <c r="BL160" s="18" t="s">
        <v>229</v>
      </c>
      <c r="BM160" s="255" t="s">
        <v>658</v>
      </c>
    </row>
    <row r="161" s="2" customFormat="1" ht="16.5" customHeight="1">
      <c r="A161" s="39"/>
      <c r="B161" s="40"/>
      <c r="C161" s="244" t="s">
        <v>355</v>
      </c>
      <c r="D161" s="244" t="s">
        <v>216</v>
      </c>
      <c r="E161" s="245" t="s">
        <v>5156</v>
      </c>
      <c r="F161" s="246" t="s">
        <v>5157</v>
      </c>
      <c r="G161" s="247" t="s">
        <v>5155</v>
      </c>
      <c r="H161" s="248">
        <v>4</v>
      </c>
      <c r="I161" s="249"/>
      <c r="J161" s="250">
        <f>ROUND(I161*H161,2)</f>
        <v>0</v>
      </c>
      <c r="K161" s="246" t="s">
        <v>3629</v>
      </c>
      <c r="L161" s="45"/>
      <c r="M161" s="251" t="s">
        <v>1</v>
      </c>
      <c r="N161" s="252" t="s">
        <v>41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229</v>
      </c>
      <c r="AT161" s="255" t="s">
        <v>216</v>
      </c>
      <c r="AU161" s="255" t="s">
        <v>84</v>
      </c>
      <c r="AY161" s="18" t="s">
        <v>213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84</v>
      </c>
      <c r="BK161" s="256">
        <f>ROUND(I161*H161,2)</f>
        <v>0</v>
      </c>
      <c r="BL161" s="18" t="s">
        <v>229</v>
      </c>
      <c r="BM161" s="255" t="s">
        <v>673</v>
      </c>
    </row>
    <row r="162" s="2" customFormat="1" ht="16.5" customHeight="1">
      <c r="A162" s="39"/>
      <c r="B162" s="40"/>
      <c r="C162" s="244" t="s">
        <v>360</v>
      </c>
      <c r="D162" s="244" t="s">
        <v>216</v>
      </c>
      <c r="E162" s="245" t="s">
        <v>5158</v>
      </c>
      <c r="F162" s="246" t="s">
        <v>5159</v>
      </c>
      <c r="G162" s="247" t="s">
        <v>5155</v>
      </c>
      <c r="H162" s="248">
        <v>2</v>
      </c>
      <c r="I162" s="249"/>
      <c r="J162" s="250">
        <f>ROUND(I162*H162,2)</f>
        <v>0</v>
      </c>
      <c r="K162" s="246" t="s">
        <v>3629</v>
      </c>
      <c r="L162" s="45"/>
      <c r="M162" s="251" t="s">
        <v>1</v>
      </c>
      <c r="N162" s="252" t="s">
        <v>41</v>
      </c>
      <c r="O162" s="92"/>
      <c r="P162" s="253">
        <f>O162*H162</f>
        <v>0</v>
      </c>
      <c r="Q162" s="253">
        <v>0</v>
      </c>
      <c r="R162" s="253">
        <f>Q162*H162</f>
        <v>0</v>
      </c>
      <c r="S162" s="253">
        <v>0</v>
      </c>
      <c r="T162" s="254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5" t="s">
        <v>229</v>
      </c>
      <c r="AT162" s="255" t="s">
        <v>216</v>
      </c>
      <c r="AU162" s="255" t="s">
        <v>84</v>
      </c>
      <c r="AY162" s="18" t="s">
        <v>213</v>
      </c>
      <c r="BE162" s="256">
        <f>IF(N162="základní",J162,0)</f>
        <v>0</v>
      </c>
      <c r="BF162" s="256">
        <f>IF(N162="snížená",J162,0)</f>
        <v>0</v>
      </c>
      <c r="BG162" s="256">
        <f>IF(N162="zákl. přenesená",J162,0)</f>
        <v>0</v>
      </c>
      <c r="BH162" s="256">
        <f>IF(N162="sníž. přenesená",J162,0)</f>
        <v>0</v>
      </c>
      <c r="BI162" s="256">
        <f>IF(N162="nulová",J162,0)</f>
        <v>0</v>
      </c>
      <c r="BJ162" s="18" t="s">
        <v>84</v>
      </c>
      <c r="BK162" s="256">
        <f>ROUND(I162*H162,2)</f>
        <v>0</v>
      </c>
      <c r="BL162" s="18" t="s">
        <v>229</v>
      </c>
      <c r="BM162" s="255" t="s">
        <v>683</v>
      </c>
    </row>
    <row r="163" s="12" customFormat="1" ht="25.92" customHeight="1">
      <c r="A163" s="12"/>
      <c r="B163" s="228"/>
      <c r="C163" s="229"/>
      <c r="D163" s="230" t="s">
        <v>75</v>
      </c>
      <c r="E163" s="231" t="s">
        <v>5160</v>
      </c>
      <c r="F163" s="231" t="s">
        <v>5161</v>
      </c>
      <c r="G163" s="229"/>
      <c r="H163" s="229"/>
      <c r="I163" s="232"/>
      <c r="J163" s="233">
        <f>BK163</f>
        <v>0</v>
      </c>
      <c r="K163" s="229"/>
      <c r="L163" s="234"/>
      <c r="M163" s="235"/>
      <c r="N163" s="236"/>
      <c r="O163" s="236"/>
      <c r="P163" s="237">
        <f>SUM(P164:P259)</f>
        <v>0</v>
      </c>
      <c r="Q163" s="236"/>
      <c r="R163" s="237">
        <f>SUM(R164:R259)</f>
        <v>0</v>
      </c>
      <c r="S163" s="236"/>
      <c r="T163" s="238">
        <f>SUM(T164:T259)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9" t="s">
        <v>84</v>
      </c>
      <c r="AT163" s="240" t="s">
        <v>75</v>
      </c>
      <c r="AU163" s="240" t="s">
        <v>76</v>
      </c>
      <c r="AY163" s="239" t="s">
        <v>213</v>
      </c>
      <c r="BK163" s="241">
        <f>SUM(BK164:BK259)</f>
        <v>0</v>
      </c>
    </row>
    <row r="164" s="2" customFormat="1" ht="16.5" customHeight="1">
      <c r="A164" s="39"/>
      <c r="B164" s="40"/>
      <c r="C164" s="244" t="s">
        <v>365</v>
      </c>
      <c r="D164" s="244" t="s">
        <v>216</v>
      </c>
      <c r="E164" s="245" t="s">
        <v>5162</v>
      </c>
      <c r="F164" s="246" t="s">
        <v>5163</v>
      </c>
      <c r="G164" s="247" t="s">
        <v>219</v>
      </c>
      <c r="H164" s="248">
        <v>1</v>
      </c>
      <c r="I164" s="249"/>
      <c r="J164" s="250">
        <f>ROUND(I164*H164,2)</f>
        <v>0</v>
      </c>
      <c r="K164" s="246" t="s">
        <v>3629</v>
      </c>
      <c r="L164" s="45"/>
      <c r="M164" s="251" t="s">
        <v>1</v>
      </c>
      <c r="N164" s="252" t="s">
        <v>41</v>
      </c>
      <c r="O164" s="92"/>
      <c r="P164" s="253">
        <f>O164*H164</f>
        <v>0</v>
      </c>
      <c r="Q164" s="253">
        <v>0</v>
      </c>
      <c r="R164" s="253">
        <f>Q164*H164</f>
        <v>0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229</v>
      </c>
      <c r="AT164" s="255" t="s">
        <v>216</v>
      </c>
      <c r="AU164" s="255" t="s">
        <v>84</v>
      </c>
      <c r="AY164" s="18" t="s">
        <v>213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84</v>
      </c>
      <c r="BK164" s="256">
        <f>ROUND(I164*H164,2)</f>
        <v>0</v>
      </c>
      <c r="BL164" s="18" t="s">
        <v>229</v>
      </c>
      <c r="BM164" s="255" t="s">
        <v>703</v>
      </c>
    </row>
    <row r="165" s="2" customFormat="1" ht="16.5" customHeight="1">
      <c r="A165" s="39"/>
      <c r="B165" s="40"/>
      <c r="C165" s="244" t="s">
        <v>370</v>
      </c>
      <c r="D165" s="244" t="s">
        <v>216</v>
      </c>
      <c r="E165" s="245" t="s">
        <v>5164</v>
      </c>
      <c r="F165" s="246" t="s">
        <v>5165</v>
      </c>
      <c r="G165" s="247" t="s">
        <v>219</v>
      </c>
      <c r="H165" s="248">
        <v>1</v>
      </c>
      <c r="I165" s="249"/>
      <c r="J165" s="250">
        <f>ROUND(I165*H165,2)</f>
        <v>0</v>
      </c>
      <c r="K165" s="246" t="s">
        <v>3629</v>
      </c>
      <c r="L165" s="45"/>
      <c r="M165" s="251" t="s">
        <v>1</v>
      </c>
      <c r="N165" s="252" t="s">
        <v>41</v>
      </c>
      <c r="O165" s="92"/>
      <c r="P165" s="253">
        <f>O165*H165</f>
        <v>0</v>
      </c>
      <c r="Q165" s="253">
        <v>0</v>
      </c>
      <c r="R165" s="253">
        <f>Q165*H165</f>
        <v>0</v>
      </c>
      <c r="S165" s="253">
        <v>0</v>
      </c>
      <c r="T165" s="254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5" t="s">
        <v>229</v>
      </c>
      <c r="AT165" s="255" t="s">
        <v>216</v>
      </c>
      <c r="AU165" s="255" t="s">
        <v>84</v>
      </c>
      <c r="AY165" s="18" t="s">
        <v>213</v>
      </c>
      <c r="BE165" s="256">
        <f>IF(N165="základní",J165,0)</f>
        <v>0</v>
      </c>
      <c r="BF165" s="256">
        <f>IF(N165="snížená",J165,0)</f>
        <v>0</v>
      </c>
      <c r="BG165" s="256">
        <f>IF(N165="zákl. přenesená",J165,0)</f>
        <v>0</v>
      </c>
      <c r="BH165" s="256">
        <f>IF(N165="sníž. přenesená",J165,0)</f>
        <v>0</v>
      </c>
      <c r="BI165" s="256">
        <f>IF(N165="nulová",J165,0)</f>
        <v>0</v>
      </c>
      <c r="BJ165" s="18" t="s">
        <v>84</v>
      </c>
      <c r="BK165" s="256">
        <f>ROUND(I165*H165,2)</f>
        <v>0</v>
      </c>
      <c r="BL165" s="18" t="s">
        <v>229</v>
      </c>
      <c r="BM165" s="255" t="s">
        <v>695</v>
      </c>
    </row>
    <row r="166" s="2" customFormat="1" ht="16.5" customHeight="1">
      <c r="A166" s="39"/>
      <c r="B166" s="40"/>
      <c r="C166" s="244" t="s">
        <v>288</v>
      </c>
      <c r="D166" s="244" t="s">
        <v>216</v>
      </c>
      <c r="E166" s="245" t="s">
        <v>5166</v>
      </c>
      <c r="F166" s="246" t="s">
        <v>5167</v>
      </c>
      <c r="G166" s="247" t="s">
        <v>219</v>
      </c>
      <c r="H166" s="248">
        <v>1</v>
      </c>
      <c r="I166" s="249"/>
      <c r="J166" s="250">
        <f>ROUND(I166*H166,2)</f>
        <v>0</v>
      </c>
      <c r="K166" s="246" t="s">
        <v>3629</v>
      </c>
      <c r="L166" s="45"/>
      <c r="M166" s="251" t="s">
        <v>1</v>
      </c>
      <c r="N166" s="252" t="s">
        <v>41</v>
      </c>
      <c r="O166" s="92"/>
      <c r="P166" s="253">
        <f>O166*H166</f>
        <v>0</v>
      </c>
      <c r="Q166" s="253">
        <v>0</v>
      </c>
      <c r="R166" s="253">
        <f>Q166*H166</f>
        <v>0</v>
      </c>
      <c r="S166" s="253">
        <v>0</v>
      </c>
      <c r="T166" s="254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5" t="s">
        <v>229</v>
      </c>
      <c r="AT166" s="255" t="s">
        <v>216</v>
      </c>
      <c r="AU166" s="255" t="s">
        <v>84</v>
      </c>
      <c r="AY166" s="18" t="s">
        <v>213</v>
      </c>
      <c r="BE166" s="256">
        <f>IF(N166="základní",J166,0)</f>
        <v>0</v>
      </c>
      <c r="BF166" s="256">
        <f>IF(N166="snížená",J166,0)</f>
        <v>0</v>
      </c>
      <c r="BG166" s="256">
        <f>IF(N166="zákl. přenesená",J166,0)</f>
        <v>0</v>
      </c>
      <c r="BH166" s="256">
        <f>IF(N166="sníž. přenesená",J166,0)</f>
        <v>0</v>
      </c>
      <c r="BI166" s="256">
        <f>IF(N166="nulová",J166,0)</f>
        <v>0</v>
      </c>
      <c r="BJ166" s="18" t="s">
        <v>84</v>
      </c>
      <c r="BK166" s="256">
        <f>ROUND(I166*H166,2)</f>
        <v>0</v>
      </c>
      <c r="BL166" s="18" t="s">
        <v>229</v>
      </c>
      <c r="BM166" s="255" t="s">
        <v>1574</v>
      </c>
    </row>
    <row r="167" s="2" customFormat="1" ht="16.5" customHeight="1">
      <c r="A167" s="39"/>
      <c r="B167" s="40"/>
      <c r="C167" s="244" t="s">
        <v>297</v>
      </c>
      <c r="D167" s="244" t="s">
        <v>216</v>
      </c>
      <c r="E167" s="245" t="s">
        <v>5168</v>
      </c>
      <c r="F167" s="246" t="s">
        <v>1134</v>
      </c>
      <c r="G167" s="247" t="s">
        <v>219</v>
      </c>
      <c r="H167" s="248">
        <v>1</v>
      </c>
      <c r="I167" s="249"/>
      <c r="J167" s="250">
        <f>ROUND(I167*H167,2)</f>
        <v>0</v>
      </c>
      <c r="K167" s="246" t="s">
        <v>3629</v>
      </c>
      <c r="L167" s="45"/>
      <c r="M167" s="251" t="s">
        <v>1</v>
      </c>
      <c r="N167" s="252" t="s">
        <v>41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229</v>
      </c>
      <c r="AT167" s="255" t="s">
        <v>216</v>
      </c>
      <c r="AU167" s="255" t="s">
        <v>84</v>
      </c>
      <c r="AY167" s="18" t="s">
        <v>213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84</v>
      </c>
      <c r="BK167" s="256">
        <f>ROUND(I167*H167,2)</f>
        <v>0</v>
      </c>
      <c r="BL167" s="18" t="s">
        <v>229</v>
      </c>
      <c r="BM167" s="255" t="s">
        <v>1586</v>
      </c>
    </row>
    <row r="168" s="2" customFormat="1" ht="21.75" customHeight="1">
      <c r="A168" s="39"/>
      <c r="B168" s="40"/>
      <c r="C168" s="244" t="s">
        <v>274</v>
      </c>
      <c r="D168" s="244" t="s">
        <v>216</v>
      </c>
      <c r="E168" s="245" t="s">
        <v>5169</v>
      </c>
      <c r="F168" s="246" t="s">
        <v>5170</v>
      </c>
      <c r="G168" s="247" t="s">
        <v>310</v>
      </c>
      <c r="H168" s="248">
        <v>19</v>
      </c>
      <c r="I168" s="249"/>
      <c r="J168" s="250">
        <f>ROUND(I168*H168,2)</f>
        <v>0</v>
      </c>
      <c r="K168" s="246" t="s">
        <v>3629</v>
      </c>
      <c r="L168" s="45"/>
      <c r="M168" s="251" t="s">
        <v>1</v>
      </c>
      <c r="N168" s="252" t="s">
        <v>41</v>
      </c>
      <c r="O168" s="92"/>
      <c r="P168" s="253">
        <f>O168*H168</f>
        <v>0</v>
      </c>
      <c r="Q168" s="253">
        <v>0</v>
      </c>
      <c r="R168" s="253">
        <f>Q168*H168</f>
        <v>0</v>
      </c>
      <c r="S168" s="253">
        <v>0</v>
      </c>
      <c r="T168" s="254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5" t="s">
        <v>229</v>
      </c>
      <c r="AT168" s="255" t="s">
        <v>216</v>
      </c>
      <c r="AU168" s="255" t="s">
        <v>84</v>
      </c>
      <c r="AY168" s="18" t="s">
        <v>213</v>
      </c>
      <c r="BE168" s="256">
        <f>IF(N168="základní",J168,0)</f>
        <v>0</v>
      </c>
      <c r="BF168" s="256">
        <f>IF(N168="snížená",J168,0)</f>
        <v>0</v>
      </c>
      <c r="BG168" s="256">
        <f>IF(N168="zákl. přenesená",J168,0)</f>
        <v>0</v>
      </c>
      <c r="BH168" s="256">
        <f>IF(N168="sníž. přenesená",J168,0)</f>
        <v>0</v>
      </c>
      <c r="BI168" s="256">
        <f>IF(N168="nulová",J168,0)</f>
        <v>0</v>
      </c>
      <c r="BJ168" s="18" t="s">
        <v>84</v>
      </c>
      <c r="BK168" s="256">
        <f>ROUND(I168*H168,2)</f>
        <v>0</v>
      </c>
      <c r="BL168" s="18" t="s">
        <v>229</v>
      </c>
      <c r="BM168" s="255" t="s">
        <v>1597</v>
      </c>
    </row>
    <row r="169" s="2" customFormat="1" ht="16.5" customHeight="1">
      <c r="A169" s="39"/>
      <c r="B169" s="40"/>
      <c r="C169" s="244" t="s">
        <v>317</v>
      </c>
      <c r="D169" s="244" t="s">
        <v>216</v>
      </c>
      <c r="E169" s="245" t="s">
        <v>5171</v>
      </c>
      <c r="F169" s="246" t="s">
        <v>5172</v>
      </c>
      <c r="G169" s="247" t="s">
        <v>310</v>
      </c>
      <c r="H169" s="248">
        <v>19</v>
      </c>
      <c r="I169" s="249"/>
      <c r="J169" s="250">
        <f>ROUND(I169*H169,2)</f>
        <v>0</v>
      </c>
      <c r="K169" s="246" t="s">
        <v>3629</v>
      </c>
      <c r="L169" s="45"/>
      <c r="M169" s="251" t="s">
        <v>1</v>
      </c>
      <c r="N169" s="252" t="s">
        <v>41</v>
      </c>
      <c r="O169" s="92"/>
      <c r="P169" s="253">
        <f>O169*H169</f>
        <v>0</v>
      </c>
      <c r="Q169" s="253">
        <v>0</v>
      </c>
      <c r="R169" s="253">
        <f>Q169*H169</f>
        <v>0</v>
      </c>
      <c r="S169" s="253">
        <v>0</v>
      </c>
      <c r="T169" s="254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5" t="s">
        <v>229</v>
      </c>
      <c r="AT169" s="255" t="s">
        <v>216</v>
      </c>
      <c r="AU169" s="255" t="s">
        <v>84</v>
      </c>
      <c r="AY169" s="18" t="s">
        <v>213</v>
      </c>
      <c r="BE169" s="256">
        <f>IF(N169="základní",J169,0)</f>
        <v>0</v>
      </c>
      <c r="BF169" s="256">
        <f>IF(N169="snížená",J169,0)</f>
        <v>0</v>
      </c>
      <c r="BG169" s="256">
        <f>IF(N169="zákl. přenesená",J169,0)</f>
        <v>0</v>
      </c>
      <c r="BH169" s="256">
        <f>IF(N169="sníž. přenesená",J169,0)</f>
        <v>0</v>
      </c>
      <c r="BI169" s="256">
        <f>IF(N169="nulová",J169,0)</f>
        <v>0</v>
      </c>
      <c r="BJ169" s="18" t="s">
        <v>84</v>
      </c>
      <c r="BK169" s="256">
        <f>ROUND(I169*H169,2)</f>
        <v>0</v>
      </c>
      <c r="BL169" s="18" t="s">
        <v>229</v>
      </c>
      <c r="BM169" s="255" t="s">
        <v>1608</v>
      </c>
    </row>
    <row r="170" s="2" customFormat="1" ht="21.75" customHeight="1">
      <c r="A170" s="39"/>
      <c r="B170" s="40"/>
      <c r="C170" s="244" t="s">
        <v>559</v>
      </c>
      <c r="D170" s="244" t="s">
        <v>216</v>
      </c>
      <c r="E170" s="245" t="s">
        <v>5173</v>
      </c>
      <c r="F170" s="246" t="s">
        <v>5174</v>
      </c>
      <c r="G170" s="247" t="s">
        <v>310</v>
      </c>
      <c r="H170" s="248">
        <v>2</v>
      </c>
      <c r="I170" s="249"/>
      <c r="J170" s="250">
        <f>ROUND(I170*H170,2)</f>
        <v>0</v>
      </c>
      <c r="K170" s="246" t="s">
        <v>3629</v>
      </c>
      <c r="L170" s="45"/>
      <c r="M170" s="251" t="s">
        <v>1</v>
      </c>
      <c r="N170" s="252" t="s">
        <v>41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229</v>
      </c>
      <c r="AT170" s="255" t="s">
        <v>216</v>
      </c>
      <c r="AU170" s="255" t="s">
        <v>84</v>
      </c>
      <c r="AY170" s="18" t="s">
        <v>213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84</v>
      </c>
      <c r="BK170" s="256">
        <f>ROUND(I170*H170,2)</f>
        <v>0</v>
      </c>
      <c r="BL170" s="18" t="s">
        <v>229</v>
      </c>
      <c r="BM170" s="255" t="s">
        <v>1624</v>
      </c>
    </row>
    <row r="171" s="2" customFormat="1" ht="55.5" customHeight="1">
      <c r="A171" s="39"/>
      <c r="B171" s="40"/>
      <c r="C171" s="244" t="s">
        <v>565</v>
      </c>
      <c r="D171" s="244" t="s">
        <v>216</v>
      </c>
      <c r="E171" s="245" t="s">
        <v>5175</v>
      </c>
      <c r="F171" s="246" t="s">
        <v>5176</v>
      </c>
      <c r="G171" s="247" t="s">
        <v>310</v>
      </c>
      <c r="H171" s="248">
        <v>1</v>
      </c>
      <c r="I171" s="249"/>
      <c r="J171" s="250">
        <f>ROUND(I171*H171,2)</f>
        <v>0</v>
      </c>
      <c r="K171" s="246" t="s">
        <v>3629</v>
      </c>
      <c r="L171" s="45"/>
      <c r="M171" s="251" t="s">
        <v>1</v>
      </c>
      <c r="N171" s="252" t="s">
        <v>41</v>
      </c>
      <c r="O171" s="92"/>
      <c r="P171" s="253">
        <f>O171*H171</f>
        <v>0</v>
      </c>
      <c r="Q171" s="253">
        <v>0</v>
      </c>
      <c r="R171" s="253">
        <f>Q171*H171</f>
        <v>0</v>
      </c>
      <c r="S171" s="253">
        <v>0</v>
      </c>
      <c r="T171" s="254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5" t="s">
        <v>229</v>
      </c>
      <c r="AT171" s="255" t="s">
        <v>216</v>
      </c>
      <c r="AU171" s="255" t="s">
        <v>84</v>
      </c>
      <c r="AY171" s="18" t="s">
        <v>213</v>
      </c>
      <c r="BE171" s="256">
        <f>IF(N171="základní",J171,0)</f>
        <v>0</v>
      </c>
      <c r="BF171" s="256">
        <f>IF(N171="snížená",J171,0)</f>
        <v>0</v>
      </c>
      <c r="BG171" s="256">
        <f>IF(N171="zákl. přenesená",J171,0)</f>
        <v>0</v>
      </c>
      <c r="BH171" s="256">
        <f>IF(N171="sníž. přenesená",J171,0)</f>
        <v>0</v>
      </c>
      <c r="BI171" s="256">
        <f>IF(N171="nulová",J171,0)</f>
        <v>0</v>
      </c>
      <c r="BJ171" s="18" t="s">
        <v>84</v>
      </c>
      <c r="BK171" s="256">
        <f>ROUND(I171*H171,2)</f>
        <v>0</v>
      </c>
      <c r="BL171" s="18" t="s">
        <v>229</v>
      </c>
      <c r="BM171" s="255" t="s">
        <v>1633</v>
      </c>
    </row>
    <row r="172" s="2" customFormat="1" ht="16.5" customHeight="1">
      <c r="A172" s="39"/>
      <c r="B172" s="40"/>
      <c r="C172" s="244" t="s">
        <v>570</v>
      </c>
      <c r="D172" s="244" t="s">
        <v>216</v>
      </c>
      <c r="E172" s="245" t="s">
        <v>5177</v>
      </c>
      <c r="F172" s="246" t="s">
        <v>5178</v>
      </c>
      <c r="G172" s="247" t="s">
        <v>310</v>
      </c>
      <c r="H172" s="248">
        <v>1</v>
      </c>
      <c r="I172" s="249"/>
      <c r="J172" s="250">
        <f>ROUND(I172*H172,2)</f>
        <v>0</v>
      </c>
      <c r="K172" s="246" t="s">
        <v>3629</v>
      </c>
      <c r="L172" s="45"/>
      <c r="M172" s="251" t="s">
        <v>1</v>
      </c>
      <c r="N172" s="252" t="s">
        <v>41</v>
      </c>
      <c r="O172" s="92"/>
      <c r="P172" s="253">
        <f>O172*H172</f>
        <v>0</v>
      </c>
      <c r="Q172" s="253">
        <v>0</v>
      </c>
      <c r="R172" s="253">
        <f>Q172*H172</f>
        <v>0</v>
      </c>
      <c r="S172" s="253">
        <v>0</v>
      </c>
      <c r="T172" s="254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5" t="s">
        <v>229</v>
      </c>
      <c r="AT172" s="255" t="s">
        <v>216</v>
      </c>
      <c r="AU172" s="255" t="s">
        <v>84</v>
      </c>
      <c r="AY172" s="18" t="s">
        <v>213</v>
      </c>
      <c r="BE172" s="256">
        <f>IF(N172="základní",J172,0)</f>
        <v>0</v>
      </c>
      <c r="BF172" s="256">
        <f>IF(N172="snížená",J172,0)</f>
        <v>0</v>
      </c>
      <c r="BG172" s="256">
        <f>IF(N172="zákl. přenesená",J172,0)</f>
        <v>0</v>
      </c>
      <c r="BH172" s="256">
        <f>IF(N172="sníž. přenesená",J172,0)</f>
        <v>0</v>
      </c>
      <c r="BI172" s="256">
        <f>IF(N172="nulová",J172,0)</f>
        <v>0</v>
      </c>
      <c r="BJ172" s="18" t="s">
        <v>84</v>
      </c>
      <c r="BK172" s="256">
        <f>ROUND(I172*H172,2)</f>
        <v>0</v>
      </c>
      <c r="BL172" s="18" t="s">
        <v>229</v>
      </c>
      <c r="BM172" s="255" t="s">
        <v>1644</v>
      </c>
    </row>
    <row r="173" s="2" customFormat="1" ht="16.5" customHeight="1">
      <c r="A173" s="39"/>
      <c r="B173" s="40"/>
      <c r="C173" s="244" t="s">
        <v>574</v>
      </c>
      <c r="D173" s="244" t="s">
        <v>216</v>
      </c>
      <c r="E173" s="245" t="s">
        <v>5179</v>
      </c>
      <c r="F173" s="246" t="s">
        <v>5180</v>
      </c>
      <c r="G173" s="247" t="s">
        <v>310</v>
      </c>
      <c r="H173" s="248">
        <v>5</v>
      </c>
      <c r="I173" s="249"/>
      <c r="J173" s="250">
        <f>ROUND(I173*H173,2)</f>
        <v>0</v>
      </c>
      <c r="K173" s="246" t="s">
        <v>3629</v>
      </c>
      <c r="L173" s="45"/>
      <c r="M173" s="251" t="s">
        <v>1</v>
      </c>
      <c r="N173" s="252" t="s">
        <v>41</v>
      </c>
      <c r="O173" s="92"/>
      <c r="P173" s="253">
        <f>O173*H173</f>
        <v>0</v>
      </c>
      <c r="Q173" s="253">
        <v>0</v>
      </c>
      <c r="R173" s="253">
        <f>Q173*H173</f>
        <v>0</v>
      </c>
      <c r="S173" s="253">
        <v>0</v>
      </c>
      <c r="T173" s="254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5" t="s">
        <v>229</v>
      </c>
      <c r="AT173" s="255" t="s">
        <v>216</v>
      </c>
      <c r="AU173" s="255" t="s">
        <v>84</v>
      </c>
      <c r="AY173" s="18" t="s">
        <v>213</v>
      </c>
      <c r="BE173" s="256">
        <f>IF(N173="základní",J173,0)</f>
        <v>0</v>
      </c>
      <c r="BF173" s="256">
        <f>IF(N173="snížená",J173,0)</f>
        <v>0</v>
      </c>
      <c r="BG173" s="256">
        <f>IF(N173="zákl. přenesená",J173,0)</f>
        <v>0</v>
      </c>
      <c r="BH173" s="256">
        <f>IF(N173="sníž. přenesená",J173,0)</f>
        <v>0</v>
      </c>
      <c r="BI173" s="256">
        <f>IF(N173="nulová",J173,0)</f>
        <v>0</v>
      </c>
      <c r="BJ173" s="18" t="s">
        <v>84</v>
      </c>
      <c r="BK173" s="256">
        <f>ROUND(I173*H173,2)</f>
        <v>0</v>
      </c>
      <c r="BL173" s="18" t="s">
        <v>229</v>
      </c>
      <c r="BM173" s="255" t="s">
        <v>1656</v>
      </c>
    </row>
    <row r="174" s="2" customFormat="1" ht="16.5" customHeight="1">
      <c r="A174" s="39"/>
      <c r="B174" s="40"/>
      <c r="C174" s="244" t="s">
        <v>580</v>
      </c>
      <c r="D174" s="244" t="s">
        <v>216</v>
      </c>
      <c r="E174" s="245" t="s">
        <v>5181</v>
      </c>
      <c r="F174" s="246" t="s">
        <v>5182</v>
      </c>
      <c r="G174" s="247" t="s">
        <v>310</v>
      </c>
      <c r="H174" s="248">
        <v>1</v>
      </c>
      <c r="I174" s="249"/>
      <c r="J174" s="250">
        <f>ROUND(I174*H174,2)</f>
        <v>0</v>
      </c>
      <c r="K174" s="246" t="s">
        <v>3629</v>
      </c>
      <c r="L174" s="45"/>
      <c r="M174" s="251" t="s">
        <v>1</v>
      </c>
      <c r="N174" s="252" t="s">
        <v>41</v>
      </c>
      <c r="O174" s="92"/>
      <c r="P174" s="253">
        <f>O174*H174</f>
        <v>0</v>
      </c>
      <c r="Q174" s="253">
        <v>0</v>
      </c>
      <c r="R174" s="253">
        <f>Q174*H174</f>
        <v>0</v>
      </c>
      <c r="S174" s="253">
        <v>0</v>
      </c>
      <c r="T174" s="254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5" t="s">
        <v>229</v>
      </c>
      <c r="AT174" s="255" t="s">
        <v>216</v>
      </c>
      <c r="AU174" s="255" t="s">
        <v>84</v>
      </c>
      <c r="AY174" s="18" t="s">
        <v>213</v>
      </c>
      <c r="BE174" s="256">
        <f>IF(N174="základní",J174,0)</f>
        <v>0</v>
      </c>
      <c r="BF174" s="256">
        <f>IF(N174="snížená",J174,0)</f>
        <v>0</v>
      </c>
      <c r="BG174" s="256">
        <f>IF(N174="zákl. přenesená",J174,0)</f>
        <v>0</v>
      </c>
      <c r="BH174" s="256">
        <f>IF(N174="sníž. přenesená",J174,0)</f>
        <v>0</v>
      </c>
      <c r="BI174" s="256">
        <f>IF(N174="nulová",J174,0)</f>
        <v>0</v>
      </c>
      <c r="BJ174" s="18" t="s">
        <v>84</v>
      </c>
      <c r="BK174" s="256">
        <f>ROUND(I174*H174,2)</f>
        <v>0</v>
      </c>
      <c r="BL174" s="18" t="s">
        <v>229</v>
      </c>
      <c r="BM174" s="255" t="s">
        <v>1670</v>
      </c>
    </row>
    <row r="175" s="2" customFormat="1" ht="16.5" customHeight="1">
      <c r="A175" s="39"/>
      <c r="B175" s="40"/>
      <c r="C175" s="244" t="s">
        <v>585</v>
      </c>
      <c r="D175" s="244" t="s">
        <v>216</v>
      </c>
      <c r="E175" s="245" t="s">
        <v>5183</v>
      </c>
      <c r="F175" s="246" t="s">
        <v>5184</v>
      </c>
      <c r="G175" s="247" t="s">
        <v>310</v>
      </c>
      <c r="H175" s="248">
        <v>1</v>
      </c>
      <c r="I175" s="249"/>
      <c r="J175" s="250">
        <f>ROUND(I175*H175,2)</f>
        <v>0</v>
      </c>
      <c r="K175" s="246" t="s">
        <v>3629</v>
      </c>
      <c r="L175" s="45"/>
      <c r="M175" s="251" t="s">
        <v>1</v>
      </c>
      <c r="N175" s="252" t="s">
        <v>41</v>
      </c>
      <c r="O175" s="92"/>
      <c r="P175" s="253">
        <f>O175*H175</f>
        <v>0</v>
      </c>
      <c r="Q175" s="253">
        <v>0</v>
      </c>
      <c r="R175" s="253">
        <f>Q175*H175</f>
        <v>0</v>
      </c>
      <c r="S175" s="253">
        <v>0</v>
      </c>
      <c r="T175" s="254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5" t="s">
        <v>229</v>
      </c>
      <c r="AT175" s="255" t="s">
        <v>216</v>
      </c>
      <c r="AU175" s="255" t="s">
        <v>84</v>
      </c>
      <c r="AY175" s="18" t="s">
        <v>213</v>
      </c>
      <c r="BE175" s="256">
        <f>IF(N175="základní",J175,0)</f>
        <v>0</v>
      </c>
      <c r="BF175" s="256">
        <f>IF(N175="snížená",J175,0)</f>
        <v>0</v>
      </c>
      <c r="BG175" s="256">
        <f>IF(N175="zákl. přenesená",J175,0)</f>
        <v>0</v>
      </c>
      <c r="BH175" s="256">
        <f>IF(N175="sníž. přenesená",J175,0)</f>
        <v>0</v>
      </c>
      <c r="BI175" s="256">
        <f>IF(N175="nulová",J175,0)</f>
        <v>0</v>
      </c>
      <c r="BJ175" s="18" t="s">
        <v>84</v>
      </c>
      <c r="BK175" s="256">
        <f>ROUND(I175*H175,2)</f>
        <v>0</v>
      </c>
      <c r="BL175" s="18" t="s">
        <v>229</v>
      </c>
      <c r="BM175" s="255" t="s">
        <v>1680</v>
      </c>
    </row>
    <row r="176" s="2" customFormat="1" ht="44.25" customHeight="1">
      <c r="A176" s="39"/>
      <c r="B176" s="40"/>
      <c r="C176" s="244" t="s">
        <v>591</v>
      </c>
      <c r="D176" s="244" t="s">
        <v>216</v>
      </c>
      <c r="E176" s="245" t="s">
        <v>5185</v>
      </c>
      <c r="F176" s="246" t="s">
        <v>5186</v>
      </c>
      <c r="G176" s="247" t="s">
        <v>310</v>
      </c>
      <c r="H176" s="248">
        <v>1</v>
      </c>
      <c r="I176" s="249"/>
      <c r="J176" s="250">
        <f>ROUND(I176*H176,2)</f>
        <v>0</v>
      </c>
      <c r="K176" s="246" t="s">
        <v>3629</v>
      </c>
      <c r="L176" s="45"/>
      <c r="M176" s="251" t="s">
        <v>1</v>
      </c>
      <c r="N176" s="252" t="s">
        <v>41</v>
      </c>
      <c r="O176" s="92"/>
      <c r="P176" s="253">
        <f>O176*H176</f>
        <v>0</v>
      </c>
      <c r="Q176" s="253">
        <v>0</v>
      </c>
      <c r="R176" s="253">
        <f>Q176*H176</f>
        <v>0</v>
      </c>
      <c r="S176" s="253">
        <v>0</v>
      </c>
      <c r="T176" s="254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5" t="s">
        <v>229</v>
      </c>
      <c r="AT176" s="255" t="s">
        <v>216</v>
      </c>
      <c r="AU176" s="255" t="s">
        <v>84</v>
      </c>
      <c r="AY176" s="18" t="s">
        <v>213</v>
      </c>
      <c r="BE176" s="256">
        <f>IF(N176="základní",J176,0)</f>
        <v>0</v>
      </c>
      <c r="BF176" s="256">
        <f>IF(N176="snížená",J176,0)</f>
        <v>0</v>
      </c>
      <c r="BG176" s="256">
        <f>IF(N176="zákl. přenesená",J176,0)</f>
        <v>0</v>
      </c>
      <c r="BH176" s="256">
        <f>IF(N176="sníž. přenesená",J176,0)</f>
        <v>0</v>
      </c>
      <c r="BI176" s="256">
        <f>IF(N176="nulová",J176,0)</f>
        <v>0</v>
      </c>
      <c r="BJ176" s="18" t="s">
        <v>84</v>
      </c>
      <c r="BK176" s="256">
        <f>ROUND(I176*H176,2)</f>
        <v>0</v>
      </c>
      <c r="BL176" s="18" t="s">
        <v>229</v>
      </c>
      <c r="BM176" s="255" t="s">
        <v>1690</v>
      </c>
    </row>
    <row r="177" s="2" customFormat="1" ht="44.25" customHeight="1">
      <c r="A177" s="39"/>
      <c r="B177" s="40"/>
      <c r="C177" s="244" t="s">
        <v>601</v>
      </c>
      <c r="D177" s="244" t="s">
        <v>216</v>
      </c>
      <c r="E177" s="245" t="s">
        <v>5187</v>
      </c>
      <c r="F177" s="246" t="s">
        <v>5188</v>
      </c>
      <c r="G177" s="247" t="s">
        <v>310</v>
      </c>
      <c r="H177" s="248">
        <v>1</v>
      </c>
      <c r="I177" s="249"/>
      <c r="J177" s="250">
        <f>ROUND(I177*H177,2)</f>
        <v>0</v>
      </c>
      <c r="K177" s="246" t="s">
        <v>3629</v>
      </c>
      <c r="L177" s="45"/>
      <c r="M177" s="251" t="s">
        <v>1</v>
      </c>
      <c r="N177" s="252" t="s">
        <v>41</v>
      </c>
      <c r="O177" s="92"/>
      <c r="P177" s="253">
        <f>O177*H177</f>
        <v>0</v>
      </c>
      <c r="Q177" s="253">
        <v>0</v>
      </c>
      <c r="R177" s="253">
        <f>Q177*H177</f>
        <v>0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229</v>
      </c>
      <c r="AT177" s="255" t="s">
        <v>216</v>
      </c>
      <c r="AU177" s="255" t="s">
        <v>84</v>
      </c>
      <c r="AY177" s="18" t="s">
        <v>213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84</v>
      </c>
      <c r="BK177" s="256">
        <f>ROUND(I177*H177,2)</f>
        <v>0</v>
      </c>
      <c r="BL177" s="18" t="s">
        <v>229</v>
      </c>
      <c r="BM177" s="255" t="s">
        <v>1698</v>
      </c>
    </row>
    <row r="178" s="2" customFormat="1" ht="44.25" customHeight="1">
      <c r="A178" s="39"/>
      <c r="B178" s="40"/>
      <c r="C178" s="244" t="s">
        <v>606</v>
      </c>
      <c r="D178" s="244" t="s">
        <v>216</v>
      </c>
      <c r="E178" s="245" t="s">
        <v>5189</v>
      </c>
      <c r="F178" s="246" t="s">
        <v>5190</v>
      </c>
      <c r="G178" s="247" t="s">
        <v>310</v>
      </c>
      <c r="H178" s="248">
        <v>1</v>
      </c>
      <c r="I178" s="249"/>
      <c r="J178" s="250">
        <f>ROUND(I178*H178,2)</f>
        <v>0</v>
      </c>
      <c r="K178" s="246" t="s">
        <v>3629</v>
      </c>
      <c r="L178" s="45"/>
      <c r="M178" s="251" t="s">
        <v>1</v>
      </c>
      <c r="N178" s="252" t="s">
        <v>41</v>
      </c>
      <c r="O178" s="92"/>
      <c r="P178" s="253">
        <f>O178*H178</f>
        <v>0</v>
      </c>
      <c r="Q178" s="253">
        <v>0</v>
      </c>
      <c r="R178" s="253">
        <f>Q178*H178</f>
        <v>0</v>
      </c>
      <c r="S178" s="253">
        <v>0</v>
      </c>
      <c r="T178" s="254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5" t="s">
        <v>229</v>
      </c>
      <c r="AT178" s="255" t="s">
        <v>216</v>
      </c>
      <c r="AU178" s="255" t="s">
        <v>84</v>
      </c>
      <c r="AY178" s="18" t="s">
        <v>213</v>
      </c>
      <c r="BE178" s="256">
        <f>IF(N178="základní",J178,0)</f>
        <v>0</v>
      </c>
      <c r="BF178" s="256">
        <f>IF(N178="snížená",J178,0)</f>
        <v>0</v>
      </c>
      <c r="BG178" s="256">
        <f>IF(N178="zákl. přenesená",J178,0)</f>
        <v>0</v>
      </c>
      <c r="BH178" s="256">
        <f>IF(N178="sníž. přenesená",J178,0)</f>
        <v>0</v>
      </c>
      <c r="BI178" s="256">
        <f>IF(N178="nulová",J178,0)</f>
        <v>0</v>
      </c>
      <c r="BJ178" s="18" t="s">
        <v>84</v>
      </c>
      <c r="BK178" s="256">
        <f>ROUND(I178*H178,2)</f>
        <v>0</v>
      </c>
      <c r="BL178" s="18" t="s">
        <v>229</v>
      </c>
      <c r="BM178" s="255" t="s">
        <v>1710</v>
      </c>
    </row>
    <row r="179" s="2" customFormat="1" ht="44.25" customHeight="1">
      <c r="A179" s="39"/>
      <c r="B179" s="40"/>
      <c r="C179" s="244" t="s">
        <v>611</v>
      </c>
      <c r="D179" s="244" t="s">
        <v>216</v>
      </c>
      <c r="E179" s="245" t="s">
        <v>5191</v>
      </c>
      <c r="F179" s="246" t="s">
        <v>5192</v>
      </c>
      <c r="G179" s="247" t="s">
        <v>310</v>
      </c>
      <c r="H179" s="248">
        <v>1</v>
      </c>
      <c r="I179" s="249"/>
      <c r="J179" s="250">
        <f>ROUND(I179*H179,2)</f>
        <v>0</v>
      </c>
      <c r="K179" s="246" t="s">
        <v>3629</v>
      </c>
      <c r="L179" s="45"/>
      <c r="M179" s="251" t="s">
        <v>1</v>
      </c>
      <c r="N179" s="252" t="s">
        <v>41</v>
      </c>
      <c r="O179" s="92"/>
      <c r="P179" s="253">
        <f>O179*H179</f>
        <v>0</v>
      </c>
      <c r="Q179" s="253">
        <v>0</v>
      </c>
      <c r="R179" s="253">
        <f>Q179*H179</f>
        <v>0</v>
      </c>
      <c r="S179" s="253">
        <v>0</v>
      </c>
      <c r="T179" s="254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5" t="s">
        <v>229</v>
      </c>
      <c r="AT179" s="255" t="s">
        <v>216</v>
      </c>
      <c r="AU179" s="255" t="s">
        <v>84</v>
      </c>
      <c r="AY179" s="18" t="s">
        <v>213</v>
      </c>
      <c r="BE179" s="256">
        <f>IF(N179="základní",J179,0)</f>
        <v>0</v>
      </c>
      <c r="BF179" s="256">
        <f>IF(N179="snížená",J179,0)</f>
        <v>0</v>
      </c>
      <c r="BG179" s="256">
        <f>IF(N179="zákl. přenesená",J179,0)</f>
        <v>0</v>
      </c>
      <c r="BH179" s="256">
        <f>IF(N179="sníž. přenesená",J179,0)</f>
        <v>0</v>
      </c>
      <c r="BI179" s="256">
        <f>IF(N179="nulová",J179,0)</f>
        <v>0</v>
      </c>
      <c r="BJ179" s="18" t="s">
        <v>84</v>
      </c>
      <c r="BK179" s="256">
        <f>ROUND(I179*H179,2)</f>
        <v>0</v>
      </c>
      <c r="BL179" s="18" t="s">
        <v>229</v>
      </c>
      <c r="BM179" s="255" t="s">
        <v>2258</v>
      </c>
    </row>
    <row r="180" s="2" customFormat="1" ht="44.25" customHeight="1">
      <c r="A180" s="39"/>
      <c r="B180" s="40"/>
      <c r="C180" s="244" t="s">
        <v>615</v>
      </c>
      <c r="D180" s="244" t="s">
        <v>216</v>
      </c>
      <c r="E180" s="245" t="s">
        <v>5193</v>
      </c>
      <c r="F180" s="246" t="s">
        <v>5194</v>
      </c>
      <c r="G180" s="247" t="s">
        <v>310</v>
      </c>
      <c r="H180" s="248">
        <v>1</v>
      </c>
      <c r="I180" s="249"/>
      <c r="J180" s="250">
        <f>ROUND(I180*H180,2)</f>
        <v>0</v>
      </c>
      <c r="K180" s="246" t="s">
        <v>3629</v>
      </c>
      <c r="L180" s="45"/>
      <c r="M180" s="251" t="s">
        <v>1</v>
      </c>
      <c r="N180" s="252" t="s">
        <v>41</v>
      </c>
      <c r="O180" s="92"/>
      <c r="P180" s="253">
        <f>O180*H180</f>
        <v>0</v>
      </c>
      <c r="Q180" s="253">
        <v>0</v>
      </c>
      <c r="R180" s="253">
        <f>Q180*H180</f>
        <v>0</v>
      </c>
      <c r="S180" s="253">
        <v>0</v>
      </c>
      <c r="T180" s="254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5" t="s">
        <v>229</v>
      </c>
      <c r="AT180" s="255" t="s">
        <v>216</v>
      </c>
      <c r="AU180" s="255" t="s">
        <v>84</v>
      </c>
      <c r="AY180" s="18" t="s">
        <v>213</v>
      </c>
      <c r="BE180" s="256">
        <f>IF(N180="základní",J180,0)</f>
        <v>0</v>
      </c>
      <c r="BF180" s="256">
        <f>IF(N180="snížená",J180,0)</f>
        <v>0</v>
      </c>
      <c r="BG180" s="256">
        <f>IF(N180="zákl. přenesená",J180,0)</f>
        <v>0</v>
      </c>
      <c r="BH180" s="256">
        <f>IF(N180="sníž. přenesená",J180,0)</f>
        <v>0</v>
      </c>
      <c r="BI180" s="256">
        <f>IF(N180="nulová",J180,0)</f>
        <v>0</v>
      </c>
      <c r="BJ180" s="18" t="s">
        <v>84</v>
      </c>
      <c r="BK180" s="256">
        <f>ROUND(I180*H180,2)</f>
        <v>0</v>
      </c>
      <c r="BL180" s="18" t="s">
        <v>229</v>
      </c>
      <c r="BM180" s="255" t="s">
        <v>1729</v>
      </c>
    </row>
    <row r="181" s="2" customFormat="1" ht="44.25" customHeight="1">
      <c r="A181" s="39"/>
      <c r="B181" s="40"/>
      <c r="C181" s="244" t="s">
        <v>620</v>
      </c>
      <c r="D181" s="244" t="s">
        <v>216</v>
      </c>
      <c r="E181" s="245" t="s">
        <v>5195</v>
      </c>
      <c r="F181" s="246" t="s">
        <v>5196</v>
      </c>
      <c r="G181" s="247" t="s">
        <v>310</v>
      </c>
      <c r="H181" s="248">
        <v>1</v>
      </c>
      <c r="I181" s="249"/>
      <c r="J181" s="250">
        <f>ROUND(I181*H181,2)</f>
        <v>0</v>
      </c>
      <c r="K181" s="246" t="s">
        <v>3629</v>
      </c>
      <c r="L181" s="45"/>
      <c r="M181" s="251" t="s">
        <v>1</v>
      </c>
      <c r="N181" s="252" t="s">
        <v>41</v>
      </c>
      <c r="O181" s="92"/>
      <c r="P181" s="253">
        <f>O181*H181</f>
        <v>0</v>
      </c>
      <c r="Q181" s="253">
        <v>0</v>
      </c>
      <c r="R181" s="253">
        <f>Q181*H181</f>
        <v>0</v>
      </c>
      <c r="S181" s="253">
        <v>0</v>
      </c>
      <c r="T181" s="254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5" t="s">
        <v>229</v>
      </c>
      <c r="AT181" s="255" t="s">
        <v>216</v>
      </c>
      <c r="AU181" s="255" t="s">
        <v>84</v>
      </c>
      <c r="AY181" s="18" t="s">
        <v>213</v>
      </c>
      <c r="BE181" s="256">
        <f>IF(N181="základní",J181,0)</f>
        <v>0</v>
      </c>
      <c r="BF181" s="256">
        <f>IF(N181="snížená",J181,0)</f>
        <v>0</v>
      </c>
      <c r="BG181" s="256">
        <f>IF(N181="zákl. přenesená",J181,0)</f>
        <v>0</v>
      </c>
      <c r="BH181" s="256">
        <f>IF(N181="sníž. přenesená",J181,0)</f>
        <v>0</v>
      </c>
      <c r="BI181" s="256">
        <f>IF(N181="nulová",J181,0)</f>
        <v>0</v>
      </c>
      <c r="BJ181" s="18" t="s">
        <v>84</v>
      </c>
      <c r="BK181" s="256">
        <f>ROUND(I181*H181,2)</f>
        <v>0</v>
      </c>
      <c r="BL181" s="18" t="s">
        <v>229</v>
      </c>
      <c r="BM181" s="255" t="s">
        <v>3737</v>
      </c>
    </row>
    <row r="182" s="2" customFormat="1" ht="44.25" customHeight="1">
      <c r="A182" s="39"/>
      <c r="B182" s="40"/>
      <c r="C182" s="244" t="s">
        <v>625</v>
      </c>
      <c r="D182" s="244" t="s">
        <v>216</v>
      </c>
      <c r="E182" s="245" t="s">
        <v>5197</v>
      </c>
      <c r="F182" s="246" t="s">
        <v>5198</v>
      </c>
      <c r="G182" s="247" t="s">
        <v>310</v>
      </c>
      <c r="H182" s="248">
        <v>1</v>
      </c>
      <c r="I182" s="249"/>
      <c r="J182" s="250">
        <f>ROUND(I182*H182,2)</f>
        <v>0</v>
      </c>
      <c r="K182" s="246" t="s">
        <v>3629</v>
      </c>
      <c r="L182" s="45"/>
      <c r="M182" s="251" t="s">
        <v>1</v>
      </c>
      <c r="N182" s="252" t="s">
        <v>41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229</v>
      </c>
      <c r="AT182" s="255" t="s">
        <v>216</v>
      </c>
      <c r="AU182" s="255" t="s">
        <v>84</v>
      </c>
      <c r="AY182" s="18" t="s">
        <v>213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84</v>
      </c>
      <c r="BK182" s="256">
        <f>ROUND(I182*H182,2)</f>
        <v>0</v>
      </c>
      <c r="BL182" s="18" t="s">
        <v>229</v>
      </c>
      <c r="BM182" s="255" t="s">
        <v>1748</v>
      </c>
    </row>
    <row r="183" s="2" customFormat="1" ht="44.25" customHeight="1">
      <c r="A183" s="39"/>
      <c r="B183" s="40"/>
      <c r="C183" s="244" t="s">
        <v>630</v>
      </c>
      <c r="D183" s="244" t="s">
        <v>216</v>
      </c>
      <c r="E183" s="245" t="s">
        <v>5199</v>
      </c>
      <c r="F183" s="246" t="s">
        <v>5200</v>
      </c>
      <c r="G183" s="247" t="s">
        <v>310</v>
      </c>
      <c r="H183" s="248">
        <v>1</v>
      </c>
      <c r="I183" s="249"/>
      <c r="J183" s="250">
        <f>ROUND(I183*H183,2)</f>
        <v>0</v>
      </c>
      <c r="K183" s="246" t="s">
        <v>3629</v>
      </c>
      <c r="L183" s="45"/>
      <c r="M183" s="251" t="s">
        <v>1</v>
      </c>
      <c r="N183" s="252" t="s">
        <v>41</v>
      </c>
      <c r="O183" s="92"/>
      <c r="P183" s="253">
        <f>O183*H183</f>
        <v>0</v>
      </c>
      <c r="Q183" s="253">
        <v>0</v>
      </c>
      <c r="R183" s="253">
        <f>Q183*H183</f>
        <v>0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229</v>
      </c>
      <c r="AT183" s="255" t="s">
        <v>216</v>
      </c>
      <c r="AU183" s="255" t="s">
        <v>84</v>
      </c>
      <c r="AY183" s="18" t="s">
        <v>213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84</v>
      </c>
      <c r="BK183" s="256">
        <f>ROUND(I183*H183,2)</f>
        <v>0</v>
      </c>
      <c r="BL183" s="18" t="s">
        <v>229</v>
      </c>
      <c r="BM183" s="255" t="s">
        <v>1756</v>
      </c>
    </row>
    <row r="184" s="2" customFormat="1" ht="33" customHeight="1">
      <c r="A184" s="39"/>
      <c r="B184" s="40"/>
      <c r="C184" s="244" t="s">
        <v>635</v>
      </c>
      <c r="D184" s="244" t="s">
        <v>216</v>
      </c>
      <c r="E184" s="245" t="s">
        <v>5201</v>
      </c>
      <c r="F184" s="246" t="s">
        <v>5202</v>
      </c>
      <c r="G184" s="247" t="s">
        <v>310</v>
      </c>
      <c r="H184" s="248">
        <v>1</v>
      </c>
      <c r="I184" s="249"/>
      <c r="J184" s="250">
        <f>ROUND(I184*H184,2)</f>
        <v>0</v>
      </c>
      <c r="K184" s="246" t="s">
        <v>3629</v>
      </c>
      <c r="L184" s="45"/>
      <c r="M184" s="251" t="s">
        <v>1</v>
      </c>
      <c r="N184" s="252" t="s">
        <v>41</v>
      </c>
      <c r="O184" s="92"/>
      <c r="P184" s="253">
        <f>O184*H184</f>
        <v>0</v>
      </c>
      <c r="Q184" s="253">
        <v>0</v>
      </c>
      <c r="R184" s="253">
        <f>Q184*H184</f>
        <v>0</v>
      </c>
      <c r="S184" s="253">
        <v>0</v>
      </c>
      <c r="T184" s="254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5" t="s">
        <v>229</v>
      </c>
      <c r="AT184" s="255" t="s">
        <v>216</v>
      </c>
      <c r="AU184" s="255" t="s">
        <v>84</v>
      </c>
      <c r="AY184" s="18" t="s">
        <v>213</v>
      </c>
      <c r="BE184" s="256">
        <f>IF(N184="základní",J184,0)</f>
        <v>0</v>
      </c>
      <c r="BF184" s="256">
        <f>IF(N184="snížená",J184,0)</f>
        <v>0</v>
      </c>
      <c r="BG184" s="256">
        <f>IF(N184="zákl. přenesená",J184,0)</f>
        <v>0</v>
      </c>
      <c r="BH184" s="256">
        <f>IF(N184="sníž. přenesená",J184,0)</f>
        <v>0</v>
      </c>
      <c r="BI184" s="256">
        <f>IF(N184="nulová",J184,0)</f>
        <v>0</v>
      </c>
      <c r="BJ184" s="18" t="s">
        <v>84</v>
      </c>
      <c r="BK184" s="256">
        <f>ROUND(I184*H184,2)</f>
        <v>0</v>
      </c>
      <c r="BL184" s="18" t="s">
        <v>229</v>
      </c>
      <c r="BM184" s="255" t="s">
        <v>1765</v>
      </c>
    </row>
    <row r="185" s="2" customFormat="1" ht="33" customHeight="1">
      <c r="A185" s="39"/>
      <c r="B185" s="40"/>
      <c r="C185" s="244" t="s">
        <v>640</v>
      </c>
      <c r="D185" s="244" t="s">
        <v>216</v>
      </c>
      <c r="E185" s="245" t="s">
        <v>5203</v>
      </c>
      <c r="F185" s="246" t="s">
        <v>5204</v>
      </c>
      <c r="G185" s="247" t="s">
        <v>310</v>
      </c>
      <c r="H185" s="248">
        <v>1</v>
      </c>
      <c r="I185" s="249"/>
      <c r="J185" s="250">
        <f>ROUND(I185*H185,2)</f>
        <v>0</v>
      </c>
      <c r="K185" s="246" t="s">
        <v>3629</v>
      </c>
      <c r="L185" s="45"/>
      <c r="M185" s="251" t="s">
        <v>1</v>
      </c>
      <c r="N185" s="252" t="s">
        <v>41</v>
      </c>
      <c r="O185" s="92"/>
      <c r="P185" s="253">
        <f>O185*H185</f>
        <v>0</v>
      </c>
      <c r="Q185" s="253">
        <v>0</v>
      </c>
      <c r="R185" s="253">
        <f>Q185*H185</f>
        <v>0</v>
      </c>
      <c r="S185" s="253">
        <v>0</v>
      </c>
      <c r="T185" s="254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5" t="s">
        <v>229</v>
      </c>
      <c r="AT185" s="255" t="s">
        <v>216</v>
      </c>
      <c r="AU185" s="255" t="s">
        <v>84</v>
      </c>
      <c r="AY185" s="18" t="s">
        <v>213</v>
      </c>
      <c r="BE185" s="256">
        <f>IF(N185="základní",J185,0)</f>
        <v>0</v>
      </c>
      <c r="BF185" s="256">
        <f>IF(N185="snížená",J185,0)</f>
        <v>0</v>
      </c>
      <c r="BG185" s="256">
        <f>IF(N185="zákl. přenesená",J185,0)</f>
        <v>0</v>
      </c>
      <c r="BH185" s="256">
        <f>IF(N185="sníž. přenesená",J185,0)</f>
        <v>0</v>
      </c>
      <c r="BI185" s="256">
        <f>IF(N185="nulová",J185,0)</f>
        <v>0</v>
      </c>
      <c r="BJ185" s="18" t="s">
        <v>84</v>
      </c>
      <c r="BK185" s="256">
        <f>ROUND(I185*H185,2)</f>
        <v>0</v>
      </c>
      <c r="BL185" s="18" t="s">
        <v>229</v>
      </c>
      <c r="BM185" s="255" t="s">
        <v>1777</v>
      </c>
    </row>
    <row r="186" s="2" customFormat="1" ht="44.25" customHeight="1">
      <c r="A186" s="39"/>
      <c r="B186" s="40"/>
      <c r="C186" s="244" t="s">
        <v>648</v>
      </c>
      <c r="D186" s="244" t="s">
        <v>216</v>
      </c>
      <c r="E186" s="245" t="s">
        <v>5205</v>
      </c>
      <c r="F186" s="246" t="s">
        <v>5206</v>
      </c>
      <c r="G186" s="247" t="s">
        <v>310</v>
      </c>
      <c r="H186" s="248">
        <v>1</v>
      </c>
      <c r="I186" s="249"/>
      <c r="J186" s="250">
        <f>ROUND(I186*H186,2)</f>
        <v>0</v>
      </c>
      <c r="K186" s="246" t="s">
        <v>3629</v>
      </c>
      <c r="L186" s="45"/>
      <c r="M186" s="251" t="s">
        <v>1</v>
      </c>
      <c r="N186" s="252" t="s">
        <v>41</v>
      </c>
      <c r="O186" s="92"/>
      <c r="P186" s="253">
        <f>O186*H186</f>
        <v>0</v>
      </c>
      <c r="Q186" s="253">
        <v>0</v>
      </c>
      <c r="R186" s="253">
        <f>Q186*H186</f>
        <v>0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229</v>
      </c>
      <c r="AT186" s="255" t="s">
        <v>216</v>
      </c>
      <c r="AU186" s="255" t="s">
        <v>84</v>
      </c>
      <c r="AY186" s="18" t="s">
        <v>213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84</v>
      </c>
      <c r="BK186" s="256">
        <f>ROUND(I186*H186,2)</f>
        <v>0</v>
      </c>
      <c r="BL186" s="18" t="s">
        <v>229</v>
      </c>
      <c r="BM186" s="255" t="s">
        <v>1787</v>
      </c>
    </row>
    <row r="187" s="2" customFormat="1" ht="33" customHeight="1">
      <c r="A187" s="39"/>
      <c r="B187" s="40"/>
      <c r="C187" s="244" t="s">
        <v>658</v>
      </c>
      <c r="D187" s="244" t="s">
        <v>216</v>
      </c>
      <c r="E187" s="245" t="s">
        <v>5207</v>
      </c>
      <c r="F187" s="246" t="s">
        <v>5208</v>
      </c>
      <c r="G187" s="247" t="s">
        <v>310</v>
      </c>
      <c r="H187" s="248">
        <v>1</v>
      </c>
      <c r="I187" s="249"/>
      <c r="J187" s="250">
        <f>ROUND(I187*H187,2)</f>
        <v>0</v>
      </c>
      <c r="K187" s="246" t="s">
        <v>3629</v>
      </c>
      <c r="L187" s="45"/>
      <c r="M187" s="251" t="s">
        <v>1</v>
      </c>
      <c r="N187" s="252" t="s">
        <v>41</v>
      </c>
      <c r="O187" s="92"/>
      <c r="P187" s="253">
        <f>O187*H187</f>
        <v>0</v>
      </c>
      <c r="Q187" s="253">
        <v>0</v>
      </c>
      <c r="R187" s="253">
        <f>Q187*H187</f>
        <v>0</v>
      </c>
      <c r="S187" s="253">
        <v>0</v>
      </c>
      <c r="T187" s="254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5" t="s">
        <v>229</v>
      </c>
      <c r="AT187" s="255" t="s">
        <v>216</v>
      </c>
      <c r="AU187" s="255" t="s">
        <v>84</v>
      </c>
      <c r="AY187" s="18" t="s">
        <v>213</v>
      </c>
      <c r="BE187" s="256">
        <f>IF(N187="základní",J187,0)</f>
        <v>0</v>
      </c>
      <c r="BF187" s="256">
        <f>IF(N187="snížená",J187,0)</f>
        <v>0</v>
      </c>
      <c r="BG187" s="256">
        <f>IF(N187="zákl. přenesená",J187,0)</f>
        <v>0</v>
      </c>
      <c r="BH187" s="256">
        <f>IF(N187="sníž. přenesená",J187,0)</f>
        <v>0</v>
      </c>
      <c r="BI187" s="256">
        <f>IF(N187="nulová",J187,0)</f>
        <v>0</v>
      </c>
      <c r="BJ187" s="18" t="s">
        <v>84</v>
      </c>
      <c r="BK187" s="256">
        <f>ROUND(I187*H187,2)</f>
        <v>0</v>
      </c>
      <c r="BL187" s="18" t="s">
        <v>229</v>
      </c>
      <c r="BM187" s="255" t="s">
        <v>1797</v>
      </c>
    </row>
    <row r="188" s="2" customFormat="1" ht="33" customHeight="1">
      <c r="A188" s="39"/>
      <c r="B188" s="40"/>
      <c r="C188" s="244" t="s">
        <v>664</v>
      </c>
      <c r="D188" s="244" t="s">
        <v>216</v>
      </c>
      <c r="E188" s="245" t="s">
        <v>5209</v>
      </c>
      <c r="F188" s="246" t="s">
        <v>5210</v>
      </c>
      <c r="G188" s="247" t="s">
        <v>310</v>
      </c>
      <c r="H188" s="248">
        <v>1</v>
      </c>
      <c r="I188" s="249"/>
      <c r="J188" s="250">
        <f>ROUND(I188*H188,2)</f>
        <v>0</v>
      </c>
      <c r="K188" s="246" t="s">
        <v>3629</v>
      </c>
      <c r="L188" s="45"/>
      <c r="M188" s="251" t="s">
        <v>1</v>
      </c>
      <c r="N188" s="252" t="s">
        <v>41</v>
      </c>
      <c r="O188" s="92"/>
      <c r="P188" s="253">
        <f>O188*H188</f>
        <v>0</v>
      </c>
      <c r="Q188" s="253">
        <v>0</v>
      </c>
      <c r="R188" s="253">
        <f>Q188*H188</f>
        <v>0</v>
      </c>
      <c r="S188" s="253">
        <v>0</v>
      </c>
      <c r="T188" s="254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5" t="s">
        <v>229</v>
      </c>
      <c r="AT188" s="255" t="s">
        <v>216</v>
      </c>
      <c r="AU188" s="255" t="s">
        <v>84</v>
      </c>
      <c r="AY188" s="18" t="s">
        <v>213</v>
      </c>
      <c r="BE188" s="256">
        <f>IF(N188="základní",J188,0)</f>
        <v>0</v>
      </c>
      <c r="BF188" s="256">
        <f>IF(N188="snížená",J188,0)</f>
        <v>0</v>
      </c>
      <c r="BG188" s="256">
        <f>IF(N188="zákl. přenesená",J188,0)</f>
        <v>0</v>
      </c>
      <c r="BH188" s="256">
        <f>IF(N188="sníž. přenesená",J188,0)</f>
        <v>0</v>
      </c>
      <c r="BI188" s="256">
        <f>IF(N188="nulová",J188,0)</f>
        <v>0</v>
      </c>
      <c r="BJ188" s="18" t="s">
        <v>84</v>
      </c>
      <c r="BK188" s="256">
        <f>ROUND(I188*H188,2)</f>
        <v>0</v>
      </c>
      <c r="BL188" s="18" t="s">
        <v>229</v>
      </c>
      <c r="BM188" s="255" t="s">
        <v>1806</v>
      </c>
    </row>
    <row r="189" s="2" customFormat="1" ht="21.75" customHeight="1">
      <c r="A189" s="39"/>
      <c r="B189" s="40"/>
      <c r="C189" s="244" t="s">
        <v>673</v>
      </c>
      <c r="D189" s="244" t="s">
        <v>216</v>
      </c>
      <c r="E189" s="245" t="s">
        <v>5211</v>
      </c>
      <c r="F189" s="246" t="s">
        <v>5212</v>
      </c>
      <c r="G189" s="247" t="s">
        <v>310</v>
      </c>
      <c r="H189" s="248">
        <v>1</v>
      </c>
      <c r="I189" s="249"/>
      <c r="J189" s="250">
        <f>ROUND(I189*H189,2)</f>
        <v>0</v>
      </c>
      <c r="K189" s="246" t="s">
        <v>3629</v>
      </c>
      <c r="L189" s="45"/>
      <c r="M189" s="251" t="s">
        <v>1</v>
      </c>
      <c r="N189" s="252" t="s">
        <v>41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229</v>
      </c>
      <c r="AT189" s="255" t="s">
        <v>216</v>
      </c>
      <c r="AU189" s="255" t="s">
        <v>84</v>
      </c>
      <c r="AY189" s="18" t="s">
        <v>213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84</v>
      </c>
      <c r="BK189" s="256">
        <f>ROUND(I189*H189,2)</f>
        <v>0</v>
      </c>
      <c r="BL189" s="18" t="s">
        <v>229</v>
      </c>
      <c r="BM189" s="255" t="s">
        <v>1820</v>
      </c>
    </row>
    <row r="190" s="2" customFormat="1" ht="16.5" customHeight="1">
      <c r="A190" s="39"/>
      <c r="B190" s="40"/>
      <c r="C190" s="244" t="s">
        <v>678</v>
      </c>
      <c r="D190" s="244" t="s">
        <v>216</v>
      </c>
      <c r="E190" s="245" t="s">
        <v>5213</v>
      </c>
      <c r="F190" s="246" t="s">
        <v>5214</v>
      </c>
      <c r="G190" s="247" t="s">
        <v>711</v>
      </c>
      <c r="H190" s="248">
        <v>100</v>
      </c>
      <c r="I190" s="249"/>
      <c r="J190" s="250">
        <f>ROUND(I190*H190,2)</f>
        <v>0</v>
      </c>
      <c r="K190" s="246" t="s">
        <v>3629</v>
      </c>
      <c r="L190" s="45"/>
      <c r="M190" s="251" t="s">
        <v>1</v>
      </c>
      <c r="N190" s="252" t="s">
        <v>41</v>
      </c>
      <c r="O190" s="92"/>
      <c r="P190" s="253">
        <f>O190*H190</f>
        <v>0</v>
      </c>
      <c r="Q190" s="253">
        <v>0</v>
      </c>
      <c r="R190" s="253">
        <f>Q190*H190</f>
        <v>0</v>
      </c>
      <c r="S190" s="253">
        <v>0</v>
      </c>
      <c r="T190" s="254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5" t="s">
        <v>229</v>
      </c>
      <c r="AT190" s="255" t="s">
        <v>216</v>
      </c>
      <c r="AU190" s="255" t="s">
        <v>84</v>
      </c>
      <c r="AY190" s="18" t="s">
        <v>213</v>
      </c>
      <c r="BE190" s="256">
        <f>IF(N190="základní",J190,0)</f>
        <v>0</v>
      </c>
      <c r="BF190" s="256">
        <f>IF(N190="snížená",J190,0)</f>
        <v>0</v>
      </c>
      <c r="BG190" s="256">
        <f>IF(N190="zákl. přenesená",J190,0)</f>
        <v>0</v>
      </c>
      <c r="BH190" s="256">
        <f>IF(N190="sníž. přenesená",J190,0)</f>
        <v>0</v>
      </c>
      <c r="BI190" s="256">
        <f>IF(N190="nulová",J190,0)</f>
        <v>0</v>
      </c>
      <c r="BJ190" s="18" t="s">
        <v>84</v>
      </c>
      <c r="BK190" s="256">
        <f>ROUND(I190*H190,2)</f>
        <v>0</v>
      </c>
      <c r="BL190" s="18" t="s">
        <v>229</v>
      </c>
      <c r="BM190" s="255" t="s">
        <v>1833</v>
      </c>
    </row>
    <row r="191" s="2" customFormat="1" ht="21.75" customHeight="1">
      <c r="A191" s="39"/>
      <c r="B191" s="40"/>
      <c r="C191" s="244" t="s">
        <v>683</v>
      </c>
      <c r="D191" s="244" t="s">
        <v>216</v>
      </c>
      <c r="E191" s="245" t="s">
        <v>5215</v>
      </c>
      <c r="F191" s="246" t="s">
        <v>5216</v>
      </c>
      <c r="G191" s="247" t="s">
        <v>310</v>
      </c>
      <c r="H191" s="248">
        <v>1</v>
      </c>
      <c r="I191" s="249"/>
      <c r="J191" s="250">
        <f>ROUND(I191*H191,2)</f>
        <v>0</v>
      </c>
      <c r="K191" s="246" t="s">
        <v>3629</v>
      </c>
      <c r="L191" s="45"/>
      <c r="M191" s="251" t="s">
        <v>1</v>
      </c>
      <c r="N191" s="252" t="s">
        <v>41</v>
      </c>
      <c r="O191" s="92"/>
      <c r="P191" s="253">
        <f>O191*H191</f>
        <v>0</v>
      </c>
      <c r="Q191" s="253">
        <v>0</v>
      </c>
      <c r="R191" s="253">
        <f>Q191*H191</f>
        <v>0</v>
      </c>
      <c r="S191" s="253">
        <v>0</v>
      </c>
      <c r="T191" s="254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5" t="s">
        <v>229</v>
      </c>
      <c r="AT191" s="255" t="s">
        <v>216</v>
      </c>
      <c r="AU191" s="255" t="s">
        <v>84</v>
      </c>
      <c r="AY191" s="18" t="s">
        <v>213</v>
      </c>
      <c r="BE191" s="256">
        <f>IF(N191="základní",J191,0)</f>
        <v>0</v>
      </c>
      <c r="BF191" s="256">
        <f>IF(N191="snížená",J191,0)</f>
        <v>0</v>
      </c>
      <c r="BG191" s="256">
        <f>IF(N191="zákl. přenesená",J191,0)</f>
        <v>0</v>
      </c>
      <c r="BH191" s="256">
        <f>IF(N191="sníž. přenesená",J191,0)</f>
        <v>0</v>
      </c>
      <c r="BI191" s="256">
        <f>IF(N191="nulová",J191,0)</f>
        <v>0</v>
      </c>
      <c r="BJ191" s="18" t="s">
        <v>84</v>
      </c>
      <c r="BK191" s="256">
        <f>ROUND(I191*H191,2)</f>
        <v>0</v>
      </c>
      <c r="BL191" s="18" t="s">
        <v>229</v>
      </c>
      <c r="BM191" s="255" t="s">
        <v>1842</v>
      </c>
    </row>
    <row r="192" s="2" customFormat="1" ht="21.75" customHeight="1">
      <c r="A192" s="39"/>
      <c r="B192" s="40"/>
      <c r="C192" s="244" t="s">
        <v>688</v>
      </c>
      <c r="D192" s="244" t="s">
        <v>216</v>
      </c>
      <c r="E192" s="245" t="s">
        <v>5217</v>
      </c>
      <c r="F192" s="246" t="s">
        <v>5218</v>
      </c>
      <c r="G192" s="247" t="s">
        <v>310</v>
      </c>
      <c r="H192" s="248">
        <v>1</v>
      </c>
      <c r="I192" s="249"/>
      <c r="J192" s="250">
        <f>ROUND(I192*H192,2)</f>
        <v>0</v>
      </c>
      <c r="K192" s="246" t="s">
        <v>3629</v>
      </c>
      <c r="L192" s="45"/>
      <c r="M192" s="251" t="s">
        <v>1</v>
      </c>
      <c r="N192" s="252" t="s">
        <v>41</v>
      </c>
      <c r="O192" s="92"/>
      <c r="P192" s="253">
        <f>O192*H192</f>
        <v>0</v>
      </c>
      <c r="Q192" s="253">
        <v>0</v>
      </c>
      <c r="R192" s="253">
        <f>Q192*H192</f>
        <v>0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229</v>
      </c>
      <c r="AT192" s="255" t="s">
        <v>216</v>
      </c>
      <c r="AU192" s="255" t="s">
        <v>84</v>
      </c>
      <c r="AY192" s="18" t="s">
        <v>213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84</v>
      </c>
      <c r="BK192" s="256">
        <f>ROUND(I192*H192,2)</f>
        <v>0</v>
      </c>
      <c r="BL192" s="18" t="s">
        <v>229</v>
      </c>
      <c r="BM192" s="255" t="s">
        <v>1854</v>
      </c>
    </row>
    <row r="193" s="2" customFormat="1" ht="16.5" customHeight="1">
      <c r="A193" s="39"/>
      <c r="B193" s="40"/>
      <c r="C193" s="244" t="s">
        <v>703</v>
      </c>
      <c r="D193" s="244" t="s">
        <v>216</v>
      </c>
      <c r="E193" s="245" t="s">
        <v>5219</v>
      </c>
      <c r="F193" s="246" t="s">
        <v>5220</v>
      </c>
      <c r="G193" s="247" t="s">
        <v>310</v>
      </c>
      <c r="H193" s="248">
        <v>1</v>
      </c>
      <c r="I193" s="249"/>
      <c r="J193" s="250">
        <f>ROUND(I193*H193,2)</f>
        <v>0</v>
      </c>
      <c r="K193" s="246" t="s">
        <v>3629</v>
      </c>
      <c r="L193" s="45"/>
      <c r="M193" s="251" t="s">
        <v>1</v>
      </c>
      <c r="N193" s="252" t="s">
        <v>41</v>
      </c>
      <c r="O193" s="92"/>
      <c r="P193" s="253">
        <f>O193*H193</f>
        <v>0</v>
      </c>
      <c r="Q193" s="253">
        <v>0</v>
      </c>
      <c r="R193" s="253">
        <f>Q193*H193</f>
        <v>0</v>
      </c>
      <c r="S193" s="253">
        <v>0</v>
      </c>
      <c r="T193" s="254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5" t="s">
        <v>229</v>
      </c>
      <c r="AT193" s="255" t="s">
        <v>216</v>
      </c>
      <c r="AU193" s="255" t="s">
        <v>84</v>
      </c>
      <c r="AY193" s="18" t="s">
        <v>213</v>
      </c>
      <c r="BE193" s="256">
        <f>IF(N193="základní",J193,0)</f>
        <v>0</v>
      </c>
      <c r="BF193" s="256">
        <f>IF(N193="snížená",J193,0)</f>
        <v>0</v>
      </c>
      <c r="BG193" s="256">
        <f>IF(N193="zákl. přenesená",J193,0)</f>
        <v>0</v>
      </c>
      <c r="BH193" s="256">
        <f>IF(N193="sníž. přenesená",J193,0)</f>
        <v>0</v>
      </c>
      <c r="BI193" s="256">
        <f>IF(N193="nulová",J193,0)</f>
        <v>0</v>
      </c>
      <c r="BJ193" s="18" t="s">
        <v>84</v>
      </c>
      <c r="BK193" s="256">
        <f>ROUND(I193*H193,2)</f>
        <v>0</v>
      </c>
      <c r="BL193" s="18" t="s">
        <v>229</v>
      </c>
      <c r="BM193" s="255" t="s">
        <v>1866</v>
      </c>
    </row>
    <row r="194" s="2" customFormat="1" ht="16.5" customHeight="1">
      <c r="A194" s="39"/>
      <c r="B194" s="40"/>
      <c r="C194" s="244" t="s">
        <v>708</v>
      </c>
      <c r="D194" s="244" t="s">
        <v>216</v>
      </c>
      <c r="E194" s="245" t="s">
        <v>5221</v>
      </c>
      <c r="F194" s="246" t="s">
        <v>5222</v>
      </c>
      <c r="G194" s="247" t="s">
        <v>310</v>
      </c>
      <c r="H194" s="248">
        <v>1</v>
      </c>
      <c r="I194" s="249"/>
      <c r="J194" s="250">
        <f>ROUND(I194*H194,2)</f>
        <v>0</v>
      </c>
      <c r="K194" s="246" t="s">
        <v>3629</v>
      </c>
      <c r="L194" s="45"/>
      <c r="M194" s="251" t="s">
        <v>1</v>
      </c>
      <c r="N194" s="252" t="s">
        <v>41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229</v>
      </c>
      <c r="AT194" s="255" t="s">
        <v>216</v>
      </c>
      <c r="AU194" s="255" t="s">
        <v>84</v>
      </c>
      <c r="AY194" s="18" t="s">
        <v>213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84</v>
      </c>
      <c r="BK194" s="256">
        <f>ROUND(I194*H194,2)</f>
        <v>0</v>
      </c>
      <c r="BL194" s="18" t="s">
        <v>229</v>
      </c>
      <c r="BM194" s="255" t="s">
        <v>1878</v>
      </c>
    </row>
    <row r="195" s="2" customFormat="1" ht="21.75" customHeight="1">
      <c r="A195" s="39"/>
      <c r="B195" s="40"/>
      <c r="C195" s="244" t="s">
        <v>695</v>
      </c>
      <c r="D195" s="244" t="s">
        <v>216</v>
      </c>
      <c r="E195" s="245" t="s">
        <v>5223</v>
      </c>
      <c r="F195" s="246" t="s">
        <v>5224</v>
      </c>
      <c r="G195" s="247" t="s">
        <v>310</v>
      </c>
      <c r="H195" s="248">
        <v>1</v>
      </c>
      <c r="I195" s="249"/>
      <c r="J195" s="250">
        <f>ROUND(I195*H195,2)</f>
        <v>0</v>
      </c>
      <c r="K195" s="246" t="s">
        <v>3629</v>
      </c>
      <c r="L195" s="45"/>
      <c r="M195" s="251" t="s">
        <v>1</v>
      </c>
      <c r="N195" s="252" t="s">
        <v>41</v>
      </c>
      <c r="O195" s="92"/>
      <c r="P195" s="253">
        <f>O195*H195</f>
        <v>0</v>
      </c>
      <c r="Q195" s="253">
        <v>0</v>
      </c>
      <c r="R195" s="253">
        <f>Q195*H195</f>
        <v>0</v>
      </c>
      <c r="S195" s="253">
        <v>0</v>
      </c>
      <c r="T195" s="254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5" t="s">
        <v>229</v>
      </c>
      <c r="AT195" s="255" t="s">
        <v>216</v>
      </c>
      <c r="AU195" s="255" t="s">
        <v>84</v>
      </c>
      <c r="AY195" s="18" t="s">
        <v>213</v>
      </c>
      <c r="BE195" s="256">
        <f>IF(N195="základní",J195,0)</f>
        <v>0</v>
      </c>
      <c r="BF195" s="256">
        <f>IF(N195="snížená",J195,0)</f>
        <v>0</v>
      </c>
      <c r="BG195" s="256">
        <f>IF(N195="zákl. přenesená",J195,0)</f>
        <v>0</v>
      </c>
      <c r="BH195" s="256">
        <f>IF(N195="sníž. přenesená",J195,0)</f>
        <v>0</v>
      </c>
      <c r="BI195" s="256">
        <f>IF(N195="nulová",J195,0)</f>
        <v>0</v>
      </c>
      <c r="BJ195" s="18" t="s">
        <v>84</v>
      </c>
      <c r="BK195" s="256">
        <f>ROUND(I195*H195,2)</f>
        <v>0</v>
      </c>
      <c r="BL195" s="18" t="s">
        <v>229</v>
      </c>
      <c r="BM195" s="255" t="s">
        <v>1888</v>
      </c>
    </row>
    <row r="196" s="2" customFormat="1" ht="21.75" customHeight="1">
      <c r="A196" s="39"/>
      <c r="B196" s="40"/>
      <c r="C196" s="244" t="s">
        <v>454</v>
      </c>
      <c r="D196" s="244" t="s">
        <v>216</v>
      </c>
      <c r="E196" s="245" t="s">
        <v>5225</v>
      </c>
      <c r="F196" s="246" t="s">
        <v>5226</v>
      </c>
      <c r="G196" s="247" t="s">
        <v>310</v>
      </c>
      <c r="H196" s="248">
        <v>1</v>
      </c>
      <c r="I196" s="249"/>
      <c r="J196" s="250">
        <f>ROUND(I196*H196,2)</f>
        <v>0</v>
      </c>
      <c r="K196" s="246" t="s">
        <v>3629</v>
      </c>
      <c r="L196" s="45"/>
      <c r="M196" s="251" t="s">
        <v>1</v>
      </c>
      <c r="N196" s="252" t="s">
        <v>41</v>
      </c>
      <c r="O196" s="92"/>
      <c r="P196" s="253">
        <f>O196*H196</f>
        <v>0</v>
      </c>
      <c r="Q196" s="253">
        <v>0</v>
      </c>
      <c r="R196" s="253">
        <f>Q196*H196</f>
        <v>0</v>
      </c>
      <c r="S196" s="253">
        <v>0</v>
      </c>
      <c r="T196" s="254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5" t="s">
        <v>229</v>
      </c>
      <c r="AT196" s="255" t="s">
        <v>216</v>
      </c>
      <c r="AU196" s="255" t="s">
        <v>84</v>
      </c>
      <c r="AY196" s="18" t="s">
        <v>213</v>
      </c>
      <c r="BE196" s="256">
        <f>IF(N196="základní",J196,0)</f>
        <v>0</v>
      </c>
      <c r="BF196" s="256">
        <f>IF(N196="snížená",J196,0)</f>
        <v>0</v>
      </c>
      <c r="BG196" s="256">
        <f>IF(N196="zákl. přenesená",J196,0)</f>
        <v>0</v>
      </c>
      <c r="BH196" s="256">
        <f>IF(N196="sníž. přenesená",J196,0)</f>
        <v>0</v>
      </c>
      <c r="BI196" s="256">
        <f>IF(N196="nulová",J196,0)</f>
        <v>0</v>
      </c>
      <c r="BJ196" s="18" t="s">
        <v>84</v>
      </c>
      <c r="BK196" s="256">
        <f>ROUND(I196*H196,2)</f>
        <v>0</v>
      </c>
      <c r="BL196" s="18" t="s">
        <v>229</v>
      </c>
      <c r="BM196" s="255" t="s">
        <v>1894</v>
      </c>
    </row>
    <row r="197" s="2" customFormat="1" ht="16.5" customHeight="1">
      <c r="A197" s="39"/>
      <c r="B197" s="40"/>
      <c r="C197" s="244" t="s">
        <v>953</v>
      </c>
      <c r="D197" s="244" t="s">
        <v>216</v>
      </c>
      <c r="E197" s="245" t="s">
        <v>5227</v>
      </c>
      <c r="F197" s="246" t="s">
        <v>5228</v>
      </c>
      <c r="G197" s="247" t="s">
        <v>219</v>
      </c>
      <c r="H197" s="248">
        <v>1</v>
      </c>
      <c r="I197" s="249"/>
      <c r="J197" s="250">
        <f>ROUND(I197*H197,2)</f>
        <v>0</v>
      </c>
      <c r="K197" s="246" t="s">
        <v>3629</v>
      </c>
      <c r="L197" s="45"/>
      <c r="M197" s="251" t="s">
        <v>1</v>
      </c>
      <c r="N197" s="252" t="s">
        <v>41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229</v>
      </c>
      <c r="AT197" s="255" t="s">
        <v>216</v>
      </c>
      <c r="AU197" s="255" t="s">
        <v>84</v>
      </c>
      <c r="AY197" s="18" t="s">
        <v>213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84</v>
      </c>
      <c r="BK197" s="256">
        <f>ROUND(I197*H197,2)</f>
        <v>0</v>
      </c>
      <c r="BL197" s="18" t="s">
        <v>229</v>
      </c>
      <c r="BM197" s="255" t="s">
        <v>1225</v>
      </c>
    </row>
    <row r="198" s="2" customFormat="1" ht="16.5" customHeight="1">
      <c r="A198" s="39"/>
      <c r="B198" s="40"/>
      <c r="C198" s="244" t="s">
        <v>1568</v>
      </c>
      <c r="D198" s="244" t="s">
        <v>216</v>
      </c>
      <c r="E198" s="245" t="s">
        <v>5229</v>
      </c>
      <c r="F198" s="246" t="s">
        <v>5230</v>
      </c>
      <c r="G198" s="247" t="s">
        <v>310</v>
      </c>
      <c r="H198" s="248">
        <v>1</v>
      </c>
      <c r="I198" s="249"/>
      <c r="J198" s="250">
        <f>ROUND(I198*H198,2)</f>
        <v>0</v>
      </c>
      <c r="K198" s="246" t="s">
        <v>3629</v>
      </c>
      <c r="L198" s="45"/>
      <c r="M198" s="251" t="s">
        <v>1</v>
      </c>
      <c r="N198" s="252" t="s">
        <v>41</v>
      </c>
      <c r="O198" s="92"/>
      <c r="P198" s="253">
        <f>O198*H198</f>
        <v>0</v>
      </c>
      <c r="Q198" s="253">
        <v>0</v>
      </c>
      <c r="R198" s="253">
        <f>Q198*H198</f>
        <v>0</v>
      </c>
      <c r="S198" s="253">
        <v>0</v>
      </c>
      <c r="T198" s="254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5" t="s">
        <v>229</v>
      </c>
      <c r="AT198" s="255" t="s">
        <v>216</v>
      </c>
      <c r="AU198" s="255" t="s">
        <v>84</v>
      </c>
      <c r="AY198" s="18" t="s">
        <v>213</v>
      </c>
      <c r="BE198" s="256">
        <f>IF(N198="základní",J198,0)</f>
        <v>0</v>
      </c>
      <c r="BF198" s="256">
        <f>IF(N198="snížená",J198,0)</f>
        <v>0</v>
      </c>
      <c r="BG198" s="256">
        <f>IF(N198="zákl. přenesená",J198,0)</f>
        <v>0</v>
      </c>
      <c r="BH198" s="256">
        <f>IF(N198="sníž. přenesená",J198,0)</f>
        <v>0</v>
      </c>
      <c r="BI198" s="256">
        <f>IF(N198="nulová",J198,0)</f>
        <v>0</v>
      </c>
      <c r="BJ198" s="18" t="s">
        <v>84</v>
      </c>
      <c r="BK198" s="256">
        <f>ROUND(I198*H198,2)</f>
        <v>0</v>
      </c>
      <c r="BL198" s="18" t="s">
        <v>229</v>
      </c>
      <c r="BM198" s="255" t="s">
        <v>1914</v>
      </c>
    </row>
    <row r="199" s="2" customFormat="1" ht="16.5" customHeight="1">
      <c r="A199" s="39"/>
      <c r="B199" s="40"/>
      <c r="C199" s="244" t="s">
        <v>1574</v>
      </c>
      <c r="D199" s="244" t="s">
        <v>216</v>
      </c>
      <c r="E199" s="245" t="s">
        <v>5231</v>
      </c>
      <c r="F199" s="246" t="s">
        <v>5232</v>
      </c>
      <c r="G199" s="247" t="s">
        <v>310</v>
      </c>
      <c r="H199" s="248">
        <v>1</v>
      </c>
      <c r="I199" s="249"/>
      <c r="J199" s="250">
        <f>ROUND(I199*H199,2)</f>
        <v>0</v>
      </c>
      <c r="K199" s="246" t="s">
        <v>3629</v>
      </c>
      <c r="L199" s="45"/>
      <c r="M199" s="251" t="s">
        <v>1</v>
      </c>
      <c r="N199" s="252" t="s">
        <v>41</v>
      </c>
      <c r="O199" s="92"/>
      <c r="P199" s="253">
        <f>O199*H199</f>
        <v>0</v>
      </c>
      <c r="Q199" s="253">
        <v>0</v>
      </c>
      <c r="R199" s="253">
        <f>Q199*H199</f>
        <v>0</v>
      </c>
      <c r="S199" s="253">
        <v>0</v>
      </c>
      <c r="T199" s="254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5" t="s">
        <v>229</v>
      </c>
      <c r="AT199" s="255" t="s">
        <v>216</v>
      </c>
      <c r="AU199" s="255" t="s">
        <v>84</v>
      </c>
      <c r="AY199" s="18" t="s">
        <v>213</v>
      </c>
      <c r="BE199" s="256">
        <f>IF(N199="základní",J199,0)</f>
        <v>0</v>
      </c>
      <c r="BF199" s="256">
        <f>IF(N199="snížená",J199,0)</f>
        <v>0</v>
      </c>
      <c r="BG199" s="256">
        <f>IF(N199="zákl. přenesená",J199,0)</f>
        <v>0</v>
      </c>
      <c r="BH199" s="256">
        <f>IF(N199="sníž. přenesená",J199,0)</f>
        <v>0</v>
      </c>
      <c r="BI199" s="256">
        <f>IF(N199="nulová",J199,0)</f>
        <v>0</v>
      </c>
      <c r="BJ199" s="18" t="s">
        <v>84</v>
      </c>
      <c r="BK199" s="256">
        <f>ROUND(I199*H199,2)</f>
        <v>0</v>
      </c>
      <c r="BL199" s="18" t="s">
        <v>229</v>
      </c>
      <c r="BM199" s="255" t="s">
        <v>1921</v>
      </c>
    </row>
    <row r="200" s="2" customFormat="1" ht="16.5" customHeight="1">
      <c r="A200" s="39"/>
      <c r="B200" s="40"/>
      <c r="C200" s="244" t="s">
        <v>1580</v>
      </c>
      <c r="D200" s="244" t="s">
        <v>216</v>
      </c>
      <c r="E200" s="245" t="s">
        <v>5233</v>
      </c>
      <c r="F200" s="246" t="s">
        <v>5234</v>
      </c>
      <c r="G200" s="247" t="s">
        <v>471</v>
      </c>
      <c r="H200" s="248">
        <v>2</v>
      </c>
      <c r="I200" s="249"/>
      <c r="J200" s="250">
        <f>ROUND(I200*H200,2)</f>
        <v>0</v>
      </c>
      <c r="K200" s="246" t="s">
        <v>3629</v>
      </c>
      <c r="L200" s="45"/>
      <c r="M200" s="251" t="s">
        <v>1</v>
      </c>
      <c r="N200" s="252" t="s">
        <v>41</v>
      </c>
      <c r="O200" s="92"/>
      <c r="P200" s="253">
        <f>O200*H200</f>
        <v>0</v>
      </c>
      <c r="Q200" s="253">
        <v>0</v>
      </c>
      <c r="R200" s="253">
        <f>Q200*H200</f>
        <v>0</v>
      </c>
      <c r="S200" s="253">
        <v>0</v>
      </c>
      <c r="T200" s="254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5" t="s">
        <v>229</v>
      </c>
      <c r="AT200" s="255" t="s">
        <v>216</v>
      </c>
      <c r="AU200" s="255" t="s">
        <v>84</v>
      </c>
      <c r="AY200" s="18" t="s">
        <v>213</v>
      </c>
      <c r="BE200" s="256">
        <f>IF(N200="základní",J200,0)</f>
        <v>0</v>
      </c>
      <c r="BF200" s="256">
        <f>IF(N200="snížená",J200,0)</f>
        <v>0</v>
      </c>
      <c r="BG200" s="256">
        <f>IF(N200="zákl. přenesená",J200,0)</f>
        <v>0</v>
      </c>
      <c r="BH200" s="256">
        <f>IF(N200="sníž. přenesená",J200,0)</f>
        <v>0</v>
      </c>
      <c r="BI200" s="256">
        <f>IF(N200="nulová",J200,0)</f>
        <v>0</v>
      </c>
      <c r="BJ200" s="18" t="s">
        <v>84</v>
      </c>
      <c r="BK200" s="256">
        <f>ROUND(I200*H200,2)</f>
        <v>0</v>
      </c>
      <c r="BL200" s="18" t="s">
        <v>229</v>
      </c>
      <c r="BM200" s="255" t="s">
        <v>1937</v>
      </c>
    </row>
    <row r="201" s="2" customFormat="1" ht="16.5" customHeight="1">
      <c r="A201" s="39"/>
      <c r="B201" s="40"/>
      <c r="C201" s="244" t="s">
        <v>1586</v>
      </c>
      <c r="D201" s="244" t="s">
        <v>216</v>
      </c>
      <c r="E201" s="245" t="s">
        <v>5235</v>
      </c>
      <c r="F201" s="246" t="s">
        <v>5236</v>
      </c>
      <c r="G201" s="247" t="s">
        <v>471</v>
      </c>
      <c r="H201" s="248">
        <v>1</v>
      </c>
      <c r="I201" s="249"/>
      <c r="J201" s="250">
        <f>ROUND(I201*H201,2)</f>
        <v>0</v>
      </c>
      <c r="K201" s="246" t="s">
        <v>3629</v>
      </c>
      <c r="L201" s="45"/>
      <c r="M201" s="251" t="s">
        <v>1</v>
      </c>
      <c r="N201" s="252" t="s">
        <v>41</v>
      </c>
      <c r="O201" s="92"/>
      <c r="P201" s="253">
        <f>O201*H201</f>
        <v>0</v>
      </c>
      <c r="Q201" s="253">
        <v>0</v>
      </c>
      <c r="R201" s="253">
        <f>Q201*H201</f>
        <v>0</v>
      </c>
      <c r="S201" s="253">
        <v>0</v>
      </c>
      <c r="T201" s="254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5" t="s">
        <v>229</v>
      </c>
      <c r="AT201" s="255" t="s">
        <v>216</v>
      </c>
      <c r="AU201" s="255" t="s">
        <v>84</v>
      </c>
      <c r="AY201" s="18" t="s">
        <v>213</v>
      </c>
      <c r="BE201" s="256">
        <f>IF(N201="základní",J201,0)</f>
        <v>0</v>
      </c>
      <c r="BF201" s="256">
        <f>IF(N201="snížená",J201,0)</f>
        <v>0</v>
      </c>
      <c r="BG201" s="256">
        <f>IF(N201="zákl. přenesená",J201,0)</f>
        <v>0</v>
      </c>
      <c r="BH201" s="256">
        <f>IF(N201="sníž. přenesená",J201,0)</f>
        <v>0</v>
      </c>
      <c r="BI201" s="256">
        <f>IF(N201="nulová",J201,0)</f>
        <v>0</v>
      </c>
      <c r="BJ201" s="18" t="s">
        <v>84</v>
      </c>
      <c r="BK201" s="256">
        <f>ROUND(I201*H201,2)</f>
        <v>0</v>
      </c>
      <c r="BL201" s="18" t="s">
        <v>229</v>
      </c>
      <c r="BM201" s="255" t="s">
        <v>1948</v>
      </c>
    </row>
    <row r="202" s="2" customFormat="1" ht="16.5" customHeight="1">
      <c r="A202" s="39"/>
      <c r="B202" s="40"/>
      <c r="C202" s="244" t="s">
        <v>1592</v>
      </c>
      <c r="D202" s="244" t="s">
        <v>216</v>
      </c>
      <c r="E202" s="245" t="s">
        <v>5237</v>
      </c>
      <c r="F202" s="246" t="s">
        <v>5238</v>
      </c>
      <c r="G202" s="247" t="s">
        <v>471</v>
      </c>
      <c r="H202" s="248">
        <v>3</v>
      </c>
      <c r="I202" s="249"/>
      <c r="J202" s="250">
        <f>ROUND(I202*H202,2)</f>
        <v>0</v>
      </c>
      <c r="K202" s="246" t="s">
        <v>3629</v>
      </c>
      <c r="L202" s="45"/>
      <c r="M202" s="251" t="s">
        <v>1</v>
      </c>
      <c r="N202" s="252" t="s">
        <v>41</v>
      </c>
      <c r="O202" s="92"/>
      <c r="P202" s="253">
        <f>O202*H202</f>
        <v>0</v>
      </c>
      <c r="Q202" s="253">
        <v>0</v>
      </c>
      <c r="R202" s="253">
        <f>Q202*H202</f>
        <v>0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229</v>
      </c>
      <c r="AT202" s="255" t="s">
        <v>216</v>
      </c>
      <c r="AU202" s="255" t="s">
        <v>84</v>
      </c>
      <c r="AY202" s="18" t="s">
        <v>213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84</v>
      </c>
      <c r="BK202" s="256">
        <f>ROUND(I202*H202,2)</f>
        <v>0</v>
      </c>
      <c r="BL202" s="18" t="s">
        <v>229</v>
      </c>
      <c r="BM202" s="255" t="s">
        <v>1958</v>
      </c>
    </row>
    <row r="203" s="2" customFormat="1" ht="16.5" customHeight="1">
      <c r="A203" s="39"/>
      <c r="B203" s="40"/>
      <c r="C203" s="244" t="s">
        <v>1597</v>
      </c>
      <c r="D203" s="244" t="s">
        <v>216</v>
      </c>
      <c r="E203" s="245" t="s">
        <v>5239</v>
      </c>
      <c r="F203" s="246" t="s">
        <v>5240</v>
      </c>
      <c r="G203" s="247" t="s">
        <v>471</v>
      </c>
      <c r="H203" s="248">
        <v>110</v>
      </c>
      <c r="I203" s="249"/>
      <c r="J203" s="250">
        <f>ROUND(I203*H203,2)</f>
        <v>0</v>
      </c>
      <c r="K203" s="246" t="s">
        <v>3629</v>
      </c>
      <c r="L203" s="45"/>
      <c r="M203" s="251" t="s">
        <v>1</v>
      </c>
      <c r="N203" s="252" t="s">
        <v>41</v>
      </c>
      <c r="O203" s="92"/>
      <c r="P203" s="253">
        <f>O203*H203</f>
        <v>0</v>
      </c>
      <c r="Q203" s="253">
        <v>0</v>
      </c>
      <c r="R203" s="253">
        <f>Q203*H203</f>
        <v>0</v>
      </c>
      <c r="S203" s="253">
        <v>0</v>
      </c>
      <c r="T203" s="254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5" t="s">
        <v>229</v>
      </c>
      <c r="AT203" s="255" t="s">
        <v>216</v>
      </c>
      <c r="AU203" s="255" t="s">
        <v>84</v>
      </c>
      <c r="AY203" s="18" t="s">
        <v>213</v>
      </c>
      <c r="BE203" s="256">
        <f>IF(N203="základní",J203,0)</f>
        <v>0</v>
      </c>
      <c r="BF203" s="256">
        <f>IF(N203="snížená",J203,0)</f>
        <v>0</v>
      </c>
      <c r="BG203" s="256">
        <f>IF(N203="zákl. přenesená",J203,0)</f>
        <v>0</v>
      </c>
      <c r="BH203" s="256">
        <f>IF(N203="sníž. přenesená",J203,0)</f>
        <v>0</v>
      </c>
      <c r="BI203" s="256">
        <f>IF(N203="nulová",J203,0)</f>
        <v>0</v>
      </c>
      <c r="BJ203" s="18" t="s">
        <v>84</v>
      </c>
      <c r="BK203" s="256">
        <f>ROUND(I203*H203,2)</f>
        <v>0</v>
      </c>
      <c r="BL203" s="18" t="s">
        <v>229</v>
      </c>
      <c r="BM203" s="255" t="s">
        <v>1969</v>
      </c>
    </row>
    <row r="204" s="2" customFormat="1" ht="16.5" customHeight="1">
      <c r="A204" s="39"/>
      <c r="B204" s="40"/>
      <c r="C204" s="244" t="s">
        <v>1602</v>
      </c>
      <c r="D204" s="244" t="s">
        <v>216</v>
      </c>
      <c r="E204" s="245" t="s">
        <v>5241</v>
      </c>
      <c r="F204" s="246" t="s">
        <v>5242</v>
      </c>
      <c r="G204" s="247" t="s">
        <v>471</v>
      </c>
      <c r="H204" s="248">
        <v>125</v>
      </c>
      <c r="I204" s="249"/>
      <c r="J204" s="250">
        <f>ROUND(I204*H204,2)</f>
        <v>0</v>
      </c>
      <c r="K204" s="246" t="s">
        <v>3629</v>
      </c>
      <c r="L204" s="45"/>
      <c r="M204" s="251" t="s">
        <v>1</v>
      </c>
      <c r="N204" s="252" t="s">
        <v>41</v>
      </c>
      <c r="O204" s="92"/>
      <c r="P204" s="253">
        <f>O204*H204</f>
        <v>0</v>
      </c>
      <c r="Q204" s="253">
        <v>0</v>
      </c>
      <c r="R204" s="253">
        <f>Q204*H204</f>
        <v>0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229</v>
      </c>
      <c r="AT204" s="255" t="s">
        <v>216</v>
      </c>
      <c r="AU204" s="255" t="s">
        <v>84</v>
      </c>
      <c r="AY204" s="18" t="s">
        <v>213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84</v>
      </c>
      <c r="BK204" s="256">
        <f>ROUND(I204*H204,2)</f>
        <v>0</v>
      </c>
      <c r="BL204" s="18" t="s">
        <v>229</v>
      </c>
      <c r="BM204" s="255" t="s">
        <v>1978</v>
      </c>
    </row>
    <row r="205" s="2" customFormat="1" ht="16.5" customHeight="1">
      <c r="A205" s="39"/>
      <c r="B205" s="40"/>
      <c r="C205" s="244" t="s">
        <v>1608</v>
      </c>
      <c r="D205" s="244" t="s">
        <v>216</v>
      </c>
      <c r="E205" s="245" t="s">
        <v>5243</v>
      </c>
      <c r="F205" s="246" t="s">
        <v>5244</v>
      </c>
      <c r="G205" s="247" t="s">
        <v>471</v>
      </c>
      <c r="H205" s="248">
        <v>12</v>
      </c>
      <c r="I205" s="249"/>
      <c r="J205" s="250">
        <f>ROUND(I205*H205,2)</f>
        <v>0</v>
      </c>
      <c r="K205" s="246" t="s">
        <v>3629</v>
      </c>
      <c r="L205" s="45"/>
      <c r="M205" s="251" t="s">
        <v>1</v>
      </c>
      <c r="N205" s="252" t="s">
        <v>41</v>
      </c>
      <c r="O205" s="92"/>
      <c r="P205" s="253">
        <f>O205*H205</f>
        <v>0</v>
      </c>
      <c r="Q205" s="253">
        <v>0</v>
      </c>
      <c r="R205" s="253">
        <f>Q205*H205</f>
        <v>0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229</v>
      </c>
      <c r="AT205" s="255" t="s">
        <v>216</v>
      </c>
      <c r="AU205" s="255" t="s">
        <v>84</v>
      </c>
      <c r="AY205" s="18" t="s">
        <v>213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84</v>
      </c>
      <c r="BK205" s="256">
        <f>ROUND(I205*H205,2)</f>
        <v>0</v>
      </c>
      <c r="BL205" s="18" t="s">
        <v>229</v>
      </c>
      <c r="BM205" s="255" t="s">
        <v>1990</v>
      </c>
    </row>
    <row r="206" s="2" customFormat="1" ht="16.5" customHeight="1">
      <c r="A206" s="39"/>
      <c r="B206" s="40"/>
      <c r="C206" s="244" t="s">
        <v>1618</v>
      </c>
      <c r="D206" s="244" t="s">
        <v>216</v>
      </c>
      <c r="E206" s="245" t="s">
        <v>5245</v>
      </c>
      <c r="F206" s="246" t="s">
        <v>5246</v>
      </c>
      <c r="G206" s="247" t="s">
        <v>471</v>
      </c>
      <c r="H206" s="248">
        <v>19</v>
      </c>
      <c r="I206" s="249"/>
      <c r="J206" s="250">
        <f>ROUND(I206*H206,2)</f>
        <v>0</v>
      </c>
      <c r="K206" s="246" t="s">
        <v>3629</v>
      </c>
      <c r="L206" s="45"/>
      <c r="M206" s="251" t="s">
        <v>1</v>
      </c>
      <c r="N206" s="252" t="s">
        <v>41</v>
      </c>
      <c r="O206" s="92"/>
      <c r="P206" s="253">
        <f>O206*H206</f>
        <v>0</v>
      </c>
      <c r="Q206" s="253">
        <v>0</v>
      </c>
      <c r="R206" s="253">
        <f>Q206*H206</f>
        <v>0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229</v>
      </c>
      <c r="AT206" s="255" t="s">
        <v>216</v>
      </c>
      <c r="AU206" s="255" t="s">
        <v>84</v>
      </c>
      <c r="AY206" s="18" t="s">
        <v>213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84</v>
      </c>
      <c r="BK206" s="256">
        <f>ROUND(I206*H206,2)</f>
        <v>0</v>
      </c>
      <c r="BL206" s="18" t="s">
        <v>229</v>
      </c>
      <c r="BM206" s="255" t="s">
        <v>1998</v>
      </c>
    </row>
    <row r="207" s="2" customFormat="1" ht="16.5" customHeight="1">
      <c r="A207" s="39"/>
      <c r="B207" s="40"/>
      <c r="C207" s="244" t="s">
        <v>1624</v>
      </c>
      <c r="D207" s="244" t="s">
        <v>216</v>
      </c>
      <c r="E207" s="245" t="s">
        <v>5247</v>
      </c>
      <c r="F207" s="246" t="s">
        <v>5248</v>
      </c>
      <c r="G207" s="247" t="s">
        <v>310</v>
      </c>
      <c r="H207" s="248">
        <v>3</v>
      </c>
      <c r="I207" s="249"/>
      <c r="J207" s="250">
        <f>ROUND(I207*H207,2)</f>
        <v>0</v>
      </c>
      <c r="K207" s="246" t="s">
        <v>3629</v>
      </c>
      <c r="L207" s="45"/>
      <c r="M207" s="251" t="s">
        <v>1</v>
      </c>
      <c r="N207" s="252" t="s">
        <v>41</v>
      </c>
      <c r="O207" s="92"/>
      <c r="P207" s="253">
        <f>O207*H207</f>
        <v>0</v>
      </c>
      <c r="Q207" s="253">
        <v>0</v>
      </c>
      <c r="R207" s="253">
        <f>Q207*H207</f>
        <v>0</v>
      </c>
      <c r="S207" s="253">
        <v>0</v>
      </c>
      <c r="T207" s="254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5" t="s">
        <v>229</v>
      </c>
      <c r="AT207" s="255" t="s">
        <v>216</v>
      </c>
      <c r="AU207" s="255" t="s">
        <v>84</v>
      </c>
      <c r="AY207" s="18" t="s">
        <v>213</v>
      </c>
      <c r="BE207" s="256">
        <f>IF(N207="základní",J207,0)</f>
        <v>0</v>
      </c>
      <c r="BF207" s="256">
        <f>IF(N207="snížená",J207,0)</f>
        <v>0</v>
      </c>
      <c r="BG207" s="256">
        <f>IF(N207="zákl. přenesená",J207,0)</f>
        <v>0</v>
      </c>
      <c r="BH207" s="256">
        <f>IF(N207="sníž. přenesená",J207,0)</f>
        <v>0</v>
      </c>
      <c r="BI207" s="256">
        <f>IF(N207="nulová",J207,0)</f>
        <v>0</v>
      </c>
      <c r="BJ207" s="18" t="s">
        <v>84</v>
      </c>
      <c r="BK207" s="256">
        <f>ROUND(I207*H207,2)</f>
        <v>0</v>
      </c>
      <c r="BL207" s="18" t="s">
        <v>229</v>
      </c>
      <c r="BM207" s="255" t="s">
        <v>2008</v>
      </c>
    </row>
    <row r="208" s="2" customFormat="1" ht="16.5" customHeight="1">
      <c r="A208" s="39"/>
      <c r="B208" s="40"/>
      <c r="C208" s="244" t="s">
        <v>1629</v>
      </c>
      <c r="D208" s="244" t="s">
        <v>216</v>
      </c>
      <c r="E208" s="245" t="s">
        <v>5249</v>
      </c>
      <c r="F208" s="246" t="s">
        <v>5250</v>
      </c>
      <c r="G208" s="247" t="s">
        <v>310</v>
      </c>
      <c r="H208" s="248">
        <v>2</v>
      </c>
      <c r="I208" s="249"/>
      <c r="J208" s="250">
        <f>ROUND(I208*H208,2)</f>
        <v>0</v>
      </c>
      <c r="K208" s="246" t="s">
        <v>3629</v>
      </c>
      <c r="L208" s="45"/>
      <c r="M208" s="251" t="s">
        <v>1</v>
      </c>
      <c r="N208" s="252" t="s">
        <v>41</v>
      </c>
      <c r="O208" s="92"/>
      <c r="P208" s="253">
        <f>O208*H208</f>
        <v>0</v>
      </c>
      <c r="Q208" s="253">
        <v>0</v>
      </c>
      <c r="R208" s="253">
        <f>Q208*H208</f>
        <v>0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229</v>
      </c>
      <c r="AT208" s="255" t="s">
        <v>216</v>
      </c>
      <c r="AU208" s="255" t="s">
        <v>84</v>
      </c>
      <c r="AY208" s="18" t="s">
        <v>213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84</v>
      </c>
      <c r="BK208" s="256">
        <f>ROUND(I208*H208,2)</f>
        <v>0</v>
      </c>
      <c r="BL208" s="18" t="s">
        <v>229</v>
      </c>
      <c r="BM208" s="255" t="s">
        <v>2016</v>
      </c>
    </row>
    <row r="209" s="2" customFormat="1" ht="16.5" customHeight="1">
      <c r="A209" s="39"/>
      <c r="B209" s="40"/>
      <c r="C209" s="244" t="s">
        <v>1633</v>
      </c>
      <c r="D209" s="244" t="s">
        <v>216</v>
      </c>
      <c r="E209" s="245" t="s">
        <v>5251</v>
      </c>
      <c r="F209" s="246" t="s">
        <v>5252</v>
      </c>
      <c r="G209" s="247" t="s">
        <v>310</v>
      </c>
      <c r="H209" s="248">
        <v>3</v>
      </c>
      <c r="I209" s="249"/>
      <c r="J209" s="250">
        <f>ROUND(I209*H209,2)</f>
        <v>0</v>
      </c>
      <c r="K209" s="246" t="s">
        <v>3629</v>
      </c>
      <c r="L209" s="45"/>
      <c r="M209" s="251" t="s">
        <v>1</v>
      </c>
      <c r="N209" s="252" t="s">
        <v>41</v>
      </c>
      <c r="O209" s="92"/>
      <c r="P209" s="253">
        <f>O209*H209</f>
        <v>0</v>
      </c>
      <c r="Q209" s="253">
        <v>0</v>
      </c>
      <c r="R209" s="253">
        <f>Q209*H209</f>
        <v>0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229</v>
      </c>
      <c r="AT209" s="255" t="s">
        <v>216</v>
      </c>
      <c r="AU209" s="255" t="s">
        <v>84</v>
      </c>
      <c r="AY209" s="18" t="s">
        <v>213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84</v>
      </c>
      <c r="BK209" s="256">
        <f>ROUND(I209*H209,2)</f>
        <v>0</v>
      </c>
      <c r="BL209" s="18" t="s">
        <v>229</v>
      </c>
      <c r="BM209" s="255" t="s">
        <v>3797</v>
      </c>
    </row>
    <row r="210" s="2" customFormat="1" ht="16.5" customHeight="1">
      <c r="A210" s="39"/>
      <c r="B210" s="40"/>
      <c r="C210" s="244" t="s">
        <v>1637</v>
      </c>
      <c r="D210" s="244" t="s">
        <v>216</v>
      </c>
      <c r="E210" s="245" t="s">
        <v>5253</v>
      </c>
      <c r="F210" s="246" t="s">
        <v>5254</v>
      </c>
      <c r="G210" s="247" t="s">
        <v>310</v>
      </c>
      <c r="H210" s="248">
        <v>6</v>
      </c>
      <c r="I210" s="249"/>
      <c r="J210" s="250">
        <f>ROUND(I210*H210,2)</f>
        <v>0</v>
      </c>
      <c r="K210" s="246" t="s">
        <v>3629</v>
      </c>
      <c r="L210" s="45"/>
      <c r="M210" s="251" t="s">
        <v>1</v>
      </c>
      <c r="N210" s="252" t="s">
        <v>41</v>
      </c>
      <c r="O210" s="92"/>
      <c r="P210" s="253">
        <f>O210*H210</f>
        <v>0</v>
      </c>
      <c r="Q210" s="253">
        <v>0</v>
      </c>
      <c r="R210" s="253">
        <f>Q210*H210</f>
        <v>0</v>
      </c>
      <c r="S210" s="253">
        <v>0</v>
      </c>
      <c r="T210" s="254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5" t="s">
        <v>229</v>
      </c>
      <c r="AT210" s="255" t="s">
        <v>216</v>
      </c>
      <c r="AU210" s="255" t="s">
        <v>84</v>
      </c>
      <c r="AY210" s="18" t="s">
        <v>213</v>
      </c>
      <c r="BE210" s="256">
        <f>IF(N210="základní",J210,0)</f>
        <v>0</v>
      </c>
      <c r="BF210" s="256">
        <f>IF(N210="snížená",J210,0)</f>
        <v>0</v>
      </c>
      <c r="BG210" s="256">
        <f>IF(N210="zákl. přenesená",J210,0)</f>
        <v>0</v>
      </c>
      <c r="BH210" s="256">
        <f>IF(N210="sníž. přenesená",J210,0)</f>
        <v>0</v>
      </c>
      <c r="BI210" s="256">
        <f>IF(N210="nulová",J210,0)</f>
        <v>0</v>
      </c>
      <c r="BJ210" s="18" t="s">
        <v>84</v>
      </c>
      <c r="BK210" s="256">
        <f>ROUND(I210*H210,2)</f>
        <v>0</v>
      </c>
      <c r="BL210" s="18" t="s">
        <v>229</v>
      </c>
      <c r="BM210" s="255" t="s">
        <v>2027</v>
      </c>
    </row>
    <row r="211" s="2" customFormat="1" ht="16.5" customHeight="1">
      <c r="A211" s="39"/>
      <c r="B211" s="40"/>
      <c r="C211" s="244" t="s">
        <v>1644</v>
      </c>
      <c r="D211" s="244" t="s">
        <v>216</v>
      </c>
      <c r="E211" s="245" t="s">
        <v>5255</v>
      </c>
      <c r="F211" s="246" t="s">
        <v>5256</v>
      </c>
      <c r="G211" s="247" t="s">
        <v>310</v>
      </c>
      <c r="H211" s="248">
        <v>2</v>
      </c>
      <c r="I211" s="249"/>
      <c r="J211" s="250">
        <f>ROUND(I211*H211,2)</f>
        <v>0</v>
      </c>
      <c r="K211" s="246" t="s">
        <v>3629</v>
      </c>
      <c r="L211" s="45"/>
      <c r="M211" s="251" t="s">
        <v>1</v>
      </c>
      <c r="N211" s="252" t="s">
        <v>41</v>
      </c>
      <c r="O211" s="92"/>
      <c r="P211" s="253">
        <f>O211*H211</f>
        <v>0</v>
      </c>
      <c r="Q211" s="253">
        <v>0</v>
      </c>
      <c r="R211" s="253">
        <f>Q211*H211</f>
        <v>0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229</v>
      </c>
      <c r="AT211" s="255" t="s">
        <v>216</v>
      </c>
      <c r="AU211" s="255" t="s">
        <v>84</v>
      </c>
      <c r="AY211" s="18" t="s">
        <v>213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84</v>
      </c>
      <c r="BK211" s="256">
        <f>ROUND(I211*H211,2)</f>
        <v>0</v>
      </c>
      <c r="BL211" s="18" t="s">
        <v>229</v>
      </c>
      <c r="BM211" s="255" t="s">
        <v>2040</v>
      </c>
    </row>
    <row r="212" s="2" customFormat="1" ht="16.5" customHeight="1">
      <c r="A212" s="39"/>
      <c r="B212" s="40"/>
      <c r="C212" s="244" t="s">
        <v>1649</v>
      </c>
      <c r="D212" s="244" t="s">
        <v>216</v>
      </c>
      <c r="E212" s="245" t="s">
        <v>5257</v>
      </c>
      <c r="F212" s="246" t="s">
        <v>5258</v>
      </c>
      <c r="G212" s="247" t="s">
        <v>310</v>
      </c>
      <c r="H212" s="248">
        <v>2</v>
      </c>
      <c r="I212" s="249"/>
      <c r="J212" s="250">
        <f>ROUND(I212*H212,2)</f>
        <v>0</v>
      </c>
      <c r="K212" s="246" t="s">
        <v>3629</v>
      </c>
      <c r="L212" s="45"/>
      <c r="M212" s="251" t="s">
        <v>1</v>
      </c>
      <c r="N212" s="252" t="s">
        <v>41</v>
      </c>
      <c r="O212" s="92"/>
      <c r="P212" s="253">
        <f>O212*H212</f>
        <v>0</v>
      </c>
      <c r="Q212" s="253">
        <v>0</v>
      </c>
      <c r="R212" s="253">
        <f>Q212*H212</f>
        <v>0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229</v>
      </c>
      <c r="AT212" s="255" t="s">
        <v>216</v>
      </c>
      <c r="AU212" s="255" t="s">
        <v>84</v>
      </c>
      <c r="AY212" s="18" t="s">
        <v>213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84</v>
      </c>
      <c r="BK212" s="256">
        <f>ROUND(I212*H212,2)</f>
        <v>0</v>
      </c>
      <c r="BL212" s="18" t="s">
        <v>229</v>
      </c>
      <c r="BM212" s="255" t="s">
        <v>2060</v>
      </c>
    </row>
    <row r="213" s="2" customFormat="1" ht="16.5" customHeight="1">
      <c r="A213" s="39"/>
      <c r="B213" s="40"/>
      <c r="C213" s="244" t="s">
        <v>1656</v>
      </c>
      <c r="D213" s="244" t="s">
        <v>216</v>
      </c>
      <c r="E213" s="245" t="s">
        <v>5259</v>
      </c>
      <c r="F213" s="246" t="s">
        <v>5260</v>
      </c>
      <c r="G213" s="247" t="s">
        <v>310</v>
      </c>
      <c r="H213" s="248">
        <v>3</v>
      </c>
      <c r="I213" s="249"/>
      <c r="J213" s="250">
        <f>ROUND(I213*H213,2)</f>
        <v>0</v>
      </c>
      <c r="K213" s="246" t="s">
        <v>3629</v>
      </c>
      <c r="L213" s="45"/>
      <c r="M213" s="251" t="s">
        <v>1</v>
      </c>
      <c r="N213" s="252" t="s">
        <v>41</v>
      </c>
      <c r="O213" s="92"/>
      <c r="P213" s="253">
        <f>O213*H213</f>
        <v>0</v>
      </c>
      <c r="Q213" s="253">
        <v>0</v>
      </c>
      <c r="R213" s="253">
        <f>Q213*H213</f>
        <v>0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229</v>
      </c>
      <c r="AT213" s="255" t="s">
        <v>216</v>
      </c>
      <c r="AU213" s="255" t="s">
        <v>84</v>
      </c>
      <c r="AY213" s="18" t="s">
        <v>213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84</v>
      </c>
      <c r="BK213" s="256">
        <f>ROUND(I213*H213,2)</f>
        <v>0</v>
      </c>
      <c r="BL213" s="18" t="s">
        <v>229</v>
      </c>
      <c r="BM213" s="255" t="s">
        <v>2071</v>
      </c>
    </row>
    <row r="214" s="2" customFormat="1" ht="16.5" customHeight="1">
      <c r="A214" s="39"/>
      <c r="B214" s="40"/>
      <c r="C214" s="244" t="s">
        <v>1663</v>
      </c>
      <c r="D214" s="244" t="s">
        <v>216</v>
      </c>
      <c r="E214" s="245" t="s">
        <v>5261</v>
      </c>
      <c r="F214" s="246" t="s">
        <v>5262</v>
      </c>
      <c r="G214" s="247" t="s">
        <v>310</v>
      </c>
      <c r="H214" s="248">
        <v>28</v>
      </c>
      <c r="I214" s="249"/>
      <c r="J214" s="250">
        <f>ROUND(I214*H214,2)</f>
        <v>0</v>
      </c>
      <c r="K214" s="246" t="s">
        <v>3629</v>
      </c>
      <c r="L214" s="45"/>
      <c r="M214" s="251" t="s">
        <v>1</v>
      </c>
      <c r="N214" s="252" t="s">
        <v>41</v>
      </c>
      <c r="O214" s="92"/>
      <c r="P214" s="253">
        <f>O214*H214</f>
        <v>0</v>
      </c>
      <c r="Q214" s="253">
        <v>0</v>
      </c>
      <c r="R214" s="253">
        <f>Q214*H214</f>
        <v>0</v>
      </c>
      <c r="S214" s="253">
        <v>0</v>
      </c>
      <c r="T214" s="25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229</v>
      </c>
      <c r="AT214" s="255" t="s">
        <v>216</v>
      </c>
      <c r="AU214" s="255" t="s">
        <v>84</v>
      </c>
      <c r="AY214" s="18" t="s">
        <v>213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84</v>
      </c>
      <c r="BK214" s="256">
        <f>ROUND(I214*H214,2)</f>
        <v>0</v>
      </c>
      <c r="BL214" s="18" t="s">
        <v>229</v>
      </c>
      <c r="BM214" s="255" t="s">
        <v>2086</v>
      </c>
    </row>
    <row r="215" s="2" customFormat="1" ht="16.5" customHeight="1">
      <c r="A215" s="39"/>
      <c r="B215" s="40"/>
      <c r="C215" s="244" t="s">
        <v>1670</v>
      </c>
      <c r="D215" s="244" t="s">
        <v>216</v>
      </c>
      <c r="E215" s="245" t="s">
        <v>5263</v>
      </c>
      <c r="F215" s="246" t="s">
        <v>5264</v>
      </c>
      <c r="G215" s="247" t="s">
        <v>310</v>
      </c>
      <c r="H215" s="248">
        <v>24</v>
      </c>
      <c r="I215" s="249"/>
      <c r="J215" s="250">
        <f>ROUND(I215*H215,2)</f>
        <v>0</v>
      </c>
      <c r="K215" s="246" t="s">
        <v>3629</v>
      </c>
      <c r="L215" s="45"/>
      <c r="M215" s="251" t="s">
        <v>1</v>
      </c>
      <c r="N215" s="252" t="s">
        <v>41</v>
      </c>
      <c r="O215" s="92"/>
      <c r="P215" s="253">
        <f>O215*H215</f>
        <v>0</v>
      </c>
      <c r="Q215" s="253">
        <v>0</v>
      </c>
      <c r="R215" s="253">
        <f>Q215*H215</f>
        <v>0</v>
      </c>
      <c r="S215" s="253">
        <v>0</v>
      </c>
      <c r="T215" s="25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5" t="s">
        <v>229</v>
      </c>
      <c r="AT215" s="255" t="s">
        <v>216</v>
      </c>
      <c r="AU215" s="255" t="s">
        <v>84</v>
      </c>
      <c r="AY215" s="18" t="s">
        <v>213</v>
      </c>
      <c r="BE215" s="256">
        <f>IF(N215="základní",J215,0)</f>
        <v>0</v>
      </c>
      <c r="BF215" s="256">
        <f>IF(N215="snížená",J215,0)</f>
        <v>0</v>
      </c>
      <c r="BG215" s="256">
        <f>IF(N215="zákl. přenesená",J215,0)</f>
        <v>0</v>
      </c>
      <c r="BH215" s="256">
        <f>IF(N215="sníž. přenesená",J215,0)</f>
        <v>0</v>
      </c>
      <c r="BI215" s="256">
        <f>IF(N215="nulová",J215,0)</f>
        <v>0</v>
      </c>
      <c r="BJ215" s="18" t="s">
        <v>84</v>
      </c>
      <c r="BK215" s="256">
        <f>ROUND(I215*H215,2)</f>
        <v>0</v>
      </c>
      <c r="BL215" s="18" t="s">
        <v>229</v>
      </c>
      <c r="BM215" s="255" t="s">
        <v>2098</v>
      </c>
    </row>
    <row r="216" s="2" customFormat="1" ht="16.5" customHeight="1">
      <c r="A216" s="39"/>
      <c r="B216" s="40"/>
      <c r="C216" s="244" t="s">
        <v>1675</v>
      </c>
      <c r="D216" s="244" t="s">
        <v>216</v>
      </c>
      <c r="E216" s="245" t="s">
        <v>5265</v>
      </c>
      <c r="F216" s="246" t="s">
        <v>5266</v>
      </c>
      <c r="G216" s="247" t="s">
        <v>310</v>
      </c>
      <c r="H216" s="248">
        <v>32</v>
      </c>
      <c r="I216" s="249"/>
      <c r="J216" s="250">
        <f>ROUND(I216*H216,2)</f>
        <v>0</v>
      </c>
      <c r="K216" s="246" t="s">
        <v>3629</v>
      </c>
      <c r="L216" s="45"/>
      <c r="M216" s="251" t="s">
        <v>1</v>
      </c>
      <c r="N216" s="252" t="s">
        <v>41</v>
      </c>
      <c r="O216" s="92"/>
      <c r="P216" s="253">
        <f>O216*H216</f>
        <v>0</v>
      </c>
      <c r="Q216" s="253">
        <v>0</v>
      </c>
      <c r="R216" s="253">
        <f>Q216*H216</f>
        <v>0</v>
      </c>
      <c r="S216" s="253">
        <v>0</v>
      </c>
      <c r="T216" s="25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229</v>
      </c>
      <c r="AT216" s="255" t="s">
        <v>216</v>
      </c>
      <c r="AU216" s="255" t="s">
        <v>84</v>
      </c>
      <c r="AY216" s="18" t="s">
        <v>213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84</v>
      </c>
      <c r="BK216" s="256">
        <f>ROUND(I216*H216,2)</f>
        <v>0</v>
      </c>
      <c r="BL216" s="18" t="s">
        <v>229</v>
      </c>
      <c r="BM216" s="255" t="s">
        <v>4107</v>
      </c>
    </row>
    <row r="217" s="2" customFormat="1" ht="16.5" customHeight="1">
      <c r="A217" s="39"/>
      <c r="B217" s="40"/>
      <c r="C217" s="244" t="s">
        <v>1680</v>
      </c>
      <c r="D217" s="244" t="s">
        <v>216</v>
      </c>
      <c r="E217" s="245" t="s">
        <v>5267</v>
      </c>
      <c r="F217" s="246" t="s">
        <v>5268</v>
      </c>
      <c r="G217" s="247" t="s">
        <v>310</v>
      </c>
      <c r="H217" s="248">
        <v>28</v>
      </c>
      <c r="I217" s="249"/>
      <c r="J217" s="250">
        <f>ROUND(I217*H217,2)</f>
        <v>0</v>
      </c>
      <c r="K217" s="246" t="s">
        <v>3629</v>
      </c>
      <c r="L217" s="45"/>
      <c r="M217" s="251" t="s">
        <v>1</v>
      </c>
      <c r="N217" s="252" t="s">
        <v>41</v>
      </c>
      <c r="O217" s="92"/>
      <c r="P217" s="253">
        <f>O217*H217</f>
        <v>0</v>
      </c>
      <c r="Q217" s="253">
        <v>0</v>
      </c>
      <c r="R217" s="253">
        <f>Q217*H217</f>
        <v>0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229</v>
      </c>
      <c r="AT217" s="255" t="s">
        <v>216</v>
      </c>
      <c r="AU217" s="255" t="s">
        <v>84</v>
      </c>
      <c r="AY217" s="18" t="s">
        <v>213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84</v>
      </c>
      <c r="BK217" s="256">
        <f>ROUND(I217*H217,2)</f>
        <v>0</v>
      </c>
      <c r="BL217" s="18" t="s">
        <v>229</v>
      </c>
      <c r="BM217" s="255" t="s">
        <v>2125</v>
      </c>
    </row>
    <row r="218" s="2" customFormat="1" ht="16.5" customHeight="1">
      <c r="A218" s="39"/>
      <c r="B218" s="40"/>
      <c r="C218" s="244" t="s">
        <v>1685</v>
      </c>
      <c r="D218" s="244" t="s">
        <v>216</v>
      </c>
      <c r="E218" s="245" t="s">
        <v>5269</v>
      </c>
      <c r="F218" s="246" t="s">
        <v>5270</v>
      </c>
      <c r="G218" s="247" t="s">
        <v>310</v>
      </c>
      <c r="H218" s="248">
        <v>12</v>
      </c>
      <c r="I218" s="249"/>
      <c r="J218" s="250">
        <f>ROUND(I218*H218,2)</f>
        <v>0</v>
      </c>
      <c r="K218" s="246" t="s">
        <v>3629</v>
      </c>
      <c r="L218" s="45"/>
      <c r="M218" s="251" t="s">
        <v>1</v>
      </c>
      <c r="N218" s="252" t="s">
        <v>41</v>
      </c>
      <c r="O218" s="92"/>
      <c r="P218" s="253">
        <f>O218*H218</f>
        <v>0</v>
      </c>
      <c r="Q218" s="253">
        <v>0</v>
      </c>
      <c r="R218" s="253">
        <f>Q218*H218</f>
        <v>0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229</v>
      </c>
      <c r="AT218" s="255" t="s">
        <v>216</v>
      </c>
      <c r="AU218" s="255" t="s">
        <v>84</v>
      </c>
      <c r="AY218" s="18" t="s">
        <v>213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84</v>
      </c>
      <c r="BK218" s="256">
        <f>ROUND(I218*H218,2)</f>
        <v>0</v>
      </c>
      <c r="BL218" s="18" t="s">
        <v>229</v>
      </c>
      <c r="BM218" s="255" t="s">
        <v>2140</v>
      </c>
    </row>
    <row r="219" s="2" customFormat="1" ht="16.5" customHeight="1">
      <c r="A219" s="39"/>
      <c r="B219" s="40"/>
      <c r="C219" s="244" t="s">
        <v>1690</v>
      </c>
      <c r="D219" s="244" t="s">
        <v>216</v>
      </c>
      <c r="E219" s="245" t="s">
        <v>5271</v>
      </c>
      <c r="F219" s="246" t="s">
        <v>5272</v>
      </c>
      <c r="G219" s="247" t="s">
        <v>310</v>
      </c>
      <c r="H219" s="248">
        <v>4</v>
      </c>
      <c r="I219" s="249"/>
      <c r="J219" s="250">
        <f>ROUND(I219*H219,2)</f>
        <v>0</v>
      </c>
      <c r="K219" s="246" t="s">
        <v>3629</v>
      </c>
      <c r="L219" s="45"/>
      <c r="M219" s="251" t="s">
        <v>1</v>
      </c>
      <c r="N219" s="252" t="s">
        <v>41</v>
      </c>
      <c r="O219" s="92"/>
      <c r="P219" s="253">
        <f>O219*H219</f>
        <v>0</v>
      </c>
      <c r="Q219" s="253">
        <v>0</v>
      </c>
      <c r="R219" s="253">
        <f>Q219*H219</f>
        <v>0</v>
      </c>
      <c r="S219" s="253">
        <v>0</v>
      </c>
      <c r="T219" s="254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5" t="s">
        <v>229</v>
      </c>
      <c r="AT219" s="255" t="s">
        <v>216</v>
      </c>
      <c r="AU219" s="255" t="s">
        <v>84</v>
      </c>
      <c r="AY219" s="18" t="s">
        <v>213</v>
      </c>
      <c r="BE219" s="256">
        <f>IF(N219="základní",J219,0)</f>
        <v>0</v>
      </c>
      <c r="BF219" s="256">
        <f>IF(N219="snížená",J219,0)</f>
        <v>0</v>
      </c>
      <c r="BG219" s="256">
        <f>IF(N219="zákl. přenesená",J219,0)</f>
        <v>0</v>
      </c>
      <c r="BH219" s="256">
        <f>IF(N219="sníž. přenesená",J219,0)</f>
        <v>0</v>
      </c>
      <c r="BI219" s="256">
        <f>IF(N219="nulová",J219,0)</f>
        <v>0</v>
      </c>
      <c r="BJ219" s="18" t="s">
        <v>84</v>
      </c>
      <c r="BK219" s="256">
        <f>ROUND(I219*H219,2)</f>
        <v>0</v>
      </c>
      <c r="BL219" s="18" t="s">
        <v>229</v>
      </c>
      <c r="BM219" s="255" t="s">
        <v>2149</v>
      </c>
    </row>
    <row r="220" s="2" customFormat="1" ht="16.5" customHeight="1">
      <c r="A220" s="39"/>
      <c r="B220" s="40"/>
      <c r="C220" s="244" t="s">
        <v>1695</v>
      </c>
      <c r="D220" s="244" t="s">
        <v>216</v>
      </c>
      <c r="E220" s="245" t="s">
        <v>5273</v>
      </c>
      <c r="F220" s="246" t="s">
        <v>5274</v>
      </c>
      <c r="G220" s="247" t="s">
        <v>310</v>
      </c>
      <c r="H220" s="248">
        <v>4</v>
      </c>
      <c r="I220" s="249"/>
      <c r="J220" s="250">
        <f>ROUND(I220*H220,2)</f>
        <v>0</v>
      </c>
      <c r="K220" s="246" t="s">
        <v>3629</v>
      </c>
      <c r="L220" s="45"/>
      <c r="M220" s="251" t="s">
        <v>1</v>
      </c>
      <c r="N220" s="252" t="s">
        <v>41</v>
      </c>
      <c r="O220" s="92"/>
      <c r="P220" s="253">
        <f>O220*H220</f>
        <v>0</v>
      </c>
      <c r="Q220" s="253">
        <v>0</v>
      </c>
      <c r="R220" s="253">
        <f>Q220*H220</f>
        <v>0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229</v>
      </c>
      <c r="AT220" s="255" t="s">
        <v>216</v>
      </c>
      <c r="AU220" s="255" t="s">
        <v>84</v>
      </c>
      <c r="AY220" s="18" t="s">
        <v>213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84</v>
      </c>
      <c r="BK220" s="256">
        <f>ROUND(I220*H220,2)</f>
        <v>0</v>
      </c>
      <c r="BL220" s="18" t="s">
        <v>229</v>
      </c>
      <c r="BM220" s="255" t="s">
        <v>2161</v>
      </c>
    </row>
    <row r="221" s="2" customFormat="1" ht="16.5" customHeight="1">
      <c r="A221" s="39"/>
      <c r="B221" s="40"/>
      <c r="C221" s="244" t="s">
        <v>1698</v>
      </c>
      <c r="D221" s="244" t="s">
        <v>216</v>
      </c>
      <c r="E221" s="245" t="s">
        <v>5275</v>
      </c>
      <c r="F221" s="246" t="s">
        <v>5276</v>
      </c>
      <c r="G221" s="247" t="s">
        <v>310</v>
      </c>
      <c r="H221" s="248">
        <v>2</v>
      </c>
      <c r="I221" s="249"/>
      <c r="J221" s="250">
        <f>ROUND(I221*H221,2)</f>
        <v>0</v>
      </c>
      <c r="K221" s="246" t="s">
        <v>3629</v>
      </c>
      <c r="L221" s="45"/>
      <c r="M221" s="251" t="s">
        <v>1</v>
      </c>
      <c r="N221" s="252" t="s">
        <v>41</v>
      </c>
      <c r="O221" s="92"/>
      <c r="P221" s="253">
        <f>O221*H221</f>
        <v>0</v>
      </c>
      <c r="Q221" s="253">
        <v>0</v>
      </c>
      <c r="R221" s="253">
        <f>Q221*H221</f>
        <v>0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229</v>
      </c>
      <c r="AT221" s="255" t="s">
        <v>216</v>
      </c>
      <c r="AU221" s="255" t="s">
        <v>84</v>
      </c>
      <c r="AY221" s="18" t="s">
        <v>213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84</v>
      </c>
      <c r="BK221" s="256">
        <f>ROUND(I221*H221,2)</f>
        <v>0</v>
      </c>
      <c r="BL221" s="18" t="s">
        <v>229</v>
      </c>
      <c r="BM221" s="255" t="s">
        <v>2174</v>
      </c>
    </row>
    <row r="222" s="2" customFormat="1" ht="16.5" customHeight="1">
      <c r="A222" s="39"/>
      <c r="B222" s="40"/>
      <c r="C222" s="244" t="s">
        <v>1703</v>
      </c>
      <c r="D222" s="244" t="s">
        <v>216</v>
      </c>
      <c r="E222" s="245" t="s">
        <v>5277</v>
      </c>
      <c r="F222" s="246" t="s">
        <v>5278</v>
      </c>
      <c r="G222" s="247" t="s">
        <v>310</v>
      </c>
      <c r="H222" s="248">
        <v>2</v>
      </c>
      <c r="I222" s="249"/>
      <c r="J222" s="250">
        <f>ROUND(I222*H222,2)</f>
        <v>0</v>
      </c>
      <c r="K222" s="246" t="s">
        <v>3629</v>
      </c>
      <c r="L222" s="45"/>
      <c r="M222" s="251" t="s">
        <v>1</v>
      </c>
      <c r="N222" s="252" t="s">
        <v>41</v>
      </c>
      <c r="O222" s="92"/>
      <c r="P222" s="253">
        <f>O222*H222</f>
        <v>0</v>
      </c>
      <c r="Q222" s="253">
        <v>0</v>
      </c>
      <c r="R222" s="253">
        <f>Q222*H222</f>
        <v>0</v>
      </c>
      <c r="S222" s="253">
        <v>0</v>
      </c>
      <c r="T222" s="254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5" t="s">
        <v>229</v>
      </c>
      <c r="AT222" s="255" t="s">
        <v>216</v>
      </c>
      <c r="AU222" s="255" t="s">
        <v>84</v>
      </c>
      <c r="AY222" s="18" t="s">
        <v>213</v>
      </c>
      <c r="BE222" s="256">
        <f>IF(N222="základní",J222,0)</f>
        <v>0</v>
      </c>
      <c r="BF222" s="256">
        <f>IF(N222="snížená",J222,0)</f>
        <v>0</v>
      </c>
      <c r="BG222" s="256">
        <f>IF(N222="zákl. přenesená",J222,0)</f>
        <v>0</v>
      </c>
      <c r="BH222" s="256">
        <f>IF(N222="sníž. přenesená",J222,0)</f>
        <v>0</v>
      </c>
      <c r="BI222" s="256">
        <f>IF(N222="nulová",J222,0)</f>
        <v>0</v>
      </c>
      <c r="BJ222" s="18" t="s">
        <v>84</v>
      </c>
      <c r="BK222" s="256">
        <f>ROUND(I222*H222,2)</f>
        <v>0</v>
      </c>
      <c r="BL222" s="18" t="s">
        <v>229</v>
      </c>
      <c r="BM222" s="255" t="s">
        <v>2186</v>
      </c>
    </row>
    <row r="223" s="2" customFormat="1" ht="16.5" customHeight="1">
      <c r="A223" s="39"/>
      <c r="B223" s="40"/>
      <c r="C223" s="244" t="s">
        <v>1710</v>
      </c>
      <c r="D223" s="244" t="s">
        <v>216</v>
      </c>
      <c r="E223" s="245" t="s">
        <v>5279</v>
      </c>
      <c r="F223" s="246" t="s">
        <v>5280</v>
      </c>
      <c r="G223" s="247" t="s">
        <v>310</v>
      </c>
      <c r="H223" s="248">
        <v>3</v>
      </c>
      <c r="I223" s="249"/>
      <c r="J223" s="250">
        <f>ROUND(I223*H223,2)</f>
        <v>0</v>
      </c>
      <c r="K223" s="246" t="s">
        <v>3629</v>
      </c>
      <c r="L223" s="45"/>
      <c r="M223" s="251" t="s">
        <v>1</v>
      </c>
      <c r="N223" s="252" t="s">
        <v>41</v>
      </c>
      <c r="O223" s="92"/>
      <c r="P223" s="253">
        <f>O223*H223</f>
        <v>0</v>
      </c>
      <c r="Q223" s="253">
        <v>0</v>
      </c>
      <c r="R223" s="253">
        <f>Q223*H223</f>
        <v>0</v>
      </c>
      <c r="S223" s="253">
        <v>0</v>
      </c>
      <c r="T223" s="25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5" t="s">
        <v>229</v>
      </c>
      <c r="AT223" s="255" t="s">
        <v>216</v>
      </c>
      <c r="AU223" s="255" t="s">
        <v>84</v>
      </c>
      <c r="AY223" s="18" t="s">
        <v>213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8" t="s">
        <v>84</v>
      </c>
      <c r="BK223" s="256">
        <f>ROUND(I223*H223,2)</f>
        <v>0</v>
      </c>
      <c r="BL223" s="18" t="s">
        <v>229</v>
      </c>
      <c r="BM223" s="255" t="s">
        <v>2198</v>
      </c>
    </row>
    <row r="224" s="2" customFormat="1" ht="16.5" customHeight="1">
      <c r="A224" s="39"/>
      <c r="B224" s="40"/>
      <c r="C224" s="244" t="s">
        <v>1716</v>
      </c>
      <c r="D224" s="244" t="s">
        <v>216</v>
      </c>
      <c r="E224" s="245" t="s">
        <v>5281</v>
      </c>
      <c r="F224" s="246" t="s">
        <v>5282</v>
      </c>
      <c r="G224" s="247" t="s">
        <v>310</v>
      </c>
      <c r="H224" s="248">
        <v>19</v>
      </c>
      <c r="I224" s="249"/>
      <c r="J224" s="250">
        <f>ROUND(I224*H224,2)</f>
        <v>0</v>
      </c>
      <c r="K224" s="246" t="s">
        <v>3629</v>
      </c>
      <c r="L224" s="45"/>
      <c r="M224" s="251" t="s">
        <v>1</v>
      </c>
      <c r="N224" s="252" t="s">
        <v>41</v>
      </c>
      <c r="O224" s="92"/>
      <c r="P224" s="253">
        <f>O224*H224</f>
        <v>0</v>
      </c>
      <c r="Q224" s="253">
        <v>0</v>
      </c>
      <c r="R224" s="253">
        <f>Q224*H224</f>
        <v>0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229</v>
      </c>
      <c r="AT224" s="255" t="s">
        <v>216</v>
      </c>
      <c r="AU224" s="255" t="s">
        <v>84</v>
      </c>
      <c r="AY224" s="18" t="s">
        <v>213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84</v>
      </c>
      <c r="BK224" s="256">
        <f>ROUND(I224*H224,2)</f>
        <v>0</v>
      </c>
      <c r="BL224" s="18" t="s">
        <v>229</v>
      </c>
      <c r="BM224" s="255" t="s">
        <v>2209</v>
      </c>
    </row>
    <row r="225" s="2" customFormat="1" ht="16.5" customHeight="1">
      <c r="A225" s="39"/>
      <c r="B225" s="40"/>
      <c r="C225" s="244" t="s">
        <v>2258</v>
      </c>
      <c r="D225" s="244" t="s">
        <v>216</v>
      </c>
      <c r="E225" s="245" t="s">
        <v>5283</v>
      </c>
      <c r="F225" s="246" t="s">
        <v>5284</v>
      </c>
      <c r="G225" s="247" t="s">
        <v>310</v>
      </c>
      <c r="H225" s="248">
        <v>10</v>
      </c>
      <c r="I225" s="249"/>
      <c r="J225" s="250">
        <f>ROUND(I225*H225,2)</f>
        <v>0</v>
      </c>
      <c r="K225" s="246" t="s">
        <v>3629</v>
      </c>
      <c r="L225" s="45"/>
      <c r="M225" s="251" t="s">
        <v>1</v>
      </c>
      <c r="N225" s="252" t="s">
        <v>41</v>
      </c>
      <c r="O225" s="92"/>
      <c r="P225" s="253">
        <f>O225*H225</f>
        <v>0</v>
      </c>
      <c r="Q225" s="253">
        <v>0</v>
      </c>
      <c r="R225" s="253">
        <f>Q225*H225</f>
        <v>0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229</v>
      </c>
      <c r="AT225" s="255" t="s">
        <v>216</v>
      </c>
      <c r="AU225" s="255" t="s">
        <v>84</v>
      </c>
      <c r="AY225" s="18" t="s">
        <v>213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84</v>
      </c>
      <c r="BK225" s="256">
        <f>ROUND(I225*H225,2)</f>
        <v>0</v>
      </c>
      <c r="BL225" s="18" t="s">
        <v>229</v>
      </c>
      <c r="BM225" s="255" t="s">
        <v>3094</v>
      </c>
    </row>
    <row r="226" s="2" customFormat="1" ht="16.5" customHeight="1">
      <c r="A226" s="39"/>
      <c r="B226" s="40"/>
      <c r="C226" s="244" t="s">
        <v>1723</v>
      </c>
      <c r="D226" s="244" t="s">
        <v>216</v>
      </c>
      <c r="E226" s="245" t="s">
        <v>5285</v>
      </c>
      <c r="F226" s="246" t="s">
        <v>5286</v>
      </c>
      <c r="G226" s="247" t="s">
        <v>310</v>
      </c>
      <c r="H226" s="248">
        <v>11</v>
      </c>
      <c r="I226" s="249"/>
      <c r="J226" s="250">
        <f>ROUND(I226*H226,2)</f>
        <v>0</v>
      </c>
      <c r="K226" s="246" t="s">
        <v>3629</v>
      </c>
      <c r="L226" s="45"/>
      <c r="M226" s="251" t="s">
        <v>1</v>
      </c>
      <c r="N226" s="252" t="s">
        <v>41</v>
      </c>
      <c r="O226" s="92"/>
      <c r="P226" s="253">
        <f>O226*H226</f>
        <v>0</v>
      </c>
      <c r="Q226" s="253">
        <v>0</v>
      </c>
      <c r="R226" s="253">
        <f>Q226*H226</f>
        <v>0</v>
      </c>
      <c r="S226" s="253">
        <v>0</v>
      </c>
      <c r="T226" s="254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5" t="s">
        <v>229</v>
      </c>
      <c r="AT226" s="255" t="s">
        <v>216</v>
      </c>
      <c r="AU226" s="255" t="s">
        <v>84</v>
      </c>
      <c r="AY226" s="18" t="s">
        <v>213</v>
      </c>
      <c r="BE226" s="256">
        <f>IF(N226="základní",J226,0)</f>
        <v>0</v>
      </c>
      <c r="BF226" s="256">
        <f>IF(N226="snížená",J226,0)</f>
        <v>0</v>
      </c>
      <c r="BG226" s="256">
        <f>IF(N226="zákl. přenesená",J226,0)</f>
        <v>0</v>
      </c>
      <c r="BH226" s="256">
        <f>IF(N226="sníž. přenesená",J226,0)</f>
        <v>0</v>
      </c>
      <c r="BI226" s="256">
        <f>IF(N226="nulová",J226,0)</f>
        <v>0</v>
      </c>
      <c r="BJ226" s="18" t="s">
        <v>84</v>
      </c>
      <c r="BK226" s="256">
        <f>ROUND(I226*H226,2)</f>
        <v>0</v>
      </c>
      <c r="BL226" s="18" t="s">
        <v>229</v>
      </c>
      <c r="BM226" s="255" t="s">
        <v>2023</v>
      </c>
    </row>
    <row r="227" s="2" customFormat="1" ht="16.5" customHeight="1">
      <c r="A227" s="39"/>
      <c r="B227" s="40"/>
      <c r="C227" s="244" t="s">
        <v>1729</v>
      </c>
      <c r="D227" s="244" t="s">
        <v>216</v>
      </c>
      <c r="E227" s="245" t="s">
        <v>5287</v>
      </c>
      <c r="F227" s="246" t="s">
        <v>5288</v>
      </c>
      <c r="G227" s="247" t="s">
        <v>310</v>
      </c>
      <c r="H227" s="248">
        <v>8</v>
      </c>
      <c r="I227" s="249"/>
      <c r="J227" s="250">
        <f>ROUND(I227*H227,2)</f>
        <v>0</v>
      </c>
      <c r="K227" s="246" t="s">
        <v>3629</v>
      </c>
      <c r="L227" s="45"/>
      <c r="M227" s="251" t="s">
        <v>1</v>
      </c>
      <c r="N227" s="252" t="s">
        <v>41</v>
      </c>
      <c r="O227" s="92"/>
      <c r="P227" s="253">
        <f>O227*H227</f>
        <v>0</v>
      </c>
      <c r="Q227" s="253">
        <v>0</v>
      </c>
      <c r="R227" s="253">
        <f>Q227*H227</f>
        <v>0</v>
      </c>
      <c r="S227" s="253">
        <v>0</v>
      </c>
      <c r="T227" s="254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5" t="s">
        <v>229</v>
      </c>
      <c r="AT227" s="255" t="s">
        <v>216</v>
      </c>
      <c r="AU227" s="255" t="s">
        <v>84</v>
      </c>
      <c r="AY227" s="18" t="s">
        <v>213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8" t="s">
        <v>84</v>
      </c>
      <c r="BK227" s="256">
        <f>ROUND(I227*H227,2)</f>
        <v>0</v>
      </c>
      <c r="BL227" s="18" t="s">
        <v>229</v>
      </c>
      <c r="BM227" s="255" t="s">
        <v>4140</v>
      </c>
    </row>
    <row r="228" s="2" customFormat="1" ht="16.5" customHeight="1">
      <c r="A228" s="39"/>
      <c r="B228" s="40"/>
      <c r="C228" s="244" t="s">
        <v>1738</v>
      </c>
      <c r="D228" s="244" t="s">
        <v>216</v>
      </c>
      <c r="E228" s="245" t="s">
        <v>5289</v>
      </c>
      <c r="F228" s="246" t="s">
        <v>5290</v>
      </c>
      <c r="G228" s="247" t="s">
        <v>310</v>
      </c>
      <c r="H228" s="248">
        <v>5</v>
      </c>
      <c r="I228" s="249"/>
      <c r="J228" s="250">
        <f>ROUND(I228*H228,2)</f>
        <v>0</v>
      </c>
      <c r="K228" s="246" t="s">
        <v>3629</v>
      </c>
      <c r="L228" s="45"/>
      <c r="M228" s="251" t="s">
        <v>1</v>
      </c>
      <c r="N228" s="252" t="s">
        <v>41</v>
      </c>
      <c r="O228" s="92"/>
      <c r="P228" s="253">
        <f>O228*H228</f>
        <v>0</v>
      </c>
      <c r="Q228" s="253">
        <v>0</v>
      </c>
      <c r="R228" s="253">
        <f>Q228*H228</f>
        <v>0</v>
      </c>
      <c r="S228" s="253">
        <v>0</v>
      </c>
      <c r="T228" s="254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5" t="s">
        <v>229</v>
      </c>
      <c r="AT228" s="255" t="s">
        <v>216</v>
      </c>
      <c r="AU228" s="255" t="s">
        <v>84</v>
      </c>
      <c r="AY228" s="18" t="s">
        <v>213</v>
      </c>
      <c r="BE228" s="256">
        <f>IF(N228="základní",J228,0)</f>
        <v>0</v>
      </c>
      <c r="BF228" s="256">
        <f>IF(N228="snížená",J228,0)</f>
        <v>0</v>
      </c>
      <c r="BG228" s="256">
        <f>IF(N228="zákl. přenesená",J228,0)</f>
        <v>0</v>
      </c>
      <c r="BH228" s="256">
        <f>IF(N228="sníž. přenesená",J228,0)</f>
        <v>0</v>
      </c>
      <c r="BI228" s="256">
        <f>IF(N228="nulová",J228,0)</f>
        <v>0</v>
      </c>
      <c r="BJ228" s="18" t="s">
        <v>84</v>
      </c>
      <c r="BK228" s="256">
        <f>ROUND(I228*H228,2)</f>
        <v>0</v>
      </c>
      <c r="BL228" s="18" t="s">
        <v>229</v>
      </c>
      <c r="BM228" s="255" t="s">
        <v>1370</v>
      </c>
    </row>
    <row r="229" s="2" customFormat="1" ht="16.5" customHeight="1">
      <c r="A229" s="39"/>
      <c r="B229" s="40"/>
      <c r="C229" s="244" t="s">
        <v>3737</v>
      </c>
      <c r="D229" s="244" t="s">
        <v>216</v>
      </c>
      <c r="E229" s="245" t="s">
        <v>5291</v>
      </c>
      <c r="F229" s="246" t="s">
        <v>5292</v>
      </c>
      <c r="G229" s="247" t="s">
        <v>310</v>
      </c>
      <c r="H229" s="248">
        <v>5</v>
      </c>
      <c r="I229" s="249"/>
      <c r="J229" s="250">
        <f>ROUND(I229*H229,2)</f>
        <v>0</v>
      </c>
      <c r="K229" s="246" t="s">
        <v>3629</v>
      </c>
      <c r="L229" s="45"/>
      <c r="M229" s="251" t="s">
        <v>1</v>
      </c>
      <c r="N229" s="252" t="s">
        <v>41</v>
      </c>
      <c r="O229" s="92"/>
      <c r="P229" s="253">
        <f>O229*H229</f>
        <v>0</v>
      </c>
      <c r="Q229" s="253">
        <v>0</v>
      </c>
      <c r="R229" s="253">
        <f>Q229*H229</f>
        <v>0</v>
      </c>
      <c r="S229" s="253">
        <v>0</v>
      </c>
      <c r="T229" s="254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5" t="s">
        <v>229</v>
      </c>
      <c r="AT229" s="255" t="s">
        <v>216</v>
      </c>
      <c r="AU229" s="255" t="s">
        <v>84</v>
      </c>
      <c r="AY229" s="18" t="s">
        <v>213</v>
      </c>
      <c r="BE229" s="256">
        <f>IF(N229="základní",J229,0)</f>
        <v>0</v>
      </c>
      <c r="BF229" s="256">
        <f>IF(N229="snížená",J229,0)</f>
        <v>0</v>
      </c>
      <c r="BG229" s="256">
        <f>IF(N229="zákl. přenesená",J229,0)</f>
        <v>0</v>
      </c>
      <c r="BH229" s="256">
        <f>IF(N229="sníž. přenesená",J229,0)</f>
        <v>0</v>
      </c>
      <c r="BI229" s="256">
        <f>IF(N229="nulová",J229,0)</f>
        <v>0</v>
      </c>
      <c r="BJ229" s="18" t="s">
        <v>84</v>
      </c>
      <c r="BK229" s="256">
        <f>ROUND(I229*H229,2)</f>
        <v>0</v>
      </c>
      <c r="BL229" s="18" t="s">
        <v>229</v>
      </c>
      <c r="BM229" s="255" t="s">
        <v>1740</v>
      </c>
    </row>
    <row r="230" s="2" customFormat="1" ht="16.5" customHeight="1">
      <c r="A230" s="39"/>
      <c r="B230" s="40"/>
      <c r="C230" s="244" t="s">
        <v>1742</v>
      </c>
      <c r="D230" s="244" t="s">
        <v>216</v>
      </c>
      <c r="E230" s="245" t="s">
        <v>5293</v>
      </c>
      <c r="F230" s="246" t="s">
        <v>5294</v>
      </c>
      <c r="G230" s="247" t="s">
        <v>310</v>
      </c>
      <c r="H230" s="248">
        <v>4</v>
      </c>
      <c r="I230" s="249"/>
      <c r="J230" s="250">
        <f>ROUND(I230*H230,2)</f>
        <v>0</v>
      </c>
      <c r="K230" s="246" t="s">
        <v>3629</v>
      </c>
      <c r="L230" s="45"/>
      <c r="M230" s="251" t="s">
        <v>1</v>
      </c>
      <c r="N230" s="252" t="s">
        <v>41</v>
      </c>
      <c r="O230" s="92"/>
      <c r="P230" s="253">
        <f>O230*H230</f>
        <v>0</v>
      </c>
      <c r="Q230" s="253">
        <v>0</v>
      </c>
      <c r="R230" s="253">
        <f>Q230*H230</f>
        <v>0</v>
      </c>
      <c r="S230" s="253">
        <v>0</v>
      </c>
      <c r="T230" s="254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5" t="s">
        <v>229</v>
      </c>
      <c r="AT230" s="255" t="s">
        <v>216</v>
      </c>
      <c r="AU230" s="255" t="s">
        <v>84</v>
      </c>
      <c r="AY230" s="18" t="s">
        <v>213</v>
      </c>
      <c r="BE230" s="256">
        <f>IF(N230="základní",J230,0)</f>
        <v>0</v>
      </c>
      <c r="BF230" s="256">
        <f>IF(N230="snížená",J230,0)</f>
        <v>0</v>
      </c>
      <c r="BG230" s="256">
        <f>IF(N230="zákl. přenesená",J230,0)</f>
        <v>0</v>
      </c>
      <c r="BH230" s="256">
        <f>IF(N230="sníž. přenesená",J230,0)</f>
        <v>0</v>
      </c>
      <c r="BI230" s="256">
        <f>IF(N230="nulová",J230,0)</f>
        <v>0</v>
      </c>
      <c r="BJ230" s="18" t="s">
        <v>84</v>
      </c>
      <c r="BK230" s="256">
        <f>ROUND(I230*H230,2)</f>
        <v>0</v>
      </c>
      <c r="BL230" s="18" t="s">
        <v>229</v>
      </c>
      <c r="BM230" s="255" t="s">
        <v>4151</v>
      </c>
    </row>
    <row r="231" s="2" customFormat="1" ht="16.5" customHeight="1">
      <c r="A231" s="39"/>
      <c r="B231" s="40"/>
      <c r="C231" s="244" t="s">
        <v>1748</v>
      </c>
      <c r="D231" s="244" t="s">
        <v>216</v>
      </c>
      <c r="E231" s="245" t="s">
        <v>5295</v>
      </c>
      <c r="F231" s="246" t="s">
        <v>5296</v>
      </c>
      <c r="G231" s="247" t="s">
        <v>310</v>
      </c>
      <c r="H231" s="248">
        <v>1</v>
      </c>
      <c r="I231" s="249"/>
      <c r="J231" s="250">
        <f>ROUND(I231*H231,2)</f>
        <v>0</v>
      </c>
      <c r="K231" s="246" t="s">
        <v>3629</v>
      </c>
      <c r="L231" s="45"/>
      <c r="M231" s="251" t="s">
        <v>1</v>
      </c>
      <c r="N231" s="252" t="s">
        <v>41</v>
      </c>
      <c r="O231" s="92"/>
      <c r="P231" s="253">
        <f>O231*H231</f>
        <v>0</v>
      </c>
      <c r="Q231" s="253">
        <v>0</v>
      </c>
      <c r="R231" s="253">
        <f>Q231*H231</f>
        <v>0</v>
      </c>
      <c r="S231" s="253">
        <v>0</v>
      </c>
      <c r="T231" s="254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5" t="s">
        <v>229</v>
      </c>
      <c r="AT231" s="255" t="s">
        <v>216</v>
      </c>
      <c r="AU231" s="255" t="s">
        <v>84</v>
      </c>
      <c r="AY231" s="18" t="s">
        <v>213</v>
      </c>
      <c r="BE231" s="256">
        <f>IF(N231="základní",J231,0)</f>
        <v>0</v>
      </c>
      <c r="BF231" s="256">
        <f>IF(N231="snížená",J231,0)</f>
        <v>0</v>
      </c>
      <c r="BG231" s="256">
        <f>IF(N231="zákl. přenesená",J231,0)</f>
        <v>0</v>
      </c>
      <c r="BH231" s="256">
        <f>IF(N231="sníž. přenesená",J231,0)</f>
        <v>0</v>
      </c>
      <c r="BI231" s="256">
        <f>IF(N231="nulová",J231,0)</f>
        <v>0</v>
      </c>
      <c r="BJ231" s="18" t="s">
        <v>84</v>
      </c>
      <c r="BK231" s="256">
        <f>ROUND(I231*H231,2)</f>
        <v>0</v>
      </c>
      <c r="BL231" s="18" t="s">
        <v>229</v>
      </c>
      <c r="BM231" s="255" t="s">
        <v>4153</v>
      </c>
    </row>
    <row r="232" s="2" customFormat="1" ht="16.5" customHeight="1">
      <c r="A232" s="39"/>
      <c r="B232" s="40"/>
      <c r="C232" s="244" t="s">
        <v>1751</v>
      </c>
      <c r="D232" s="244" t="s">
        <v>216</v>
      </c>
      <c r="E232" s="245" t="s">
        <v>5297</v>
      </c>
      <c r="F232" s="246" t="s">
        <v>5298</v>
      </c>
      <c r="G232" s="247" t="s">
        <v>310</v>
      </c>
      <c r="H232" s="248">
        <v>4</v>
      </c>
      <c r="I232" s="249"/>
      <c r="J232" s="250">
        <f>ROUND(I232*H232,2)</f>
        <v>0</v>
      </c>
      <c r="K232" s="246" t="s">
        <v>3629</v>
      </c>
      <c r="L232" s="45"/>
      <c r="M232" s="251" t="s">
        <v>1</v>
      </c>
      <c r="N232" s="252" t="s">
        <v>41</v>
      </c>
      <c r="O232" s="92"/>
      <c r="P232" s="253">
        <f>O232*H232</f>
        <v>0</v>
      </c>
      <c r="Q232" s="253">
        <v>0</v>
      </c>
      <c r="R232" s="253">
        <f>Q232*H232</f>
        <v>0</v>
      </c>
      <c r="S232" s="253">
        <v>0</v>
      </c>
      <c r="T232" s="254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5" t="s">
        <v>229</v>
      </c>
      <c r="AT232" s="255" t="s">
        <v>216</v>
      </c>
      <c r="AU232" s="255" t="s">
        <v>84</v>
      </c>
      <c r="AY232" s="18" t="s">
        <v>213</v>
      </c>
      <c r="BE232" s="256">
        <f>IF(N232="základní",J232,0)</f>
        <v>0</v>
      </c>
      <c r="BF232" s="256">
        <f>IF(N232="snížená",J232,0)</f>
        <v>0</v>
      </c>
      <c r="BG232" s="256">
        <f>IF(N232="zákl. přenesená",J232,0)</f>
        <v>0</v>
      </c>
      <c r="BH232" s="256">
        <f>IF(N232="sníž. přenesená",J232,0)</f>
        <v>0</v>
      </c>
      <c r="BI232" s="256">
        <f>IF(N232="nulová",J232,0)</f>
        <v>0</v>
      </c>
      <c r="BJ232" s="18" t="s">
        <v>84</v>
      </c>
      <c r="BK232" s="256">
        <f>ROUND(I232*H232,2)</f>
        <v>0</v>
      </c>
      <c r="BL232" s="18" t="s">
        <v>229</v>
      </c>
      <c r="BM232" s="255" t="s">
        <v>4157</v>
      </c>
    </row>
    <row r="233" s="2" customFormat="1" ht="16.5" customHeight="1">
      <c r="A233" s="39"/>
      <c r="B233" s="40"/>
      <c r="C233" s="244" t="s">
        <v>1756</v>
      </c>
      <c r="D233" s="244" t="s">
        <v>216</v>
      </c>
      <c r="E233" s="245" t="s">
        <v>5299</v>
      </c>
      <c r="F233" s="246" t="s">
        <v>5300</v>
      </c>
      <c r="G233" s="247" t="s">
        <v>310</v>
      </c>
      <c r="H233" s="248">
        <v>3</v>
      </c>
      <c r="I233" s="249"/>
      <c r="J233" s="250">
        <f>ROUND(I233*H233,2)</f>
        <v>0</v>
      </c>
      <c r="K233" s="246" t="s">
        <v>3629</v>
      </c>
      <c r="L233" s="45"/>
      <c r="M233" s="251" t="s">
        <v>1</v>
      </c>
      <c r="N233" s="252" t="s">
        <v>41</v>
      </c>
      <c r="O233" s="92"/>
      <c r="P233" s="253">
        <f>O233*H233</f>
        <v>0</v>
      </c>
      <c r="Q233" s="253">
        <v>0</v>
      </c>
      <c r="R233" s="253">
        <f>Q233*H233</f>
        <v>0</v>
      </c>
      <c r="S233" s="253">
        <v>0</v>
      </c>
      <c r="T233" s="254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5" t="s">
        <v>229</v>
      </c>
      <c r="AT233" s="255" t="s">
        <v>216</v>
      </c>
      <c r="AU233" s="255" t="s">
        <v>84</v>
      </c>
      <c r="AY233" s="18" t="s">
        <v>213</v>
      </c>
      <c r="BE233" s="256">
        <f>IF(N233="základní",J233,0)</f>
        <v>0</v>
      </c>
      <c r="BF233" s="256">
        <f>IF(N233="snížená",J233,0)</f>
        <v>0</v>
      </c>
      <c r="BG233" s="256">
        <f>IF(N233="zákl. přenesená",J233,0)</f>
        <v>0</v>
      </c>
      <c r="BH233" s="256">
        <f>IF(N233="sníž. přenesená",J233,0)</f>
        <v>0</v>
      </c>
      <c r="BI233" s="256">
        <f>IF(N233="nulová",J233,0)</f>
        <v>0</v>
      </c>
      <c r="BJ233" s="18" t="s">
        <v>84</v>
      </c>
      <c r="BK233" s="256">
        <f>ROUND(I233*H233,2)</f>
        <v>0</v>
      </c>
      <c r="BL233" s="18" t="s">
        <v>229</v>
      </c>
      <c r="BM233" s="255" t="s">
        <v>4161</v>
      </c>
    </row>
    <row r="234" s="2" customFormat="1" ht="16.5" customHeight="1">
      <c r="A234" s="39"/>
      <c r="B234" s="40"/>
      <c r="C234" s="244" t="s">
        <v>1760</v>
      </c>
      <c r="D234" s="244" t="s">
        <v>216</v>
      </c>
      <c r="E234" s="245" t="s">
        <v>5301</v>
      </c>
      <c r="F234" s="246" t="s">
        <v>5302</v>
      </c>
      <c r="G234" s="247" t="s">
        <v>310</v>
      </c>
      <c r="H234" s="248">
        <v>4</v>
      </c>
      <c r="I234" s="249"/>
      <c r="J234" s="250">
        <f>ROUND(I234*H234,2)</f>
        <v>0</v>
      </c>
      <c r="K234" s="246" t="s">
        <v>3629</v>
      </c>
      <c r="L234" s="45"/>
      <c r="M234" s="251" t="s">
        <v>1</v>
      </c>
      <c r="N234" s="252" t="s">
        <v>41</v>
      </c>
      <c r="O234" s="92"/>
      <c r="P234" s="253">
        <f>O234*H234</f>
        <v>0</v>
      </c>
      <c r="Q234" s="253">
        <v>0</v>
      </c>
      <c r="R234" s="253">
        <f>Q234*H234</f>
        <v>0</v>
      </c>
      <c r="S234" s="253">
        <v>0</v>
      </c>
      <c r="T234" s="254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5" t="s">
        <v>229</v>
      </c>
      <c r="AT234" s="255" t="s">
        <v>216</v>
      </c>
      <c r="AU234" s="255" t="s">
        <v>84</v>
      </c>
      <c r="AY234" s="18" t="s">
        <v>213</v>
      </c>
      <c r="BE234" s="256">
        <f>IF(N234="základní",J234,0)</f>
        <v>0</v>
      </c>
      <c r="BF234" s="256">
        <f>IF(N234="snížená",J234,0)</f>
        <v>0</v>
      </c>
      <c r="BG234" s="256">
        <f>IF(N234="zákl. přenesená",J234,0)</f>
        <v>0</v>
      </c>
      <c r="BH234" s="256">
        <f>IF(N234="sníž. přenesená",J234,0)</f>
        <v>0</v>
      </c>
      <c r="BI234" s="256">
        <f>IF(N234="nulová",J234,0)</f>
        <v>0</v>
      </c>
      <c r="BJ234" s="18" t="s">
        <v>84</v>
      </c>
      <c r="BK234" s="256">
        <f>ROUND(I234*H234,2)</f>
        <v>0</v>
      </c>
      <c r="BL234" s="18" t="s">
        <v>229</v>
      </c>
      <c r="BM234" s="255" t="s">
        <v>4165</v>
      </c>
    </row>
    <row r="235" s="2" customFormat="1" ht="16.5" customHeight="1">
      <c r="A235" s="39"/>
      <c r="B235" s="40"/>
      <c r="C235" s="244" t="s">
        <v>1765</v>
      </c>
      <c r="D235" s="244" t="s">
        <v>216</v>
      </c>
      <c r="E235" s="245" t="s">
        <v>5303</v>
      </c>
      <c r="F235" s="246" t="s">
        <v>5304</v>
      </c>
      <c r="G235" s="247" t="s">
        <v>310</v>
      </c>
      <c r="H235" s="248">
        <v>11</v>
      </c>
      <c r="I235" s="249"/>
      <c r="J235" s="250">
        <f>ROUND(I235*H235,2)</f>
        <v>0</v>
      </c>
      <c r="K235" s="246" t="s">
        <v>3629</v>
      </c>
      <c r="L235" s="45"/>
      <c r="M235" s="251" t="s">
        <v>1</v>
      </c>
      <c r="N235" s="252" t="s">
        <v>41</v>
      </c>
      <c r="O235" s="92"/>
      <c r="P235" s="253">
        <f>O235*H235</f>
        <v>0</v>
      </c>
      <c r="Q235" s="253">
        <v>0</v>
      </c>
      <c r="R235" s="253">
        <f>Q235*H235</f>
        <v>0</v>
      </c>
      <c r="S235" s="253">
        <v>0</v>
      </c>
      <c r="T235" s="254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5" t="s">
        <v>229</v>
      </c>
      <c r="AT235" s="255" t="s">
        <v>216</v>
      </c>
      <c r="AU235" s="255" t="s">
        <v>84</v>
      </c>
      <c r="AY235" s="18" t="s">
        <v>213</v>
      </c>
      <c r="BE235" s="256">
        <f>IF(N235="základní",J235,0)</f>
        <v>0</v>
      </c>
      <c r="BF235" s="256">
        <f>IF(N235="snížená",J235,0)</f>
        <v>0</v>
      </c>
      <c r="BG235" s="256">
        <f>IF(N235="zákl. přenesená",J235,0)</f>
        <v>0</v>
      </c>
      <c r="BH235" s="256">
        <f>IF(N235="sníž. přenesená",J235,0)</f>
        <v>0</v>
      </c>
      <c r="BI235" s="256">
        <f>IF(N235="nulová",J235,0)</f>
        <v>0</v>
      </c>
      <c r="BJ235" s="18" t="s">
        <v>84</v>
      </c>
      <c r="BK235" s="256">
        <f>ROUND(I235*H235,2)</f>
        <v>0</v>
      </c>
      <c r="BL235" s="18" t="s">
        <v>229</v>
      </c>
      <c r="BM235" s="255" t="s">
        <v>4169</v>
      </c>
    </row>
    <row r="236" s="2" customFormat="1" ht="16.5" customHeight="1">
      <c r="A236" s="39"/>
      <c r="B236" s="40"/>
      <c r="C236" s="244" t="s">
        <v>1770</v>
      </c>
      <c r="D236" s="244" t="s">
        <v>216</v>
      </c>
      <c r="E236" s="245" t="s">
        <v>5305</v>
      </c>
      <c r="F236" s="246" t="s">
        <v>5306</v>
      </c>
      <c r="G236" s="247" t="s">
        <v>310</v>
      </c>
      <c r="H236" s="248">
        <v>19</v>
      </c>
      <c r="I236" s="249"/>
      <c r="J236" s="250">
        <f>ROUND(I236*H236,2)</f>
        <v>0</v>
      </c>
      <c r="K236" s="246" t="s">
        <v>3629</v>
      </c>
      <c r="L236" s="45"/>
      <c r="M236" s="251" t="s">
        <v>1</v>
      </c>
      <c r="N236" s="252" t="s">
        <v>41</v>
      </c>
      <c r="O236" s="92"/>
      <c r="P236" s="253">
        <f>O236*H236</f>
        <v>0</v>
      </c>
      <c r="Q236" s="253">
        <v>0</v>
      </c>
      <c r="R236" s="253">
        <f>Q236*H236</f>
        <v>0</v>
      </c>
      <c r="S236" s="253">
        <v>0</v>
      </c>
      <c r="T236" s="254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5" t="s">
        <v>229</v>
      </c>
      <c r="AT236" s="255" t="s">
        <v>216</v>
      </c>
      <c r="AU236" s="255" t="s">
        <v>84</v>
      </c>
      <c r="AY236" s="18" t="s">
        <v>213</v>
      </c>
      <c r="BE236" s="256">
        <f>IF(N236="základní",J236,0)</f>
        <v>0</v>
      </c>
      <c r="BF236" s="256">
        <f>IF(N236="snížená",J236,0)</f>
        <v>0</v>
      </c>
      <c r="BG236" s="256">
        <f>IF(N236="zákl. přenesená",J236,0)</f>
        <v>0</v>
      </c>
      <c r="BH236" s="256">
        <f>IF(N236="sníž. přenesená",J236,0)</f>
        <v>0</v>
      </c>
      <c r="BI236" s="256">
        <f>IF(N236="nulová",J236,0)</f>
        <v>0</v>
      </c>
      <c r="BJ236" s="18" t="s">
        <v>84</v>
      </c>
      <c r="BK236" s="256">
        <f>ROUND(I236*H236,2)</f>
        <v>0</v>
      </c>
      <c r="BL236" s="18" t="s">
        <v>229</v>
      </c>
      <c r="BM236" s="255" t="s">
        <v>4173</v>
      </c>
    </row>
    <row r="237" s="2" customFormat="1" ht="16.5" customHeight="1">
      <c r="A237" s="39"/>
      <c r="B237" s="40"/>
      <c r="C237" s="244" t="s">
        <v>1777</v>
      </c>
      <c r="D237" s="244" t="s">
        <v>216</v>
      </c>
      <c r="E237" s="245" t="s">
        <v>5307</v>
      </c>
      <c r="F237" s="246" t="s">
        <v>5308</v>
      </c>
      <c r="G237" s="247" t="s">
        <v>310</v>
      </c>
      <c r="H237" s="248">
        <v>1</v>
      </c>
      <c r="I237" s="249"/>
      <c r="J237" s="250">
        <f>ROUND(I237*H237,2)</f>
        <v>0</v>
      </c>
      <c r="K237" s="246" t="s">
        <v>3629</v>
      </c>
      <c r="L237" s="45"/>
      <c r="M237" s="251" t="s">
        <v>1</v>
      </c>
      <c r="N237" s="252" t="s">
        <v>41</v>
      </c>
      <c r="O237" s="92"/>
      <c r="P237" s="253">
        <f>O237*H237</f>
        <v>0</v>
      </c>
      <c r="Q237" s="253">
        <v>0</v>
      </c>
      <c r="R237" s="253">
        <f>Q237*H237</f>
        <v>0</v>
      </c>
      <c r="S237" s="253">
        <v>0</v>
      </c>
      <c r="T237" s="254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5" t="s">
        <v>229</v>
      </c>
      <c r="AT237" s="255" t="s">
        <v>216</v>
      </c>
      <c r="AU237" s="255" t="s">
        <v>84</v>
      </c>
      <c r="AY237" s="18" t="s">
        <v>213</v>
      </c>
      <c r="BE237" s="256">
        <f>IF(N237="základní",J237,0)</f>
        <v>0</v>
      </c>
      <c r="BF237" s="256">
        <f>IF(N237="snížená",J237,0)</f>
        <v>0</v>
      </c>
      <c r="BG237" s="256">
        <f>IF(N237="zákl. přenesená",J237,0)</f>
        <v>0</v>
      </c>
      <c r="BH237" s="256">
        <f>IF(N237="sníž. přenesená",J237,0)</f>
        <v>0</v>
      </c>
      <c r="BI237" s="256">
        <f>IF(N237="nulová",J237,0)</f>
        <v>0</v>
      </c>
      <c r="BJ237" s="18" t="s">
        <v>84</v>
      </c>
      <c r="BK237" s="256">
        <f>ROUND(I237*H237,2)</f>
        <v>0</v>
      </c>
      <c r="BL237" s="18" t="s">
        <v>229</v>
      </c>
      <c r="BM237" s="255" t="s">
        <v>4177</v>
      </c>
    </row>
    <row r="238" s="2" customFormat="1" ht="16.5" customHeight="1">
      <c r="A238" s="39"/>
      <c r="B238" s="40"/>
      <c r="C238" s="244" t="s">
        <v>1782</v>
      </c>
      <c r="D238" s="244" t="s">
        <v>216</v>
      </c>
      <c r="E238" s="245" t="s">
        <v>5309</v>
      </c>
      <c r="F238" s="246" t="s">
        <v>5310</v>
      </c>
      <c r="G238" s="247" t="s">
        <v>310</v>
      </c>
      <c r="H238" s="248">
        <v>1</v>
      </c>
      <c r="I238" s="249"/>
      <c r="J238" s="250">
        <f>ROUND(I238*H238,2)</f>
        <v>0</v>
      </c>
      <c r="K238" s="246" t="s">
        <v>3629</v>
      </c>
      <c r="L238" s="45"/>
      <c r="M238" s="251" t="s">
        <v>1</v>
      </c>
      <c r="N238" s="252" t="s">
        <v>41</v>
      </c>
      <c r="O238" s="92"/>
      <c r="P238" s="253">
        <f>O238*H238</f>
        <v>0</v>
      </c>
      <c r="Q238" s="253">
        <v>0</v>
      </c>
      <c r="R238" s="253">
        <f>Q238*H238</f>
        <v>0</v>
      </c>
      <c r="S238" s="253">
        <v>0</v>
      </c>
      <c r="T238" s="254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5" t="s">
        <v>229</v>
      </c>
      <c r="AT238" s="255" t="s">
        <v>216</v>
      </c>
      <c r="AU238" s="255" t="s">
        <v>84</v>
      </c>
      <c r="AY238" s="18" t="s">
        <v>213</v>
      </c>
      <c r="BE238" s="256">
        <f>IF(N238="základní",J238,0)</f>
        <v>0</v>
      </c>
      <c r="BF238" s="256">
        <f>IF(N238="snížená",J238,0)</f>
        <v>0</v>
      </c>
      <c r="BG238" s="256">
        <f>IF(N238="zákl. přenesená",J238,0)</f>
        <v>0</v>
      </c>
      <c r="BH238" s="256">
        <f>IF(N238="sníž. přenesená",J238,0)</f>
        <v>0</v>
      </c>
      <c r="BI238" s="256">
        <f>IF(N238="nulová",J238,0)</f>
        <v>0</v>
      </c>
      <c r="BJ238" s="18" t="s">
        <v>84</v>
      </c>
      <c r="BK238" s="256">
        <f>ROUND(I238*H238,2)</f>
        <v>0</v>
      </c>
      <c r="BL238" s="18" t="s">
        <v>229</v>
      </c>
      <c r="BM238" s="255" t="s">
        <v>4181</v>
      </c>
    </row>
    <row r="239" s="2" customFormat="1" ht="16.5" customHeight="1">
      <c r="A239" s="39"/>
      <c r="B239" s="40"/>
      <c r="C239" s="244" t="s">
        <v>1787</v>
      </c>
      <c r="D239" s="244" t="s">
        <v>216</v>
      </c>
      <c r="E239" s="245" t="s">
        <v>5311</v>
      </c>
      <c r="F239" s="246" t="s">
        <v>5312</v>
      </c>
      <c r="G239" s="247" t="s">
        <v>310</v>
      </c>
      <c r="H239" s="248">
        <v>46</v>
      </c>
      <c r="I239" s="249"/>
      <c r="J239" s="250">
        <f>ROUND(I239*H239,2)</f>
        <v>0</v>
      </c>
      <c r="K239" s="246" t="s">
        <v>3629</v>
      </c>
      <c r="L239" s="45"/>
      <c r="M239" s="251" t="s">
        <v>1</v>
      </c>
      <c r="N239" s="252" t="s">
        <v>41</v>
      </c>
      <c r="O239" s="92"/>
      <c r="P239" s="253">
        <f>O239*H239</f>
        <v>0</v>
      </c>
      <c r="Q239" s="253">
        <v>0</v>
      </c>
      <c r="R239" s="253">
        <f>Q239*H239</f>
        <v>0</v>
      </c>
      <c r="S239" s="253">
        <v>0</v>
      </c>
      <c r="T239" s="254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5" t="s">
        <v>229</v>
      </c>
      <c r="AT239" s="255" t="s">
        <v>216</v>
      </c>
      <c r="AU239" s="255" t="s">
        <v>84</v>
      </c>
      <c r="AY239" s="18" t="s">
        <v>213</v>
      </c>
      <c r="BE239" s="256">
        <f>IF(N239="základní",J239,0)</f>
        <v>0</v>
      </c>
      <c r="BF239" s="256">
        <f>IF(N239="snížená",J239,0)</f>
        <v>0</v>
      </c>
      <c r="BG239" s="256">
        <f>IF(N239="zákl. přenesená",J239,0)</f>
        <v>0</v>
      </c>
      <c r="BH239" s="256">
        <f>IF(N239="sníž. přenesená",J239,0)</f>
        <v>0</v>
      </c>
      <c r="BI239" s="256">
        <f>IF(N239="nulová",J239,0)</f>
        <v>0</v>
      </c>
      <c r="BJ239" s="18" t="s">
        <v>84</v>
      </c>
      <c r="BK239" s="256">
        <f>ROUND(I239*H239,2)</f>
        <v>0</v>
      </c>
      <c r="BL239" s="18" t="s">
        <v>229</v>
      </c>
      <c r="BM239" s="255" t="s">
        <v>4185</v>
      </c>
    </row>
    <row r="240" s="2" customFormat="1" ht="16.5" customHeight="1">
      <c r="A240" s="39"/>
      <c r="B240" s="40"/>
      <c r="C240" s="244" t="s">
        <v>1792</v>
      </c>
      <c r="D240" s="244" t="s">
        <v>216</v>
      </c>
      <c r="E240" s="245" t="s">
        <v>5313</v>
      </c>
      <c r="F240" s="246" t="s">
        <v>5314</v>
      </c>
      <c r="G240" s="247" t="s">
        <v>310</v>
      </c>
      <c r="H240" s="248">
        <v>68</v>
      </c>
      <c r="I240" s="249"/>
      <c r="J240" s="250">
        <f>ROUND(I240*H240,2)</f>
        <v>0</v>
      </c>
      <c r="K240" s="246" t="s">
        <v>3629</v>
      </c>
      <c r="L240" s="45"/>
      <c r="M240" s="251" t="s">
        <v>1</v>
      </c>
      <c r="N240" s="252" t="s">
        <v>41</v>
      </c>
      <c r="O240" s="92"/>
      <c r="P240" s="253">
        <f>O240*H240</f>
        <v>0</v>
      </c>
      <c r="Q240" s="253">
        <v>0</v>
      </c>
      <c r="R240" s="253">
        <f>Q240*H240</f>
        <v>0</v>
      </c>
      <c r="S240" s="253">
        <v>0</v>
      </c>
      <c r="T240" s="254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5" t="s">
        <v>229</v>
      </c>
      <c r="AT240" s="255" t="s">
        <v>216</v>
      </c>
      <c r="AU240" s="255" t="s">
        <v>84</v>
      </c>
      <c r="AY240" s="18" t="s">
        <v>213</v>
      </c>
      <c r="BE240" s="256">
        <f>IF(N240="základní",J240,0)</f>
        <v>0</v>
      </c>
      <c r="BF240" s="256">
        <f>IF(N240="snížená",J240,0)</f>
        <v>0</v>
      </c>
      <c r="BG240" s="256">
        <f>IF(N240="zákl. přenesená",J240,0)</f>
        <v>0</v>
      </c>
      <c r="BH240" s="256">
        <f>IF(N240="sníž. přenesená",J240,0)</f>
        <v>0</v>
      </c>
      <c r="BI240" s="256">
        <f>IF(N240="nulová",J240,0)</f>
        <v>0</v>
      </c>
      <c r="BJ240" s="18" t="s">
        <v>84</v>
      </c>
      <c r="BK240" s="256">
        <f>ROUND(I240*H240,2)</f>
        <v>0</v>
      </c>
      <c r="BL240" s="18" t="s">
        <v>229</v>
      </c>
      <c r="BM240" s="255" t="s">
        <v>4189</v>
      </c>
    </row>
    <row r="241" s="2" customFormat="1" ht="16.5" customHeight="1">
      <c r="A241" s="39"/>
      <c r="B241" s="40"/>
      <c r="C241" s="244" t="s">
        <v>1797</v>
      </c>
      <c r="D241" s="244" t="s">
        <v>216</v>
      </c>
      <c r="E241" s="245" t="s">
        <v>5315</v>
      </c>
      <c r="F241" s="246" t="s">
        <v>5316</v>
      </c>
      <c r="G241" s="247" t="s">
        <v>310</v>
      </c>
      <c r="H241" s="248">
        <v>2</v>
      </c>
      <c r="I241" s="249"/>
      <c r="J241" s="250">
        <f>ROUND(I241*H241,2)</f>
        <v>0</v>
      </c>
      <c r="K241" s="246" t="s">
        <v>3629</v>
      </c>
      <c r="L241" s="45"/>
      <c r="M241" s="251" t="s">
        <v>1</v>
      </c>
      <c r="N241" s="252" t="s">
        <v>41</v>
      </c>
      <c r="O241" s="92"/>
      <c r="P241" s="253">
        <f>O241*H241</f>
        <v>0</v>
      </c>
      <c r="Q241" s="253">
        <v>0</v>
      </c>
      <c r="R241" s="253">
        <f>Q241*H241</f>
        <v>0</v>
      </c>
      <c r="S241" s="253">
        <v>0</v>
      </c>
      <c r="T241" s="254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5" t="s">
        <v>229</v>
      </c>
      <c r="AT241" s="255" t="s">
        <v>216</v>
      </c>
      <c r="AU241" s="255" t="s">
        <v>84</v>
      </c>
      <c r="AY241" s="18" t="s">
        <v>213</v>
      </c>
      <c r="BE241" s="256">
        <f>IF(N241="základní",J241,0)</f>
        <v>0</v>
      </c>
      <c r="BF241" s="256">
        <f>IF(N241="snížená",J241,0)</f>
        <v>0</v>
      </c>
      <c r="BG241" s="256">
        <f>IF(N241="zákl. přenesená",J241,0)</f>
        <v>0</v>
      </c>
      <c r="BH241" s="256">
        <f>IF(N241="sníž. přenesená",J241,0)</f>
        <v>0</v>
      </c>
      <c r="BI241" s="256">
        <f>IF(N241="nulová",J241,0)</f>
        <v>0</v>
      </c>
      <c r="BJ241" s="18" t="s">
        <v>84</v>
      </c>
      <c r="BK241" s="256">
        <f>ROUND(I241*H241,2)</f>
        <v>0</v>
      </c>
      <c r="BL241" s="18" t="s">
        <v>229</v>
      </c>
      <c r="BM241" s="255" t="s">
        <v>4193</v>
      </c>
    </row>
    <row r="242" s="2" customFormat="1" ht="16.5" customHeight="1">
      <c r="A242" s="39"/>
      <c r="B242" s="40"/>
      <c r="C242" s="244" t="s">
        <v>1802</v>
      </c>
      <c r="D242" s="244" t="s">
        <v>216</v>
      </c>
      <c r="E242" s="245" t="s">
        <v>5317</v>
      </c>
      <c r="F242" s="246" t="s">
        <v>5318</v>
      </c>
      <c r="G242" s="247" t="s">
        <v>310</v>
      </c>
      <c r="H242" s="248">
        <v>2</v>
      </c>
      <c r="I242" s="249"/>
      <c r="J242" s="250">
        <f>ROUND(I242*H242,2)</f>
        <v>0</v>
      </c>
      <c r="K242" s="246" t="s">
        <v>3629</v>
      </c>
      <c r="L242" s="45"/>
      <c r="M242" s="251" t="s">
        <v>1</v>
      </c>
      <c r="N242" s="252" t="s">
        <v>41</v>
      </c>
      <c r="O242" s="92"/>
      <c r="P242" s="253">
        <f>O242*H242</f>
        <v>0</v>
      </c>
      <c r="Q242" s="253">
        <v>0</v>
      </c>
      <c r="R242" s="253">
        <f>Q242*H242</f>
        <v>0</v>
      </c>
      <c r="S242" s="253">
        <v>0</v>
      </c>
      <c r="T242" s="254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5" t="s">
        <v>229</v>
      </c>
      <c r="AT242" s="255" t="s">
        <v>216</v>
      </c>
      <c r="AU242" s="255" t="s">
        <v>84</v>
      </c>
      <c r="AY242" s="18" t="s">
        <v>213</v>
      </c>
      <c r="BE242" s="256">
        <f>IF(N242="základní",J242,0)</f>
        <v>0</v>
      </c>
      <c r="BF242" s="256">
        <f>IF(N242="snížená",J242,0)</f>
        <v>0</v>
      </c>
      <c r="BG242" s="256">
        <f>IF(N242="zákl. přenesená",J242,0)</f>
        <v>0</v>
      </c>
      <c r="BH242" s="256">
        <f>IF(N242="sníž. přenesená",J242,0)</f>
        <v>0</v>
      </c>
      <c r="BI242" s="256">
        <f>IF(N242="nulová",J242,0)</f>
        <v>0</v>
      </c>
      <c r="BJ242" s="18" t="s">
        <v>84</v>
      </c>
      <c r="BK242" s="256">
        <f>ROUND(I242*H242,2)</f>
        <v>0</v>
      </c>
      <c r="BL242" s="18" t="s">
        <v>229</v>
      </c>
      <c r="BM242" s="255" t="s">
        <v>4196</v>
      </c>
    </row>
    <row r="243" s="2" customFormat="1" ht="16.5" customHeight="1">
      <c r="A243" s="39"/>
      <c r="B243" s="40"/>
      <c r="C243" s="244" t="s">
        <v>1806</v>
      </c>
      <c r="D243" s="244" t="s">
        <v>216</v>
      </c>
      <c r="E243" s="245" t="s">
        <v>5319</v>
      </c>
      <c r="F243" s="246" t="s">
        <v>5320</v>
      </c>
      <c r="G243" s="247" t="s">
        <v>310</v>
      </c>
      <c r="H243" s="248">
        <v>7</v>
      </c>
      <c r="I243" s="249"/>
      <c r="J243" s="250">
        <f>ROUND(I243*H243,2)</f>
        <v>0</v>
      </c>
      <c r="K243" s="246" t="s">
        <v>3629</v>
      </c>
      <c r="L243" s="45"/>
      <c r="M243" s="251" t="s">
        <v>1</v>
      </c>
      <c r="N243" s="252" t="s">
        <v>41</v>
      </c>
      <c r="O243" s="92"/>
      <c r="P243" s="253">
        <f>O243*H243</f>
        <v>0</v>
      </c>
      <c r="Q243" s="253">
        <v>0</v>
      </c>
      <c r="R243" s="253">
        <f>Q243*H243</f>
        <v>0</v>
      </c>
      <c r="S243" s="253">
        <v>0</v>
      </c>
      <c r="T243" s="254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5" t="s">
        <v>229</v>
      </c>
      <c r="AT243" s="255" t="s">
        <v>216</v>
      </c>
      <c r="AU243" s="255" t="s">
        <v>84</v>
      </c>
      <c r="AY243" s="18" t="s">
        <v>213</v>
      </c>
      <c r="BE243" s="256">
        <f>IF(N243="základní",J243,0)</f>
        <v>0</v>
      </c>
      <c r="BF243" s="256">
        <f>IF(N243="snížená",J243,0)</f>
        <v>0</v>
      </c>
      <c r="BG243" s="256">
        <f>IF(N243="zákl. přenesená",J243,0)</f>
        <v>0</v>
      </c>
      <c r="BH243" s="256">
        <f>IF(N243="sníž. přenesená",J243,0)</f>
        <v>0</v>
      </c>
      <c r="BI243" s="256">
        <f>IF(N243="nulová",J243,0)</f>
        <v>0</v>
      </c>
      <c r="BJ243" s="18" t="s">
        <v>84</v>
      </c>
      <c r="BK243" s="256">
        <f>ROUND(I243*H243,2)</f>
        <v>0</v>
      </c>
      <c r="BL243" s="18" t="s">
        <v>229</v>
      </c>
      <c r="BM243" s="255" t="s">
        <v>4913</v>
      </c>
    </row>
    <row r="244" s="2" customFormat="1" ht="16.5" customHeight="1">
      <c r="A244" s="39"/>
      <c r="B244" s="40"/>
      <c r="C244" s="244" t="s">
        <v>1812</v>
      </c>
      <c r="D244" s="244" t="s">
        <v>216</v>
      </c>
      <c r="E244" s="245" t="s">
        <v>5321</v>
      </c>
      <c r="F244" s="246" t="s">
        <v>5322</v>
      </c>
      <c r="G244" s="247" t="s">
        <v>310</v>
      </c>
      <c r="H244" s="248">
        <v>3</v>
      </c>
      <c r="I244" s="249"/>
      <c r="J244" s="250">
        <f>ROUND(I244*H244,2)</f>
        <v>0</v>
      </c>
      <c r="K244" s="246" t="s">
        <v>3629</v>
      </c>
      <c r="L244" s="45"/>
      <c r="M244" s="251" t="s">
        <v>1</v>
      </c>
      <c r="N244" s="252" t="s">
        <v>41</v>
      </c>
      <c r="O244" s="92"/>
      <c r="P244" s="253">
        <f>O244*H244</f>
        <v>0</v>
      </c>
      <c r="Q244" s="253">
        <v>0</v>
      </c>
      <c r="R244" s="253">
        <f>Q244*H244</f>
        <v>0</v>
      </c>
      <c r="S244" s="253">
        <v>0</v>
      </c>
      <c r="T244" s="254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5" t="s">
        <v>229</v>
      </c>
      <c r="AT244" s="255" t="s">
        <v>216</v>
      </c>
      <c r="AU244" s="255" t="s">
        <v>84</v>
      </c>
      <c r="AY244" s="18" t="s">
        <v>213</v>
      </c>
      <c r="BE244" s="256">
        <f>IF(N244="základní",J244,0)</f>
        <v>0</v>
      </c>
      <c r="BF244" s="256">
        <f>IF(N244="snížená",J244,0)</f>
        <v>0</v>
      </c>
      <c r="BG244" s="256">
        <f>IF(N244="zákl. přenesená",J244,0)</f>
        <v>0</v>
      </c>
      <c r="BH244" s="256">
        <f>IF(N244="sníž. přenesená",J244,0)</f>
        <v>0</v>
      </c>
      <c r="BI244" s="256">
        <f>IF(N244="nulová",J244,0)</f>
        <v>0</v>
      </c>
      <c r="BJ244" s="18" t="s">
        <v>84</v>
      </c>
      <c r="BK244" s="256">
        <f>ROUND(I244*H244,2)</f>
        <v>0</v>
      </c>
      <c r="BL244" s="18" t="s">
        <v>229</v>
      </c>
      <c r="BM244" s="255" t="s">
        <v>4916</v>
      </c>
    </row>
    <row r="245" s="2" customFormat="1" ht="16.5" customHeight="1">
      <c r="A245" s="39"/>
      <c r="B245" s="40"/>
      <c r="C245" s="244" t="s">
        <v>1820</v>
      </c>
      <c r="D245" s="244" t="s">
        <v>216</v>
      </c>
      <c r="E245" s="245" t="s">
        <v>5323</v>
      </c>
      <c r="F245" s="246" t="s">
        <v>5324</v>
      </c>
      <c r="G245" s="247" t="s">
        <v>310</v>
      </c>
      <c r="H245" s="248">
        <v>6</v>
      </c>
      <c r="I245" s="249"/>
      <c r="J245" s="250">
        <f>ROUND(I245*H245,2)</f>
        <v>0</v>
      </c>
      <c r="K245" s="246" t="s">
        <v>3629</v>
      </c>
      <c r="L245" s="45"/>
      <c r="M245" s="251" t="s">
        <v>1</v>
      </c>
      <c r="N245" s="252" t="s">
        <v>41</v>
      </c>
      <c r="O245" s="92"/>
      <c r="P245" s="253">
        <f>O245*H245</f>
        <v>0</v>
      </c>
      <c r="Q245" s="253">
        <v>0</v>
      </c>
      <c r="R245" s="253">
        <f>Q245*H245</f>
        <v>0</v>
      </c>
      <c r="S245" s="253">
        <v>0</v>
      </c>
      <c r="T245" s="254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5" t="s">
        <v>229</v>
      </c>
      <c r="AT245" s="255" t="s">
        <v>216</v>
      </c>
      <c r="AU245" s="255" t="s">
        <v>84</v>
      </c>
      <c r="AY245" s="18" t="s">
        <v>213</v>
      </c>
      <c r="BE245" s="256">
        <f>IF(N245="základní",J245,0)</f>
        <v>0</v>
      </c>
      <c r="BF245" s="256">
        <f>IF(N245="snížená",J245,0)</f>
        <v>0</v>
      </c>
      <c r="BG245" s="256">
        <f>IF(N245="zákl. přenesená",J245,0)</f>
        <v>0</v>
      </c>
      <c r="BH245" s="256">
        <f>IF(N245="sníž. přenesená",J245,0)</f>
        <v>0</v>
      </c>
      <c r="BI245" s="256">
        <f>IF(N245="nulová",J245,0)</f>
        <v>0</v>
      </c>
      <c r="BJ245" s="18" t="s">
        <v>84</v>
      </c>
      <c r="BK245" s="256">
        <f>ROUND(I245*H245,2)</f>
        <v>0</v>
      </c>
      <c r="BL245" s="18" t="s">
        <v>229</v>
      </c>
      <c r="BM245" s="255" t="s">
        <v>4919</v>
      </c>
    </row>
    <row r="246" s="2" customFormat="1" ht="16.5" customHeight="1">
      <c r="A246" s="39"/>
      <c r="B246" s="40"/>
      <c r="C246" s="244" t="s">
        <v>1828</v>
      </c>
      <c r="D246" s="244" t="s">
        <v>216</v>
      </c>
      <c r="E246" s="245" t="s">
        <v>5325</v>
      </c>
      <c r="F246" s="246" t="s">
        <v>5326</v>
      </c>
      <c r="G246" s="247" t="s">
        <v>310</v>
      </c>
      <c r="H246" s="248">
        <v>30</v>
      </c>
      <c r="I246" s="249"/>
      <c r="J246" s="250">
        <f>ROUND(I246*H246,2)</f>
        <v>0</v>
      </c>
      <c r="K246" s="246" t="s">
        <v>3629</v>
      </c>
      <c r="L246" s="45"/>
      <c r="M246" s="251" t="s">
        <v>1</v>
      </c>
      <c r="N246" s="252" t="s">
        <v>41</v>
      </c>
      <c r="O246" s="92"/>
      <c r="P246" s="253">
        <f>O246*H246</f>
        <v>0</v>
      </c>
      <c r="Q246" s="253">
        <v>0</v>
      </c>
      <c r="R246" s="253">
        <f>Q246*H246</f>
        <v>0</v>
      </c>
      <c r="S246" s="253">
        <v>0</v>
      </c>
      <c r="T246" s="254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55" t="s">
        <v>229</v>
      </c>
      <c r="AT246" s="255" t="s">
        <v>216</v>
      </c>
      <c r="AU246" s="255" t="s">
        <v>84</v>
      </c>
      <c r="AY246" s="18" t="s">
        <v>213</v>
      </c>
      <c r="BE246" s="256">
        <f>IF(N246="základní",J246,0)</f>
        <v>0</v>
      </c>
      <c r="BF246" s="256">
        <f>IF(N246="snížená",J246,0)</f>
        <v>0</v>
      </c>
      <c r="BG246" s="256">
        <f>IF(N246="zákl. přenesená",J246,0)</f>
        <v>0</v>
      </c>
      <c r="BH246" s="256">
        <f>IF(N246="sníž. přenesená",J246,0)</f>
        <v>0</v>
      </c>
      <c r="BI246" s="256">
        <f>IF(N246="nulová",J246,0)</f>
        <v>0</v>
      </c>
      <c r="BJ246" s="18" t="s">
        <v>84</v>
      </c>
      <c r="BK246" s="256">
        <f>ROUND(I246*H246,2)</f>
        <v>0</v>
      </c>
      <c r="BL246" s="18" t="s">
        <v>229</v>
      </c>
      <c r="BM246" s="255" t="s">
        <v>4922</v>
      </c>
    </row>
    <row r="247" s="2" customFormat="1" ht="16.5" customHeight="1">
      <c r="A247" s="39"/>
      <c r="B247" s="40"/>
      <c r="C247" s="244" t="s">
        <v>1833</v>
      </c>
      <c r="D247" s="244" t="s">
        <v>216</v>
      </c>
      <c r="E247" s="245" t="s">
        <v>5327</v>
      </c>
      <c r="F247" s="246" t="s">
        <v>5328</v>
      </c>
      <c r="G247" s="247" t="s">
        <v>310</v>
      </c>
      <c r="H247" s="248">
        <v>34</v>
      </c>
      <c r="I247" s="249"/>
      <c r="J247" s="250">
        <f>ROUND(I247*H247,2)</f>
        <v>0</v>
      </c>
      <c r="K247" s="246" t="s">
        <v>3629</v>
      </c>
      <c r="L247" s="45"/>
      <c r="M247" s="251" t="s">
        <v>1</v>
      </c>
      <c r="N247" s="252" t="s">
        <v>41</v>
      </c>
      <c r="O247" s="92"/>
      <c r="P247" s="253">
        <f>O247*H247</f>
        <v>0</v>
      </c>
      <c r="Q247" s="253">
        <v>0</v>
      </c>
      <c r="R247" s="253">
        <f>Q247*H247</f>
        <v>0</v>
      </c>
      <c r="S247" s="253">
        <v>0</v>
      </c>
      <c r="T247" s="254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5" t="s">
        <v>229</v>
      </c>
      <c r="AT247" s="255" t="s">
        <v>216</v>
      </c>
      <c r="AU247" s="255" t="s">
        <v>84</v>
      </c>
      <c r="AY247" s="18" t="s">
        <v>213</v>
      </c>
      <c r="BE247" s="256">
        <f>IF(N247="základní",J247,0)</f>
        <v>0</v>
      </c>
      <c r="BF247" s="256">
        <f>IF(N247="snížená",J247,0)</f>
        <v>0</v>
      </c>
      <c r="BG247" s="256">
        <f>IF(N247="zákl. přenesená",J247,0)</f>
        <v>0</v>
      </c>
      <c r="BH247" s="256">
        <f>IF(N247="sníž. přenesená",J247,0)</f>
        <v>0</v>
      </c>
      <c r="BI247" s="256">
        <f>IF(N247="nulová",J247,0)</f>
        <v>0</v>
      </c>
      <c r="BJ247" s="18" t="s">
        <v>84</v>
      </c>
      <c r="BK247" s="256">
        <f>ROUND(I247*H247,2)</f>
        <v>0</v>
      </c>
      <c r="BL247" s="18" t="s">
        <v>229</v>
      </c>
      <c r="BM247" s="255" t="s">
        <v>4925</v>
      </c>
    </row>
    <row r="248" s="2" customFormat="1" ht="16.5" customHeight="1">
      <c r="A248" s="39"/>
      <c r="B248" s="40"/>
      <c r="C248" s="244" t="s">
        <v>1838</v>
      </c>
      <c r="D248" s="244" t="s">
        <v>216</v>
      </c>
      <c r="E248" s="245" t="s">
        <v>5329</v>
      </c>
      <c r="F248" s="246" t="s">
        <v>5330</v>
      </c>
      <c r="G248" s="247" t="s">
        <v>310</v>
      </c>
      <c r="H248" s="248">
        <v>7</v>
      </c>
      <c r="I248" s="249"/>
      <c r="J248" s="250">
        <f>ROUND(I248*H248,2)</f>
        <v>0</v>
      </c>
      <c r="K248" s="246" t="s">
        <v>3629</v>
      </c>
      <c r="L248" s="45"/>
      <c r="M248" s="251" t="s">
        <v>1</v>
      </c>
      <c r="N248" s="252" t="s">
        <v>41</v>
      </c>
      <c r="O248" s="92"/>
      <c r="P248" s="253">
        <f>O248*H248</f>
        <v>0</v>
      </c>
      <c r="Q248" s="253">
        <v>0</v>
      </c>
      <c r="R248" s="253">
        <f>Q248*H248</f>
        <v>0</v>
      </c>
      <c r="S248" s="253">
        <v>0</v>
      </c>
      <c r="T248" s="254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5" t="s">
        <v>229</v>
      </c>
      <c r="AT248" s="255" t="s">
        <v>216</v>
      </c>
      <c r="AU248" s="255" t="s">
        <v>84</v>
      </c>
      <c r="AY248" s="18" t="s">
        <v>213</v>
      </c>
      <c r="BE248" s="256">
        <f>IF(N248="základní",J248,0)</f>
        <v>0</v>
      </c>
      <c r="BF248" s="256">
        <f>IF(N248="snížená",J248,0)</f>
        <v>0</v>
      </c>
      <c r="BG248" s="256">
        <f>IF(N248="zákl. přenesená",J248,0)</f>
        <v>0</v>
      </c>
      <c r="BH248" s="256">
        <f>IF(N248="sníž. přenesená",J248,0)</f>
        <v>0</v>
      </c>
      <c r="BI248" s="256">
        <f>IF(N248="nulová",J248,0)</f>
        <v>0</v>
      </c>
      <c r="BJ248" s="18" t="s">
        <v>84</v>
      </c>
      <c r="BK248" s="256">
        <f>ROUND(I248*H248,2)</f>
        <v>0</v>
      </c>
      <c r="BL248" s="18" t="s">
        <v>229</v>
      </c>
      <c r="BM248" s="255" t="s">
        <v>4928</v>
      </c>
    </row>
    <row r="249" s="2" customFormat="1" ht="16.5" customHeight="1">
      <c r="A249" s="39"/>
      <c r="B249" s="40"/>
      <c r="C249" s="244" t="s">
        <v>1842</v>
      </c>
      <c r="D249" s="244" t="s">
        <v>216</v>
      </c>
      <c r="E249" s="245" t="s">
        <v>5331</v>
      </c>
      <c r="F249" s="246" t="s">
        <v>5332</v>
      </c>
      <c r="G249" s="247" t="s">
        <v>310</v>
      </c>
      <c r="H249" s="248">
        <v>8</v>
      </c>
      <c r="I249" s="249"/>
      <c r="J249" s="250">
        <f>ROUND(I249*H249,2)</f>
        <v>0</v>
      </c>
      <c r="K249" s="246" t="s">
        <v>3629</v>
      </c>
      <c r="L249" s="45"/>
      <c r="M249" s="251" t="s">
        <v>1</v>
      </c>
      <c r="N249" s="252" t="s">
        <v>41</v>
      </c>
      <c r="O249" s="92"/>
      <c r="P249" s="253">
        <f>O249*H249</f>
        <v>0</v>
      </c>
      <c r="Q249" s="253">
        <v>0</v>
      </c>
      <c r="R249" s="253">
        <f>Q249*H249</f>
        <v>0</v>
      </c>
      <c r="S249" s="253">
        <v>0</v>
      </c>
      <c r="T249" s="254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5" t="s">
        <v>229</v>
      </c>
      <c r="AT249" s="255" t="s">
        <v>216</v>
      </c>
      <c r="AU249" s="255" t="s">
        <v>84</v>
      </c>
      <c r="AY249" s="18" t="s">
        <v>213</v>
      </c>
      <c r="BE249" s="256">
        <f>IF(N249="základní",J249,0)</f>
        <v>0</v>
      </c>
      <c r="BF249" s="256">
        <f>IF(N249="snížená",J249,0)</f>
        <v>0</v>
      </c>
      <c r="BG249" s="256">
        <f>IF(N249="zákl. přenesená",J249,0)</f>
        <v>0</v>
      </c>
      <c r="BH249" s="256">
        <f>IF(N249="sníž. přenesená",J249,0)</f>
        <v>0</v>
      </c>
      <c r="BI249" s="256">
        <f>IF(N249="nulová",J249,0)</f>
        <v>0</v>
      </c>
      <c r="BJ249" s="18" t="s">
        <v>84</v>
      </c>
      <c r="BK249" s="256">
        <f>ROUND(I249*H249,2)</f>
        <v>0</v>
      </c>
      <c r="BL249" s="18" t="s">
        <v>229</v>
      </c>
      <c r="BM249" s="255" t="s">
        <v>4931</v>
      </c>
    </row>
    <row r="250" s="2" customFormat="1" ht="16.5" customHeight="1">
      <c r="A250" s="39"/>
      <c r="B250" s="40"/>
      <c r="C250" s="244" t="s">
        <v>1846</v>
      </c>
      <c r="D250" s="244" t="s">
        <v>216</v>
      </c>
      <c r="E250" s="245" t="s">
        <v>5333</v>
      </c>
      <c r="F250" s="246" t="s">
        <v>5334</v>
      </c>
      <c r="G250" s="247" t="s">
        <v>310</v>
      </c>
      <c r="H250" s="248">
        <v>1</v>
      </c>
      <c r="I250" s="249"/>
      <c r="J250" s="250">
        <f>ROUND(I250*H250,2)</f>
        <v>0</v>
      </c>
      <c r="K250" s="246" t="s">
        <v>3629</v>
      </c>
      <c r="L250" s="45"/>
      <c r="M250" s="251" t="s">
        <v>1</v>
      </c>
      <c r="N250" s="252" t="s">
        <v>41</v>
      </c>
      <c r="O250" s="92"/>
      <c r="P250" s="253">
        <f>O250*H250</f>
        <v>0</v>
      </c>
      <c r="Q250" s="253">
        <v>0</v>
      </c>
      <c r="R250" s="253">
        <f>Q250*H250</f>
        <v>0</v>
      </c>
      <c r="S250" s="253">
        <v>0</v>
      </c>
      <c r="T250" s="254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5" t="s">
        <v>229</v>
      </c>
      <c r="AT250" s="255" t="s">
        <v>216</v>
      </c>
      <c r="AU250" s="255" t="s">
        <v>84</v>
      </c>
      <c r="AY250" s="18" t="s">
        <v>213</v>
      </c>
      <c r="BE250" s="256">
        <f>IF(N250="základní",J250,0)</f>
        <v>0</v>
      </c>
      <c r="BF250" s="256">
        <f>IF(N250="snížená",J250,0)</f>
        <v>0</v>
      </c>
      <c r="BG250" s="256">
        <f>IF(N250="zákl. přenesená",J250,0)</f>
        <v>0</v>
      </c>
      <c r="BH250" s="256">
        <f>IF(N250="sníž. přenesená",J250,0)</f>
        <v>0</v>
      </c>
      <c r="BI250" s="256">
        <f>IF(N250="nulová",J250,0)</f>
        <v>0</v>
      </c>
      <c r="BJ250" s="18" t="s">
        <v>84</v>
      </c>
      <c r="BK250" s="256">
        <f>ROUND(I250*H250,2)</f>
        <v>0</v>
      </c>
      <c r="BL250" s="18" t="s">
        <v>229</v>
      </c>
      <c r="BM250" s="255" t="s">
        <v>4933</v>
      </c>
    </row>
    <row r="251" s="2" customFormat="1" ht="16.5" customHeight="1">
      <c r="A251" s="39"/>
      <c r="B251" s="40"/>
      <c r="C251" s="244" t="s">
        <v>1854</v>
      </c>
      <c r="D251" s="244" t="s">
        <v>216</v>
      </c>
      <c r="E251" s="245" t="s">
        <v>5335</v>
      </c>
      <c r="F251" s="246" t="s">
        <v>5336</v>
      </c>
      <c r="G251" s="247" t="s">
        <v>310</v>
      </c>
      <c r="H251" s="248">
        <v>1</v>
      </c>
      <c r="I251" s="249"/>
      <c r="J251" s="250">
        <f>ROUND(I251*H251,2)</f>
        <v>0</v>
      </c>
      <c r="K251" s="246" t="s">
        <v>3629</v>
      </c>
      <c r="L251" s="45"/>
      <c r="M251" s="251" t="s">
        <v>1</v>
      </c>
      <c r="N251" s="252" t="s">
        <v>41</v>
      </c>
      <c r="O251" s="92"/>
      <c r="P251" s="253">
        <f>O251*H251</f>
        <v>0</v>
      </c>
      <c r="Q251" s="253">
        <v>0</v>
      </c>
      <c r="R251" s="253">
        <f>Q251*H251</f>
        <v>0</v>
      </c>
      <c r="S251" s="253">
        <v>0</v>
      </c>
      <c r="T251" s="254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5" t="s">
        <v>229</v>
      </c>
      <c r="AT251" s="255" t="s">
        <v>216</v>
      </c>
      <c r="AU251" s="255" t="s">
        <v>84</v>
      </c>
      <c r="AY251" s="18" t="s">
        <v>213</v>
      </c>
      <c r="BE251" s="256">
        <f>IF(N251="základní",J251,0)</f>
        <v>0</v>
      </c>
      <c r="BF251" s="256">
        <f>IF(N251="snížená",J251,0)</f>
        <v>0</v>
      </c>
      <c r="BG251" s="256">
        <f>IF(N251="zákl. přenesená",J251,0)</f>
        <v>0</v>
      </c>
      <c r="BH251" s="256">
        <f>IF(N251="sníž. přenesená",J251,0)</f>
        <v>0</v>
      </c>
      <c r="BI251" s="256">
        <f>IF(N251="nulová",J251,0)</f>
        <v>0</v>
      </c>
      <c r="BJ251" s="18" t="s">
        <v>84</v>
      </c>
      <c r="BK251" s="256">
        <f>ROUND(I251*H251,2)</f>
        <v>0</v>
      </c>
      <c r="BL251" s="18" t="s">
        <v>229</v>
      </c>
      <c r="BM251" s="255" t="s">
        <v>3051</v>
      </c>
    </row>
    <row r="252" s="2" customFormat="1" ht="16.5" customHeight="1">
      <c r="A252" s="39"/>
      <c r="B252" s="40"/>
      <c r="C252" s="244" t="s">
        <v>1860</v>
      </c>
      <c r="D252" s="244" t="s">
        <v>216</v>
      </c>
      <c r="E252" s="245" t="s">
        <v>5337</v>
      </c>
      <c r="F252" s="246" t="s">
        <v>5338</v>
      </c>
      <c r="G252" s="247" t="s">
        <v>310</v>
      </c>
      <c r="H252" s="248">
        <v>2</v>
      </c>
      <c r="I252" s="249"/>
      <c r="J252" s="250">
        <f>ROUND(I252*H252,2)</f>
        <v>0</v>
      </c>
      <c r="K252" s="246" t="s">
        <v>3629</v>
      </c>
      <c r="L252" s="45"/>
      <c r="M252" s="251" t="s">
        <v>1</v>
      </c>
      <c r="N252" s="252" t="s">
        <v>41</v>
      </c>
      <c r="O252" s="92"/>
      <c r="P252" s="253">
        <f>O252*H252</f>
        <v>0</v>
      </c>
      <c r="Q252" s="253">
        <v>0</v>
      </c>
      <c r="R252" s="253">
        <f>Q252*H252</f>
        <v>0</v>
      </c>
      <c r="S252" s="253">
        <v>0</v>
      </c>
      <c r="T252" s="254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5" t="s">
        <v>229</v>
      </c>
      <c r="AT252" s="255" t="s">
        <v>216</v>
      </c>
      <c r="AU252" s="255" t="s">
        <v>84</v>
      </c>
      <c r="AY252" s="18" t="s">
        <v>213</v>
      </c>
      <c r="BE252" s="256">
        <f>IF(N252="základní",J252,0)</f>
        <v>0</v>
      </c>
      <c r="BF252" s="256">
        <f>IF(N252="snížená",J252,0)</f>
        <v>0</v>
      </c>
      <c r="BG252" s="256">
        <f>IF(N252="zákl. přenesená",J252,0)</f>
        <v>0</v>
      </c>
      <c r="BH252" s="256">
        <f>IF(N252="sníž. přenesená",J252,0)</f>
        <v>0</v>
      </c>
      <c r="BI252" s="256">
        <f>IF(N252="nulová",J252,0)</f>
        <v>0</v>
      </c>
      <c r="BJ252" s="18" t="s">
        <v>84</v>
      </c>
      <c r="BK252" s="256">
        <f>ROUND(I252*H252,2)</f>
        <v>0</v>
      </c>
      <c r="BL252" s="18" t="s">
        <v>229</v>
      </c>
      <c r="BM252" s="255" t="s">
        <v>5339</v>
      </c>
    </row>
    <row r="253" s="2" customFormat="1" ht="16.5" customHeight="1">
      <c r="A253" s="39"/>
      <c r="B253" s="40"/>
      <c r="C253" s="244" t="s">
        <v>1866</v>
      </c>
      <c r="D253" s="244" t="s">
        <v>216</v>
      </c>
      <c r="E253" s="245" t="s">
        <v>5340</v>
      </c>
      <c r="F253" s="246" t="s">
        <v>5341</v>
      </c>
      <c r="G253" s="247" t="s">
        <v>310</v>
      </c>
      <c r="H253" s="248">
        <v>1</v>
      </c>
      <c r="I253" s="249"/>
      <c r="J253" s="250">
        <f>ROUND(I253*H253,2)</f>
        <v>0</v>
      </c>
      <c r="K253" s="246" t="s">
        <v>3629</v>
      </c>
      <c r="L253" s="45"/>
      <c r="M253" s="251" t="s">
        <v>1</v>
      </c>
      <c r="N253" s="252" t="s">
        <v>41</v>
      </c>
      <c r="O253" s="92"/>
      <c r="P253" s="253">
        <f>O253*H253</f>
        <v>0</v>
      </c>
      <c r="Q253" s="253">
        <v>0</v>
      </c>
      <c r="R253" s="253">
        <f>Q253*H253</f>
        <v>0</v>
      </c>
      <c r="S253" s="253">
        <v>0</v>
      </c>
      <c r="T253" s="254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5" t="s">
        <v>229</v>
      </c>
      <c r="AT253" s="255" t="s">
        <v>216</v>
      </c>
      <c r="AU253" s="255" t="s">
        <v>84</v>
      </c>
      <c r="AY253" s="18" t="s">
        <v>213</v>
      </c>
      <c r="BE253" s="256">
        <f>IF(N253="základní",J253,0)</f>
        <v>0</v>
      </c>
      <c r="BF253" s="256">
        <f>IF(N253="snížená",J253,0)</f>
        <v>0</v>
      </c>
      <c r="BG253" s="256">
        <f>IF(N253="zákl. přenesená",J253,0)</f>
        <v>0</v>
      </c>
      <c r="BH253" s="256">
        <f>IF(N253="sníž. přenesená",J253,0)</f>
        <v>0</v>
      </c>
      <c r="BI253" s="256">
        <f>IF(N253="nulová",J253,0)</f>
        <v>0</v>
      </c>
      <c r="BJ253" s="18" t="s">
        <v>84</v>
      </c>
      <c r="BK253" s="256">
        <f>ROUND(I253*H253,2)</f>
        <v>0</v>
      </c>
      <c r="BL253" s="18" t="s">
        <v>229</v>
      </c>
      <c r="BM253" s="255" t="s">
        <v>5342</v>
      </c>
    </row>
    <row r="254" s="2" customFormat="1" ht="16.5" customHeight="1">
      <c r="A254" s="39"/>
      <c r="B254" s="40"/>
      <c r="C254" s="244" t="s">
        <v>1873</v>
      </c>
      <c r="D254" s="244" t="s">
        <v>216</v>
      </c>
      <c r="E254" s="245" t="s">
        <v>5343</v>
      </c>
      <c r="F254" s="246" t="s">
        <v>5344</v>
      </c>
      <c r="G254" s="247" t="s">
        <v>310</v>
      </c>
      <c r="H254" s="248">
        <v>7</v>
      </c>
      <c r="I254" s="249"/>
      <c r="J254" s="250">
        <f>ROUND(I254*H254,2)</f>
        <v>0</v>
      </c>
      <c r="K254" s="246" t="s">
        <v>3629</v>
      </c>
      <c r="L254" s="45"/>
      <c r="M254" s="251" t="s">
        <v>1</v>
      </c>
      <c r="N254" s="252" t="s">
        <v>41</v>
      </c>
      <c r="O254" s="92"/>
      <c r="P254" s="253">
        <f>O254*H254</f>
        <v>0</v>
      </c>
      <c r="Q254" s="253">
        <v>0</v>
      </c>
      <c r="R254" s="253">
        <f>Q254*H254</f>
        <v>0</v>
      </c>
      <c r="S254" s="253">
        <v>0</v>
      </c>
      <c r="T254" s="254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5" t="s">
        <v>229</v>
      </c>
      <c r="AT254" s="255" t="s">
        <v>216</v>
      </c>
      <c r="AU254" s="255" t="s">
        <v>84</v>
      </c>
      <c r="AY254" s="18" t="s">
        <v>213</v>
      </c>
      <c r="BE254" s="256">
        <f>IF(N254="základní",J254,0)</f>
        <v>0</v>
      </c>
      <c r="BF254" s="256">
        <f>IF(N254="snížená",J254,0)</f>
        <v>0</v>
      </c>
      <c r="BG254" s="256">
        <f>IF(N254="zákl. přenesená",J254,0)</f>
        <v>0</v>
      </c>
      <c r="BH254" s="256">
        <f>IF(N254="sníž. přenesená",J254,0)</f>
        <v>0</v>
      </c>
      <c r="BI254" s="256">
        <f>IF(N254="nulová",J254,0)</f>
        <v>0</v>
      </c>
      <c r="BJ254" s="18" t="s">
        <v>84</v>
      </c>
      <c r="BK254" s="256">
        <f>ROUND(I254*H254,2)</f>
        <v>0</v>
      </c>
      <c r="BL254" s="18" t="s">
        <v>229</v>
      </c>
      <c r="BM254" s="255" t="s">
        <v>5345</v>
      </c>
    </row>
    <row r="255" s="2" customFormat="1" ht="16.5" customHeight="1">
      <c r="A255" s="39"/>
      <c r="B255" s="40"/>
      <c r="C255" s="244" t="s">
        <v>1878</v>
      </c>
      <c r="D255" s="244" t="s">
        <v>216</v>
      </c>
      <c r="E255" s="245" t="s">
        <v>5346</v>
      </c>
      <c r="F255" s="246" t="s">
        <v>5347</v>
      </c>
      <c r="G255" s="247" t="s">
        <v>310</v>
      </c>
      <c r="H255" s="248">
        <v>1</v>
      </c>
      <c r="I255" s="249"/>
      <c r="J255" s="250">
        <f>ROUND(I255*H255,2)</f>
        <v>0</v>
      </c>
      <c r="K255" s="246" t="s">
        <v>3629</v>
      </c>
      <c r="L255" s="45"/>
      <c r="M255" s="251" t="s">
        <v>1</v>
      </c>
      <c r="N255" s="252" t="s">
        <v>41</v>
      </c>
      <c r="O255" s="92"/>
      <c r="P255" s="253">
        <f>O255*H255</f>
        <v>0</v>
      </c>
      <c r="Q255" s="253">
        <v>0</v>
      </c>
      <c r="R255" s="253">
        <f>Q255*H255</f>
        <v>0</v>
      </c>
      <c r="S255" s="253">
        <v>0</v>
      </c>
      <c r="T255" s="254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55" t="s">
        <v>229</v>
      </c>
      <c r="AT255" s="255" t="s">
        <v>216</v>
      </c>
      <c r="AU255" s="255" t="s">
        <v>84</v>
      </c>
      <c r="AY255" s="18" t="s">
        <v>213</v>
      </c>
      <c r="BE255" s="256">
        <f>IF(N255="základní",J255,0)</f>
        <v>0</v>
      </c>
      <c r="BF255" s="256">
        <f>IF(N255="snížená",J255,0)</f>
        <v>0</v>
      </c>
      <c r="BG255" s="256">
        <f>IF(N255="zákl. přenesená",J255,0)</f>
        <v>0</v>
      </c>
      <c r="BH255" s="256">
        <f>IF(N255="sníž. přenesená",J255,0)</f>
        <v>0</v>
      </c>
      <c r="BI255" s="256">
        <f>IF(N255="nulová",J255,0)</f>
        <v>0</v>
      </c>
      <c r="BJ255" s="18" t="s">
        <v>84</v>
      </c>
      <c r="BK255" s="256">
        <f>ROUND(I255*H255,2)</f>
        <v>0</v>
      </c>
      <c r="BL255" s="18" t="s">
        <v>229</v>
      </c>
      <c r="BM255" s="255" t="s">
        <v>5348</v>
      </c>
    </row>
    <row r="256" s="2" customFormat="1" ht="16.5" customHeight="1">
      <c r="A256" s="39"/>
      <c r="B256" s="40"/>
      <c r="C256" s="244" t="s">
        <v>1883</v>
      </c>
      <c r="D256" s="244" t="s">
        <v>216</v>
      </c>
      <c r="E256" s="245" t="s">
        <v>5349</v>
      </c>
      <c r="F256" s="246" t="s">
        <v>5350</v>
      </c>
      <c r="G256" s="247" t="s">
        <v>3078</v>
      </c>
      <c r="H256" s="248">
        <v>5</v>
      </c>
      <c r="I256" s="249"/>
      <c r="J256" s="250">
        <f>ROUND(I256*H256,2)</f>
        <v>0</v>
      </c>
      <c r="K256" s="246" t="s">
        <v>3629</v>
      </c>
      <c r="L256" s="45"/>
      <c r="M256" s="251" t="s">
        <v>1</v>
      </c>
      <c r="N256" s="252" t="s">
        <v>41</v>
      </c>
      <c r="O256" s="92"/>
      <c r="P256" s="253">
        <f>O256*H256</f>
        <v>0</v>
      </c>
      <c r="Q256" s="253">
        <v>0</v>
      </c>
      <c r="R256" s="253">
        <f>Q256*H256</f>
        <v>0</v>
      </c>
      <c r="S256" s="253">
        <v>0</v>
      </c>
      <c r="T256" s="254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5" t="s">
        <v>229</v>
      </c>
      <c r="AT256" s="255" t="s">
        <v>216</v>
      </c>
      <c r="AU256" s="255" t="s">
        <v>84</v>
      </c>
      <c r="AY256" s="18" t="s">
        <v>213</v>
      </c>
      <c r="BE256" s="256">
        <f>IF(N256="základní",J256,0)</f>
        <v>0</v>
      </c>
      <c r="BF256" s="256">
        <f>IF(N256="snížená",J256,0)</f>
        <v>0</v>
      </c>
      <c r="BG256" s="256">
        <f>IF(N256="zákl. přenesená",J256,0)</f>
        <v>0</v>
      </c>
      <c r="BH256" s="256">
        <f>IF(N256="sníž. přenesená",J256,0)</f>
        <v>0</v>
      </c>
      <c r="BI256" s="256">
        <f>IF(N256="nulová",J256,0)</f>
        <v>0</v>
      </c>
      <c r="BJ256" s="18" t="s">
        <v>84</v>
      </c>
      <c r="BK256" s="256">
        <f>ROUND(I256*H256,2)</f>
        <v>0</v>
      </c>
      <c r="BL256" s="18" t="s">
        <v>229</v>
      </c>
      <c r="BM256" s="255" t="s">
        <v>5351</v>
      </c>
    </row>
    <row r="257" s="2" customFormat="1" ht="16.5" customHeight="1">
      <c r="A257" s="39"/>
      <c r="B257" s="40"/>
      <c r="C257" s="244" t="s">
        <v>1888</v>
      </c>
      <c r="D257" s="244" t="s">
        <v>216</v>
      </c>
      <c r="E257" s="245" t="s">
        <v>5352</v>
      </c>
      <c r="F257" s="246" t="s">
        <v>5353</v>
      </c>
      <c r="G257" s="247" t="s">
        <v>310</v>
      </c>
      <c r="H257" s="248">
        <v>30</v>
      </c>
      <c r="I257" s="249"/>
      <c r="J257" s="250">
        <f>ROUND(I257*H257,2)</f>
        <v>0</v>
      </c>
      <c r="K257" s="246" t="s">
        <v>3629</v>
      </c>
      <c r="L257" s="45"/>
      <c r="M257" s="251" t="s">
        <v>1</v>
      </c>
      <c r="N257" s="252" t="s">
        <v>41</v>
      </c>
      <c r="O257" s="92"/>
      <c r="P257" s="253">
        <f>O257*H257</f>
        <v>0</v>
      </c>
      <c r="Q257" s="253">
        <v>0</v>
      </c>
      <c r="R257" s="253">
        <f>Q257*H257</f>
        <v>0</v>
      </c>
      <c r="S257" s="253">
        <v>0</v>
      </c>
      <c r="T257" s="254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5" t="s">
        <v>229</v>
      </c>
      <c r="AT257" s="255" t="s">
        <v>216</v>
      </c>
      <c r="AU257" s="255" t="s">
        <v>84</v>
      </c>
      <c r="AY257" s="18" t="s">
        <v>213</v>
      </c>
      <c r="BE257" s="256">
        <f>IF(N257="základní",J257,0)</f>
        <v>0</v>
      </c>
      <c r="BF257" s="256">
        <f>IF(N257="snížená",J257,0)</f>
        <v>0</v>
      </c>
      <c r="BG257" s="256">
        <f>IF(N257="zákl. přenesená",J257,0)</f>
        <v>0</v>
      </c>
      <c r="BH257" s="256">
        <f>IF(N257="sníž. přenesená",J257,0)</f>
        <v>0</v>
      </c>
      <c r="BI257" s="256">
        <f>IF(N257="nulová",J257,0)</f>
        <v>0</v>
      </c>
      <c r="BJ257" s="18" t="s">
        <v>84</v>
      </c>
      <c r="BK257" s="256">
        <f>ROUND(I257*H257,2)</f>
        <v>0</v>
      </c>
      <c r="BL257" s="18" t="s">
        <v>229</v>
      </c>
      <c r="BM257" s="255" t="s">
        <v>5354</v>
      </c>
    </row>
    <row r="258" s="2" customFormat="1" ht="16.5" customHeight="1">
      <c r="A258" s="39"/>
      <c r="B258" s="40"/>
      <c r="C258" s="244" t="s">
        <v>1890</v>
      </c>
      <c r="D258" s="244" t="s">
        <v>216</v>
      </c>
      <c r="E258" s="245" t="s">
        <v>5355</v>
      </c>
      <c r="F258" s="246" t="s">
        <v>5356</v>
      </c>
      <c r="G258" s="247" t="s">
        <v>3078</v>
      </c>
      <c r="H258" s="248">
        <v>5</v>
      </c>
      <c r="I258" s="249"/>
      <c r="J258" s="250">
        <f>ROUND(I258*H258,2)</f>
        <v>0</v>
      </c>
      <c r="K258" s="246" t="s">
        <v>3629</v>
      </c>
      <c r="L258" s="45"/>
      <c r="M258" s="251" t="s">
        <v>1</v>
      </c>
      <c r="N258" s="252" t="s">
        <v>41</v>
      </c>
      <c r="O258" s="92"/>
      <c r="P258" s="253">
        <f>O258*H258</f>
        <v>0</v>
      </c>
      <c r="Q258" s="253">
        <v>0</v>
      </c>
      <c r="R258" s="253">
        <f>Q258*H258</f>
        <v>0</v>
      </c>
      <c r="S258" s="253">
        <v>0</v>
      </c>
      <c r="T258" s="254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55" t="s">
        <v>229</v>
      </c>
      <c r="AT258" s="255" t="s">
        <v>216</v>
      </c>
      <c r="AU258" s="255" t="s">
        <v>84</v>
      </c>
      <c r="AY258" s="18" t="s">
        <v>213</v>
      </c>
      <c r="BE258" s="256">
        <f>IF(N258="základní",J258,0)</f>
        <v>0</v>
      </c>
      <c r="BF258" s="256">
        <f>IF(N258="snížená",J258,0)</f>
        <v>0</v>
      </c>
      <c r="BG258" s="256">
        <f>IF(N258="zákl. přenesená",J258,0)</f>
        <v>0</v>
      </c>
      <c r="BH258" s="256">
        <f>IF(N258="sníž. přenesená",J258,0)</f>
        <v>0</v>
      </c>
      <c r="BI258" s="256">
        <f>IF(N258="nulová",J258,0)</f>
        <v>0</v>
      </c>
      <c r="BJ258" s="18" t="s">
        <v>84</v>
      </c>
      <c r="BK258" s="256">
        <f>ROUND(I258*H258,2)</f>
        <v>0</v>
      </c>
      <c r="BL258" s="18" t="s">
        <v>229</v>
      </c>
      <c r="BM258" s="255" t="s">
        <v>5357</v>
      </c>
    </row>
    <row r="259" s="2" customFormat="1" ht="21.75" customHeight="1">
      <c r="A259" s="39"/>
      <c r="B259" s="40"/>
      <c r="C259" s="244" t="s">
        <v>1894</v>
      </c>
      <c r="D259" s="244" t="s">
        <v>216</v>
      </c>
      <c r="E259" s="245" t="s">
        <v>5358</v>
      </c>
      <c r="F259" s="246" t="s">
        <v>5359</v>
      </c>
      <c r="G259" s="247" t="s">
        <v>711</v>
      </c>
      <c r="H259" s="248">
        <v>20</v>
      </c>
      <c r="I259" s="249"/>
      <c r="J259" s="250">
        <f>ROUND(I259*H259,2)</f>
        <v>0</v>
      </c>
      <c r="K259" s="246" t="s">
        <v>3629</v>
      </c>
      <c r="L259" s="45"/>
      <c r="M259" s="314" t="s">
        <v>1</v>
      </c>
      <c r="N259" s="315" t="s">
        <v>41</v>
      </c>
      <c r="O259" s="263"/>
      <c r="P259" s="316">
        <f>O259*H259</f>
        <v>0</v>
      </c>
      <c r="Q259" s="316">
        <v>0</v>
      </c>
      <c r="R259" s="316">
        <f>Q259*H259</f>
        <v>0</v>
      </c>
      <c r="S259" s="316">
        <v>0</v>
      </c>
      <c r="T259" s="31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55" t="s">
        <v>229</v>
      </c>
      <c r="AT259" s="255" t="s">
        <v>216</v>
      </c>
      <c r="AU259" s="255" t="s">
        <v>84</v>
      </c>
      <c r="AY259" s="18" t="s">
        <v>213</v>
      </c>
      <c r="BE259" s="256">
        <f>IF(N259="základní",J259,0)</f>
        <v>0</v>
      </c>
      <c r="BF259" s="256">
        <f>IF(N259="snížená",J259,0)</f>
        <v>0</v>
      </c>
      <c r="BG259" s="256">
        <f>IF(N259="zákl. přenesená",J259,0)</f>
        <v>0</v>
      </c>
      <c r="BH259" s="256">
        <f>IF(N259="sníž. přenesená",J259,0)</f>
        <v>0</v>
      </c>
      <c r="BI259" s="256">
        <f>IF(N259="nulová",J259,0)</f>
        <v>0</v>
      </c>
      <c r="BJ259" s="18" t="s">
        <v>84</v>
      </c>
      <c r="BK259" s="256">
        <f>ROUND(I259*H259,2)</f>
        <v>0</v>
      </c>
      <c r="BL259" s="18" t="s">
        <v>229</v>
      </c>
      <c r="BM259" s="255" t="s">
        <v>5360</v>
      </c>
    </row>
    <row r="260" s="2" customFormat="1" ht="6.96" customHeight="1">
      <c r="A260" s="39"/>
      <c r="B260" s="67"/>
      <c r="C260" s="68"/>
      <c r="D260" s="68"/>
      <c r="E260" s="68"/>
      <c r="F260" s="68"/>
      <c r="G260" s="68"/>
      <c r="H260" s="68"/>
      <c r="I260" s="193"/>
      <c r="J260" s="68"/>
      <c r="K260" s="68"/>
      <c r="L260" s="45"/>
      <c r="M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</sheetData>
  <sheetProtection sheet="1" autoFilter="0" formatColumns="0" formatRows="0" objects="1" scenarios="1" spinCount="100000" saltValue="ILLew6B8qIfbBaOfdoc0T8dvNkXJNl+P5QbBcTpJsGEj7pO7+j5hZDBDeMMKP+MnYg+4SBcHQ12FJO9PWhe1tg==" hashValue="L7aSdfuOtxdxSopQkUmZGTtRKpM98XOUCGro5xGV7gMJRGjyzgjFmVZcilfTr5lW29rKsF8FOq+AwOEHOYmWtw==" algorithmName="SHA-512" password="CC35"/>
  <autoFilter ref="C120:K259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1" customFormat="1" ht="12" customHeight="1">
      <c r="B8" s="21"/>
      <c r="D8" s="153" t="s">
        <v>185</v>
      </c>
      <c r="I8" s="147"/>
      <c r="L8" s="21"/>
    </row>
    <row r="9" s="2" customFormat="1" ht="16.5" customHeight="1">
      <c r="A9" s="39"/>
      <c r="B9" s="45"/>
      <c r="C9" s="39"/>
      <c r="D9" s="39"/>
      <c r="E9" s="154" t="s">
        <v>5087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956</v>
      </c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6" t="s">
        <v>5361</v>
      </c>
      <c r="F11" s="39"/>
      <c r="G11" s="39"/>
      <c r="H11" s="39"/>
      <c r="I11" s="155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55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7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7" t="s">
        <v>22</v>
      </c>
      <c r="J14" s="158" t="str">
        <f>'Rekapitulace stavby'!AN8</f>
        <v>7. 8. 2020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55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7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Město Kopřivnice</v>
      </c>
      <c r="F17" s="39"/>
      <c r="G17" s="39"/>
      <c r="H17" s="39"/>
      <c r="I17" s="157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55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7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7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55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7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Dopravoprojekt Ostrava a.s.</v>
      </c>
      <c r="F23" s="39"/>
      <c r="G23" s="39"/>
      <c r="H23" s="39"/>
      <c r="I23" s="157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55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7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7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55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34</v>
      </c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55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6" t="s">
        <v>36</v>
      </c>
      <c r="E32" s="39"/>
      <c r="F32" s="39"/>
      <c r="G32" s="39"/>
      <c r="H32" s="39"/>
      <c r="I32" s="155"/>
      <c r="J32" s="167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4"/>
      <c r="E33" s="164"/>
      <c r="F33" s="164"/>
      <c r="G33" s="164"/>
      <c r="H33" s="164"/>
      <c r="I33" s="165"/>
      <c r="J33" s="164"/>
      <c r="K33" s="164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8" t="s">
        <v>38</v>
      </c>
      <c r="G34" s="39"/>
      <c r="H34" s="39"/>
      <c r="I34" s="169" t="s">
        <v>37</v>
      </c>
      <c r="J34" s="168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53" t="s">
        <v>41</v>
      </c>
      <c r="F35" s="171">
        <f>ROUND((SUM(BE126:BE198)),  2)</f>
        <v>0</v>
      </c>
      <c r="G35" s="39"/>
      <c r="H35" s="39"/>
      <c r="I35" s="172">
        <v>0.20999999999999999</v>
      </c>
      <c r="J35" s="171">
        <f>ROUND(((SUM(BE126:BE198))*I35),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71">
        <f>ROUND((SUM(BF126:BF198)),  2)</f>
        <v>0</v>
      </c>
      <c r="G36" s="39"/>
      <c r="H36" s="39"/>
      <c r="I36" s="172">
        <v>0.14999999999999999</v>
      </c>
      <c r="J36" s="171">
        <f>ROUND(((SUM(BF126:BF198))*I36),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71">
        <f>ROUND((SUM(BG126:BG198)),  2)</f>
        <v>0</v>
      </c>
      <c r="G37" s="39"/>
      <c r="H37" s="39"/>
      <c r="I37" s="172">
        <v>0.20999999999999999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71">
        <f>ROUND((SUM(BH126:BH198)),  2)</f>
        <v>0</v>
      </c>
      <c r="G38" s="39"/>
      <c r="H38" s="39"/>
      <c r="I38" s="172">
        <v>0.14999999999999999</v>
      </c>
      <c r="J38" s="171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71">
        <f>ROUND((SUM(BI126:BI198)),  2)</f>
        <v>0</v>
      </c>
      <c r="G39" s="39"/>
      <c r="H39" s="39"/>
      <c r="I39" s="172">
        <v>0</v>
      </c>
      <c r="J39" s="171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3"/>
      <c r="D41" s="174" t="s">
        <v>46</v>
      </c>
      <c r="E41" s="175"/>
      <c r="F41" s="175"/>
      <c r="G41" s="176" t="s">
        <v>47</v>
      </c>
      <c r="H41" s="177" t="s">
        <v>48</v>
      </c>
      <c r="I41" s="178"/>
      <c r="J41" s="179">
        <f>SUM(J32:J39)</f>
        <v>0</v>
      </c>
      <c r="K41" s="180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155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185</v>
      </c>
      <c r="D86" s="23"/>
      <c r="E86" s="23"/>
      <c r="F86" s="23"/>
      <c r="G86" s="23"/>
      <c r="H86" s="23"/>
      <c r="I86" s="147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97" t="s">
        <v>5087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956</v>
      </c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904_1 - Stavební část</v>
      </c>
      <c r="F89" s="41"/>
      <c r="G89" s="41"/>
      <c r="H89" s="41"/>
      <c r="I89" s="155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157" t="s">
        <v>22</v>
      </c>
      <c r="J91" s="80" t="str">
        <f>IF(J14="","",J14)</f>
        <v>7. 8. 2020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155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24</v>
      </c>
      <c r="D93" s="41"/>
      <c r="E93" s="41"/>
      <c r="F93" s="28" t="str">
        <f>E17</f>
        <v>Město Kopřivnice</v>
      </c>
      <c r="G93" s="41"/>
      <c r="H93" s="41"/>
      <c r="I93" s="157" t="s">
        <v>30</v>
      </c>
      <c r="J93" s="37" t="str">
        <f>E23</f>
        <v>Dopravoprojekt Ostrava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157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98" t="s">
        <v>189</v>
      </c>
      <c r="D96" s="199"/>
      <c r="E96" s="199"/>
      <c r="F96" s="199"/>
      <c r="G96" s="199"/>
      <c r="H96" s="199"/>
      <c r="I96" s="200"/>
      <c r="J96" s="201" t="s">
        <v>190</v>
      </c>
      <c r="K96" s="19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155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202" t="s">
        <v>191</v>
      </c>
      <c r="D98" s="41"/>
      <c r="E98" s="41"/>
      <c r="F98" s="41"/>
      <c r="G98" s="41"/>
      <c r="H98" s="41"/>
      <c r="I98" s="155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192</v>
      </c>
    </row>
    <row r="99" s="9" customFormat="1" ht="24.96" customHeight="1">
      <c r="A99" s="9"/>
      <c r="B99" s="203"/>
      <c r="C99" s="204"/>
      <c r="D99" s="205" t="s">
        <v>381</v>
      </c>
      <c r="E99" s="206"/>
      <c r="F99" s="206"/>
      <c r="G99" s="206"/>
      <c r="H99" s="206"/>
      <c r="I99" s="207"/>
      <c r="J99" s="208">
        <f>J127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4"/>
      <c r="D100" s="211" t="s">
        <v>382</v>
      </c>
      <c r="E100" s="212"/>
      <c r="F100" s="212"/>
      <c r="G100" s="212"/>
      <c r="H100" s="212"/>
      <c r="I100" s="213"/>
      <c r="J100" s="214">
        <f>J128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383</v>
      </c>
      <c r="E101" s="212"/>
      <c r="F101" s="212"/>
      <c r="G101" s="212"/>
      <c r="H101" s="212"/>
      <c r="I101" s="213"/>
      <c r="J101" s="214">
        <f>J169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4"/>
      <c r="D102" s="211" t="s">
        <v>1139</v>
      </c>
      <c r="E102" s="212"/>
      <c r="F102" s="212"/>
      <c r="G102" s="212"/>
      <c r="H102" s="212"/>
      <c r="I102" s="213"/>
      <c r="J102" s="214">
        <f>J176</f>
        <v>0</v>
      </c>
      <c r="K102" s="134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4"/>
      <c r="D103" s="211" t="s">
        <v>1256</v>
      </c>
      <c r="E103" s="212"/>
      <c r="F103" s="212"/>
      <c r="G103" s="212"/>
      <c r="H103" s="212"/>
      <c r="I103" s="213"/>
      <c r="J103" s="214">
        <f>J185</f>
        <v>0</v>
      </c>
      <c r="K103" s="134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4"/>
      <c r="D104" s="211" t="s">
        <v>2606</v>
      </c>
      <c r="E104" s="212"/>
      <c r="F104" s="212"/>
      <c r="G104" s="212"/>
      <c r="H104" s="212"/>
      <c r="I104" s="213"/>
      <c r="J104" s="214">
        <f>J193</f>
        <v>0</v>
      </c>
      <c r="K104" s="134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155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193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196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198</v>
      </c>
      <c r="D111" s="41"/>
      <c r="E111" s="41"/>
      <c r="F111" s="41"/>
      <c r="G111" s="41"/>
      <c r="H111" s="41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97" t="str">
        <f>E7</f>
        <v>Revitalizace centra města Kopřivnice - aktualizace 08.2020</v>
      </c>
      <c r="F114" s="33"/>
      <c r="G114" s="33"/>
      <c r="H114" s="33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185</v>
      </c>
      <c r="D115" s="23"/>
      <c r="E115" s="23"/>
      <c r="F115" s="23"/>
      <c r="G115" s="23"/>
      <c r="H115" s="23"/>
      <c r="I115" s="147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97" t="s">
        <v>5087</v>
      </c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956</v>
      </c>
      <c r="D117" s="41"/>
      <c r="E117" s="41"/>
      <c r="F117" s="41"/>
      <c r="G117" s="41"/>
      <c r="H117" s="41"/>
      <c r="I117" s="15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SO 904_1 - Stavební část</v>
      </c>
      <c r="F118" s="41"/>
      <c r="G118" s="41"/>
      <c r="H118" s="41"/>
      <c r="I118" s="15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157" t="s">
        <v>22</v>
      </c>
      <c r="J120" s="80" t="str">
        <f>IF(J14="","",J14)</f>
        <v>7. 8. 2020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15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24</v>
      </c>
      <c r="D122" s="41"/>
      <c r="E122" s="41"/>
      <c r="F122" s="28" t="str">
        <f>E17</f>
        <v>Město Kopřivnice</v>
      </c>
      <c r="G122" s="41"/>
      <c r="H122" s="41"/>
      <c r="I122" s="157" t="s">
        <v>30</v>
      </c>
      <c r="J122" s="37" t="str">
        <f>E23</f>
        <v>Dopravoprojekt Ostrava a.s.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157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15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6"/>
      <c r="B125" s="217"/>
      <c r="C125" s="218" t="s">
        <v>199</v>
      </c>
      <c r="D125" s="219" t="s">
        <v>61</v>
      </c>
      <c r="E125" s="219" t="s">
        <v>57</v>
      </c>
      <c r="F125" s="219" t="s">
        <v>58</v>
      </c>
      <c r="G125" s="219" t="s">
        <v>200</v>
      </c>
      <c r="H125" s="219" t="s">
        <v>201</v>
      </c>
      <c r="I125" s="220" t="s">
        <v>202</v>
      </c>
      <c r="J125" s="219" t="s">
        <v>190</v>
      </c>
      <c r="K125" s="221" t="s">
        <v>203</v>
      </c>
      <c r="L125" s="222"/>
      <c r="M125" s="101" t="s">
        <v>1</v>
      </c>
      <c r="N125" s="102" t="s">
        <v>40</v>
      </c>
      <c r="O125" s="102" t="s">
        <v>204</v>
      </c>
      <c r="P125" s="102" t="s">
        <v>205</v>
      </c>
      <c r="Q125" s="102" t="s">
        <v>206</v>
      </c>
      <c r="R125" s="102" t="s">
        <v>207</v>
      </c>
      <c r="S125" s="102" t="s">
        <v>208</v>
      </c>
      <c r="T125" s="103" t="s">
        <v>209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9"/>
      <c r="B126" s="40"/>
      <c r="C126" s="108" t="s">
        <v>210</v>
      </c>
      <c r="D126" s="41"/>
      <c r="E126" s="41"/>
      <c r="F126" s="41"/>
      <c r="G126" s="41"/>
      <c r="H126" s="41"/>
      <c r="I126" s="155"/>
      <c r="J126" s="223">
        <f>BK126</f>
        <v>0</v>
      </c>
      <c r="K126" s="41"/>
      <c r="L126" s="45"/>
      <c r="M126" s="104"/>
      <c r="N126" s="224"/>
      <c r="O126" s="105"/>
      <c r="P126" s="225">
        <f>P127</f>
        <v>0</v>
      </c>
      <c r="Q126" s="105"/>
      <c r="R126" s="225">
        <f>R127</f>
        <v>55.732667019999994</v>
      </c>
      <c r="S126" s="105"/>
      <c r="T126" s="226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192</v>
      </c>
      <c r="BK126" s="227">
        <f>BK127</f>
        <v>0</v>
      </c>
    </row>
    <row r="127" s="12" customFormat="1" ht="25.92" customHeight="1">
      <c r="A127" s="12"/>
      <c r="B127" s="228"/>
      <c r="C127" s="229"/>
      <c r="D127" s="230" t="s">
        <v>75</v>
      </c>
      <c r="E127" s="231" t="s">
        <v>388</v>
      </c>
      <c r="F127" s="231" t="s">
        <v>389</v>
      </c>
      <c r="G127" s="229"/>
      <c r="H127" s="229"/>
      <c r="I127" s="232"/>
      <c r="J127" s="233">
        <f>BK127</f>
        <v>0</v>
      </c>
      <c r="K127" s="229"/>
      <c r="L127" s="234"/>
      <c r="M127" s="235"/>
      <c r="N127" s="236"/>
      <c r="O127" s="236"/>
      <c r="P127" s="237">
        <f>P128+P169+P176+P185+P193</f>
        <v>0</v>
      </c>
      <c r="Q127" s="236"/>
      <c r="R127" s="237">
        <f>R128+R169+R176+R185+R193</f>
        <v>55.732667019999994</v>
      </c>
      <c r="S127" s="236"/>
      <c r="T127" s="238">
        <f>T128+T169+T176+T185+T193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84</v>
      </c>
      <c r="AT127" s="240" t="s">
        <v>75</v>
      </c>
      <c r="AU127" s="240" t="s">
        <v>76</v>
      </c>
      <c r="AY127" s="239" t="s">
        <v>213</v>
      </c>
      <c r="BK127" s="241">
        <f>BK128+BK169+BK176+BK185+BK193</f>
        <v>0</v>
      </c>
    </row>
    <row r="128" s="12" customFormat="1" ht="22.8" customHeight="1">
      <c r="A128" s="12"/>
      <c r="B128" s="228"/>
      <c r="C128" s="229"/>
      <c r="D128" s="230" t="s">
        <v>75</v>
      </c>
      <c r="E128" s="242" t="s">
        <v>84</v>
      </c>
      <c r="F128" s="242" t="s">
        <v>390</v>
      </c>
      <c r="G128" s="229"/>
      <c r="H128" s="229"/>
      <c r="I128" s="232"/>
      <c r="J128" s="243">
        <f>BK128</f>
        <v>0</v>
      </c>
      <c r="K128" s="229"/>
      <c r="L128" s="234"/>
      <c r="M128" s="235"/>
      <c r="N128" s="236"/>
      <c r="O128" s="236"/>
      <c r="P128" s="237">
        <f>SUM(P129:P168)</f>
        <v>0</v>
      </c>
      <c r="Q128" s="236"/>
      <c r="R128" s="237">
        <f>SUM(R129:R168)</f>
        <v>2.6702051999999998</v>
      </c>
      <c r="S128" s="236"/>
      <c r="T128" s="238">
        <f>SUM(T129:T168)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84</v>
      </c>
      <c r="AT128" s="240" t="s">
        <v>75</v>
      </c>
      <c r="AU128" s="240" t="s">
        <v>84</v>
      </c>
      <c r="AY128" s="239" t="s">
        <v>213</v>
      </c>
      <c r="BK128" s="241">
        <f>SUM(BK129:BK168)</f>
        <v>0</v>
      </c>
    </row>
    <row r="129" s="2" customFormat="1" ht="21.75" customHeight="1">
      <c r="A129" s="39"/>
      <c r="B129" s="40"/>
      <c r="C129" s="244" t="s">
        <v>84</v>
      </c>
      <c r="D129" s="244" t="s">
        <v>216</v>
      </c>
      <c r="E129" s="245" t="s">
        <v>883</v>
      </c>
      <c r="F129" s="246" t="s">
        <v>884</v>
      </c>
      <c r="G129" s="247" t="s">
        <v>885</v>
      </c>
      <c r="H129" s="248">
        <v>10</v>
      </c>
      <c r="I129" s="249"/>
      <c r="J129" s="250">
        <f>ROUND(I129*H129,2)</f>
        <v>0</v>
      </c>
      <c r="K129" s="246" t="s">
        <v>394</v>
      </c>
      <c r="L129" s="45"/>
      <c r="M129" s="251" t="s">
        <v>1</v>
      </c>
      <c r="N129" s="252" t="s">
        <v>41</v>
      </c>
      <c r="O129" s="92"/>
      <c r="P129" s="253">
        <f>O129*H129</f>
        <v>0</v>
      </c>
      <c r="Q129" s="253">
        <v>0</v>
      </c>
      <c r="R129" s="253">
        <f>Q129*H129</f>
        <v>0</v>
      </c>
      <c r="S129" s="253">
        <v>0</v>
      </c>
      <c r="T129" s="254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5" t="s">
        <v>229</v>
      </c>
      <c r="AT129" s="255" t="s">
        <v>216</v>
      </c>
      <c r="AU129" s="255" t="s">
        <v>86</v>
      </c>
      <c r="AY129" s="18" t="s">
        <v>213</v>
      </c>
      <c r="BE129" s="256">
        <f>IF(N129="základní",J129,0)</f>
        <v>0</v>
      </c>
      <c r="BF129" s="256">
        <f>IF(N129="snížená",J129,0)</f>
        <v>0</v>
      </c>
      <c r="BG129" s="256">
        <f>IF(N129="zákl. přenesená",J129,0)</f>
        <v>0</v>
      </c>
      <c r="BH129" s="256">
        <f>IF(N129="sníž. přenesená",J129,0)</f>
        <v>0</v>
      </c>
      <c r="BI129" s="256">
        <f>IF(N129="nulová",J129,0)</f>
        <v>0</v>
      </c>
      <c r="BJ129" s="18" t="s">
        <v>84</v>
      </c>
      <c r="BK129" s="256">
        <f>ROUND(I129*H129,2)</f>
        <v>0</v>
      </c>
      <c r="BL129" s="18" t="s">
        <v>229</v>
      </c>
      <c r="BM129" s="255" t="s">
        <v>2609</v>
      </c>
    </row>
    <row r="130" s="13" customFormat="1">
      <c r="A130" s="13"/>
      <c r="B130" s="265"/>
      <c r="C130" s="266"/>
      <c r="D130" s="257" t="s">
        <v>436</v>
      </c>
      <c r="E130" s="267" t="s">
        <v>1</v>
      </c>
      <c r="F130" s="268" t="s">
        <v>253</v>
      </c>
      <c r="G130" s="266"/>
      <c r="H130" s="269">
        <v>10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5" t="s">
        <v>436</v>
      </c>
      <c r="AU130" s="275" t="s">
        <v>86</v>
      </c>
      <c r="AV130" s="13" t="s">
        <v>86</v>
      </c>
      <c r="AW130" s="13" t="s">
        <v>32</v>
      </c>
      <c r="AX130" s="13" t="s">
        <v>76</v>
      </c>
      <c r="AY130" s="275" t="s">
        <v>213</v>
      </c>
    </row>
    <row r="131" s="2" customFormat="1" ht="21.75" customHeight="1">
      <c r="A131" s="39"/>
      <c r="B131" s="40"/>
      <c r="C131" s="244" t="s">
        <v>86</v>
      </c>
      <c r="D131" s="244" t="s">
        <v>216</v>
      </c>
      <c r="E131" s="245" t="s">
        <v>5362</v>
      </c>
      <c r="F131" s="246" t="s">
        <v>5363</v>
      </c>
      <c r="G131" s="247" t="s">
        <v>399</v>
      </c>
      <c r="H131" s="248">
        <v>0.25700000000000001</v>
      </c>
      <c r="I131" s="249"/>
      <c r="J131" s="250">
        <f>ROUND(I131*H131,2)</f>
        <v>0</v>
      </c>
      <c r="K131" s="246" t="s">
        <v>394</v>
      </c>
      <c r="L131" s="45"/>
      <c r="M131" s="251" t="s">
        <v>1</v>
      </c>
      <c r="N131" s="252" t="s">
        <v>41</v>
      </c>
      <c r="O131" s="92"/>
      <c r="P131" s="253">
        <f>O131*H131</f>
        <v>0</v>
      </c>
      <c r="Q131" s="253">
        <v>0</v>
      </c>
      <c r="R131" s="253">
        <f>Q131*H131</f>
        <v>0</v>
      </c>
      <c r="S131" s="253">
        <v>0</v>
      </c>
      <c r="T131" s="254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5" t="s">
        <v>229</v>
      </c>
      <c r="AT131" s="255" t="s">
        <v>216</v>
      </c>
      <c r="AU131" s="255" t="s">
        <v>86</v>
      </c>
      <c r="AY131" s="18" t="s">
        <v>213</v>
      </c>
      <c r="BE131" s="256">
        <f>IF(N131="základní",J131,0)</f>
        <v>0</v>
      </c>
      <c r="BF131" s="256">
        <f>IF(N131="snížená",J131,0)</f>
        <v>0</v>
      </c>
      <c r="BG131" s="256">
        <f>IF(N131="zákl. přenesená",J131,0)</f>
        <v>0</v>
      </c>
      <c r="BH131" s="256">
        <f>IF(N131="sníž. přenesená",J131,0)</f>
        <v>0</v>
      </c>
      <c r="BI131" s="256">
        <f>IF(N131="nulová",J131,0)</f>
        <v>0</v>
      </c>
      <c r="BJ131" s="18" t="s">
        <v>84</v>
      </c>
      <c r="BK131" s="256">
        <f>ROUND(I131*H131,2)</f>
        <v>0</v>
      </c>
      <c r="BL131" s="18" t="s">
        <v>229</v>
      </c>
      <c r="BM131" s="255" t="s">
        <v>5364</v>
      </c>
    </row>
    <row r="132" s="13" customFormat="1">
      <c r="A132" s="13"/>
      <c r="B132" s="265"/>
      <c r="C132" s="266"/>
      <c r="D132" s="257" t="s">
        <v>436</v>
      </c>
      <c r="E132" s="267" t="s">
        <v>1</v>
      </c>
      <c r="F132" s="268" t="s">
        <v>5365</v>
      </c>
      <c r="G132" s="266"/>
      <c r="H132" s="269">
        <v>0.25700000000000001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5" t="s">
        <v>436</v>
      </c>
      <c r="AU132" s="275" t="s">
        <v>86</v>
      </c>
      <c r="AV132" s="13" t="s">
        <v>86</v>
      </c>
      <c r="AW132" s="13" t="s">
        <v>32</v>
      </c>
      <c r="AX132" s="13" t="s">
        <v>84</v>
      </c>
      <c r="AY132" s="275" t="s">
        <v>213</v>
      </c>
    </row>
    <row r="133" s="2" customFormat="1" ht="21.75" customHeight="1">
      <c r="A133" s="39"/>
      <c r="B133" s="40"/>
      <c r="C133" s="244" t="s">
        <v>224</v>
      </c>
      <c r="D133" s="244" t="s">
        <v>216</v>
      </c>
      <c r="E133" s="245" t="s">
        <v>1282</v>
      </c>
      <c r="F133" s="246" t="s">
        <v>1283</v>
      </c>
      <c r="G133" s="247" t="s">
        <v>399</v>
      </c>
      <c r="H133" s="248">
        <v>71.307000000000002</v>
      </c>
      <c r="I133" s="249"/>
      <c r="J133" s="250">
        <f>ROUND(I133*H133,2)</f>
        <v>0</v>
      </c>
      <c r="K133" s="246" t="s">
        <v>394</v>
      </c>
      <c r="L133" s="45"/>
      <c r="M133" s="251" t="s">
        <v>1</v>
      </c>
      <c r="N133" s="252" t="s">
        <v>41</v>
      </c>
      <c r="O133" s="92"/>
      <c r="P133" s="253">
        <f>O133*H133</f>
        <v>0</v>
      </c>
      <c r="Q133" s="253">
        <v>0</v>
      </c>
      <c r="R133" s="253">
        <f>Q133*H133</f>
        <v>0</v>
      </c>
      <c r="S133" s="253">
        <v>0</v>
      </c>
      <c r="T133" s="254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5" t="s">
        <v>229</v>
      </c>
      <c r="AT133" s="255" t="s">
        <v>216</v>
      </c>
      <c r="AU133" s="255" t="s">
        <v>86</v>
      </c>
      <c r="AY133" s="18" t="s">
        <v>213</v>
      </c>
      <c r="BE133" s="256">
        <f>IF(N133="základní",J133,0)</f>
        <v>0</v>
      </c>
      <c r="BF133" s="256">
        <f>IF(N133="snížená",J133,0)</f>
        <v>0</v>
      </c>
      <c r="BG133" s="256">
        <f>IF(N133="zákl. přenesená",J133,0)</f>
        <v>0</v>
      </c>
      <c r="BH133" s="256">
        <f>IF(N133="sníž. přenesená",J133,0)</f>
        <v>0</v>
      </c>
      <c r="BI133" s="256">
        <f>IF(N133="nulová",J133,0)</f>
        <v>0</v>
      </c>
      <c r="BJ133" s="18" t="s">
        <v>84</v>
      </c>
      <c r="BK133" s="256">
        <f>ROUND(I133*H133,2)</f>
        <v>0</v>
      </c>
      <c r="BL133" s="18" t="s">
        <v>229</v>
      </c>
      <c r="BM133" s="255" t="s">
        <v>2610</v>
      </c>
    </row>
    <row r="134" s="15" customFormat="1">
      <c r="A134" s="15"/>
      <c r="B134" s="300"/>
      <c r="C134" s="301"/>
      <c r="D134" s="257" t="s">
        <v>436</v>
      </c>
      <c r="E134" s="302" t="s">
        <v>1</v>
      </c>
      <c r="F134" s="303" t="s">
        <v>5366</v>
      </c>
      <c r="G134" s="301"/>
      <c r="H134" s="302" t="s">
        <v>1</v>
      </c>
      <c r="I134" s="304"/>
      <c r="J134" s="301"/>
      <c r="K134" s="301"/>
      <c r="L134" s="305"/>
      <c r="M134" s="306"/>
      <c r="N134" s="307"/>
      <c r="O134" s="307"/>
      <c r="P134" s="307"/>
      <c r="Q134" s="307"/>
      <c r="R134" s="307"/>
      <c r="S134" s="307"/>
      <c r="T134" s="30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309" t="s">
        <v>436</v>
      </c>
      <c r="AU134" s="309" t="s">
        <v>86</v>
      </c>
      <c r="AV134" s="15" t="s">
        <v>84</v>
      </c>
      <c r="AW134" s="15" t="s">
        <v>32</v>
      </c>
      <c r="AX134" s="15" t="s">
        <v>76</v>
      </c>
      <c r="AY134" s="309" t="s">
        <v>213</v>
      </c>
    </row>
    <row r="135" s="13" customFormat="1">
      <c r="A135" s="13"/>
      <c r="B135" s="265"/>
      <c r="C135" s="266"/>
      <c r="D135" s="257" t="s">
        <v>436</v>
      </c>
      <c r="E135" s="267" t="s">
        <v>1</v>
      </c>
      <c r="F135" s="268" t="s">
        <v>5367</v>
      </c>
      <c r="G135" s="266"/>
      <c r="H135" s="269">
        <v>71.307000000000002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5" t="s">
        <v>436</v>
      </c>
      <c r="AU135" s="275" t="s">
        <v>86</v>
      </c>
      <c r="AV135" s="13" t="s">
        <v>86</v>
      </c>
      <c r="AW135" s="13" t="s">
        <v>32</v>
      </c>
      <c r="AX135" s="13" t="s">
        <v>76</v>
      </c>
      <c r="AY135" s="275" t="s">
        <v>213</v>
      </c>
    </row>
    <row r="136" s="14" customFormat="1">
      <c r="A136" s="14"/>
      <c r="B136" s="276"/>
      <c r="C136" s="277"/>
      <c r="D136" s="257" t="s">
        <v>436</v>
      </c>
      <c r="E136" s="278" t="s">
        <v>1</v>
      </c>
      <c r="F136" s="279" t="s">
        <v>453</v>
      </c>
      <c r="G136" s="277"/>
      <c r="H136" s="280">
        <v>71.307000000000002</v>
      </c>
      <c r="I136" s="281"/>
      <c r="J136" s="277"/>
      <c r="K136" s="277"/>
      <c r="L136" s="282"/>
      <c r="M136" s="283"/>
      <c r="N136" s="284"/>
      <c r="O136" s="284"/>
      <c r="P136" s="284"/>
      <c r="Q136" s="284"/>
      <c r="R136" s="284"/>
      <c r="S136" s="284"/>
      <c r="T136" s="28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6" t="s">
        <v>436</v>
      </c>
      <c r="AU136" s="286" t="s">
        <v>86</v>
      </c>
      <c r="AV136" s="14" t="s">
        <v>229</v>
      </c>
      <c r="AW136" s="14" t="s">
        <v>32</v>
      </c>
      <c r="AX136" s="14" t="s">
        <v>84</v>
      </c>
      <c r="AY136" s="286" t="s">
        <v>213</v>
      </c>
    </row>
    <row r="137" s="2" customFormat="1" ht="21.75" customHeight="1">
      <c r="A137" s="39"/>
      <c r="B137" s="40"/>
      <c r="C137" s="244" t="s">
        <v>229</v>
      </c>
      <c r="D137" s="244" t="s">
        <v>216</v>
      </c>
      <c r="E137" s="245" t="s">
        <v>2615</v>
      </c>
      <c r="F137" s="246" t="s">
        <v>2616</v>
      </c>
      <c r="G137" s="247" t="s">
        <v>399</v>
      </c>
      <c r="H137" s="248">
        <v>35.654000000000003</v>
      </c>
      <c r="I137" s="249"/>
      <c r="J137" s="250">
        <f>ROUND(I137*H137,2)</f>
        <v>0</v>
      </c>
      <c r="K137" s="246" t="s">
        <v>394</v>
      </c>
      <c r="L137" s="45"/>
      <c r="M137" s="251" t="s">
        <v>1</v>
      </c>
      <c r="N137" s="252" t="s">
        <v>41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229</v>
      </c>
      <c r="AT137" s="255" t="s">
        <v>216</v>
      </c>
      <c r="AU137" s="255" t="s">
        <v>86</v>
      </c>
      <c r="AY137" s="18" t="s">
        <v>213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84</v>
      </c>
      <c r="BK137" s="256">
        <f>ROUND(I137*H137,2)</f>
        <v>0</v>
      </c>
      <c r="BL137" s="18" t="s">
        <v>229</v>
      </c>
      <c r="BM137" s="255" t="s">
        <v>2617</v>
      </c>
    </row>
    <row r="138" s="15" customFormat="1">
      <c r="A138" s="15"/>
      <c r="B138" s="300"/>
      <c r="C138" s="301"/>
      <c r="D138" s="257" t="s">
        <v>436</v>
      </c>
      <c r="E138" s="302" t="s">
        <v>1</v>
      </c>
      <c r="F138" s="303" t="s">
        <v>2618</v>
      </c>
      <c r="G138" s="301"/>
      <c r="H138" s="302" t="s">
        <v>1</v>
      </c>
      <c r="I138" s="304"/>
      <c r="J138" s="301"/>
      <c r="K138" s="301"/>
      <c r="L138" s="305"/>
      <c r="M138" s="306"/>
      <c r="N138" s="307"/>
      <c r="O138" s="307"/>
      <c r="P138" s="307"/>
      <c r="Q138" s="307"/>
      <c r="R138" s="307"/>
      <c r="S138" s="307"/>
      <c r="T138" s="30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309" t="s">
        <v>436</v>
      </c>
      <c r="AU138" s="309" t="s">
        <v>86</v>
      </c>
      <c r="AV138" s="15" t="s">
        <v>84</v>
      </c>
      <c r="AW138" s="15" t="s">
        <v>32</v>
      </c>
      <c r="AX138" s="15" t="s">
        <v>76</v>
      </c>
      <c r="AY138" s="309" t="s">
        <v>213</v>
      </c>
    </row>
    <row r="139" s="13" customFormat="1">
      <c r="A139" s="13"/>
      <c r="B139" s="265"/>
      <c r="C139" s="266"/>
      <c r="D139" s="257" t="s">
        <v>436</v>
      </c>
      <c r="E139" s="267" t="s">
        <v>1</v>
      </c>
      <c r="F139" s="268" t="s">
        <v>5368</v>
      </c>
      <c r="G139" s="266"/>
      <c r="H139" s="269">
        <v>71.307000000000002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5" t="s">
        <v>436</v>
      </c>
      <c r="AU139" s="275" t="s">
        <v>86</v>
      </c>
      <c r="AV139" s="13" t="s">
        <v>86</v>
      </c>
      <c r="AW139" s="13" t="s">
        <v>32</v>
      </c>
      <c r="AX139" s="13" t="s">
        <v>76</v>
      </c>
      <c r="AY139" s="275" t="s">
        <v>213</v>
      </c>
    </row>
    <row r="140" s="14" customFormat="1">
      <c r="A140" s="14"/>
      <c r="B140" s="276"/>
      <c r="C140" s="277"/>
      <c r="D140" s="257" t="s">
        <v>436</v>
      </c>
      <c r="E140" s="278" t="s">
        <v>1</v>
      </c>
      <c r="F140" s="279" t="s">
        <v>453</v>
      </c>
      <c r="G140" s="277"/>
      <c r="H140" s="280">
        <v>71.307000000000002</v>
      </c>
      <c r="I140" s="281"/>
      <c r="J140" s="277"/>
      <c r="K140" s="277"/>
      <c r="L140" s="282"/>
      <c r="M140" s="283"/>
      <c r="N140" s="284"/>
      <c r="O140" s="284"/>
      <c r="P140" s="284"/>
      <c r="Q140" s="284"/>
      <c r="R140" s="284"/>
      <c r="S140" s="284"/>
      <c r="T140" s="28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86" t="s">
        <v>436</v>
      </c>
      <c r="AU140" s="286" t="s">
        <v>86</v>
      </c>
      <c r="AV140" s="14" t="s">
        <v>229</v>
      </c>
      <c r="AW140" s="14" t="s">
        <v>32</v>
      </c>
      <c r="AX140" s="14" t="s">
        <v>84</v>
      </c>
      <c r="AY140" s="286" t="s">
        <v>213</v>
      </c>
    </row>
    <row r="141" s="13" customFormat="1">
      <c r="A141" s="13"/>
      <c r="B141" s="265"/>
      <c r="C141" s="266"/>
      <c r="D141" s="257" t="s">
        <v>436</v>
      </c>
      <c r="E141" s="266"/>
      <c r="F141" s="268" t="s">
        <v>5369</v>
      </c>
      <c r="G141" s="266"/>
      <c r="H141" s="269">
        <v>35.654000000000003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5" t="s">
        <v>436</v>
      </c>
      <c r="AU141" s="275" t="s">
        <v>86</v>
      </c>
      <c r="AV141" s="13" t="s">
        <v>86</v>
      </c>
      <c r="AW141" s="13" t="s">
        <v>4</v>
      </c>
      <c r="AX141" s="13" t="s">
        <v>84</v>
      </c>
      <c r="AY141" s="275" t="s">
        <v>213</v>
      </c>
    </row>
    <row r="142" s="2" customFormat="1" ht="16.5" customHeight="1">
      <c r="A142" s="39"/>
      <c r="B142" s="40"/>
      <c r="C142" s="244" t="s">
        <v>212</v>
      </c>
      <c r="D142" s="244" t="s">
        <v>216</v>
      </c>
      <c r="E142" s="245" t="s">
        <v>2642</v>
      </c>
      <c r="F142" s="246" t="s">
        <v>2643</v>
      </c>
      <c r="G142" s="247" t="s">
        <v>393</v>
      </c>
      <c r="H142" s="248">
        <v>56.712000000000003</v>
      </c>
      <c r="I142" s="249"/>
      <c r="J142" s="250">
        <f>ROUND(I142*H142,2)</f>
        <v>0</v>
      </c>
      <c r="K142" s="246" t="s">
        <v>394</v>
      </c>
      <c r="L142" s="45"/>
      <c r="M142" s="251" t="s">
        <v>1</v>
      </c>
      <c r="N142" s="252" t="s">
        <v>41</v>
      </c>
      <c r="O142" s="92"/>
      <c r="P142" s="253">
        <f>O142*H142</f>
        <v>0</v>
      </c>
      <c r="Q142" s="253">
        <v>0.00084999999999999995</v>
      </c>
      <c r="R142" s="253">
        <f>Q142*H142</f>
        <v>0.048205199999999997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229</v>
      </c>
      <c r="AT142" s="255" t="s">
        <v>216</v>
      </c>
      <c r="AU142" s="255" t="s">
        <v>86</v>
      </c>
      <c r="AY142" s="18" t="s">
        <v>213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84</v>
      </c>
      <c r="BK142" s="256">
        <f>ROUND(I142*H142,2)</f>
        <v>0</v>
      </c>
      <c r="BL142" s="18" t="s">
        <v>229</v>
      </c>
      <c r="BM142" s="255" t="s">
        <v>2644</v>
      </c>
    </row>
    <row r="143" s="2" customFormat="1" ht="21.75" customHeight="1">
      <c r="A143" s="39"/>
      <c r="B143" s="40"/>
      <c r="C143" s="244" t="s">
        <v>238</v>
      </c>
      <c r="D143" s="244" t="s">
        <v>216</v>
      </c>
      <c r="E143" s="245" t="s">
        <v>2645</v>
      </c>
      <c r="F143" s="246" t="s">
        <v>2646</v>
      </c>
      <c r="G143" s="247" t="s">
        <v>393</v>
      </c>
      <c r="H143" s="248">
        <v>56.712000000000003</v>
      </c>
      <c r="I143" s="249"/>
      <c r="J143" s="250">
        <f>ROUND(I143*H143,2)</f>
        <v>0</v>
      </c>
      <c r="K143" s="246" t="s">
        <v>394</v>
      </c>
      <c r="L143" s="45"/>
      <c r="M143" s="251" t="s">
        <v>1</v>
      </c>
      <c r="N143" s="252" t="s">
        <v>41</v>
      </c>
      <c r="O143" s="92"/>
      <c r="P143" s="253">
        <f>O143*H143</f>
        <v>0</v>
      </c>
      <c r="Q143" s="253">
        <v>0</v>
      </c>
      <c r="R143" s="253">
        <f>Q143*H143</f>
        <v>0</v>
      </c>
      <c r="S143" s="253">
        <v>0</v>
      </c>
      <c r="T143" s="254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5" t="s">
        <v>229</v>
      </c>
      <c r="AT143" s="255" t="s">
        <v>216</v>
      </c>
      <c r="AU143" s="255" t="s">
        <v>86</v>
      </c>
      <c r="AY143" s="18" t="s">
        <v>213</v>
      </c>
      <c r="BE143" s="256">
        <f>IF(N143="základní",J143,0)</f>
        <v>0</v>
      </c>
      <c r="BF143" s="256">
        <f>IF(N143="snížená",J143,0)</f>
        <v>0</v>
      </c>
      <c r="BG143" s="256">
        <f>IF(N143="zákl. přenesená",J143,0)</f>
        <v>0</v>
      </c>
      <c r="BH143" s="256">
        <f>IF(N143="sníž. přenesená",J143,0)</f>
        <v>0</v>
      </c>
      <c r="BI143" s="256">
        <f>IF(N143="nulová",J143,0)</f>
        <v>0</v>
      </c>
      <c r="BJ143" s="18" t="s">
        <v>84</v>
      </c>
      <c r="BK143" s="256">
        <f>ROUND(I143*H143,2)</f>
        <v>0</v>
      </c>
      <c r="BL143" s="18" t="s">
        <v>229</v>
      </c>
      <c r="BM143" s="255" t="s">
        <v>2647</v>
      </c>
    </row>
    <row r="144" s="15" customFormat="1">
      <c r="A144" s="15"/>
      <c r="B144" s="300"/>
      <c r="C144" s="301"/>
      <c r="D144" s="257" t="s">
        <v>436</v>
      </c>
      <c r="E144" s="302" t="s">
        <v>1</v>
      </c>
      <c r="F144" s="303" t="s">
        <v>2648</v>
      </c>
      <c r="G144" s="301"/>
      <c r="H144" s="302" t="s">
        <v>1</v>
      </c>
      <c r="I144" s="304"/>
      <c r="J144" s="301"/>
      <c r="K144" s="301"/>
      <c r="L144" s="305"/>
      <c r="M144" s="306"/>
      <c r="N144" s="307"/>
      <c r="O144" s="307"/>
      <c r="P144" s="307"/>
      <c r="Q144" s="307"/>
      <c r="R144" s="307"/>
      <c r="S144" s="307"/>
      <c r="T144" s="30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309" t="s">
        <v>436</v>
      </c>
      <c r="AU144" s="309" t="s">
        <v>86</v>
      </c>
      <c r="AV144" s="15" t="s">
        <v>84</v>
      </c>
      <c r="AW144" s="15" t="s">
        <v>32</v>
      </c>
      <c r="AX144" s="15" t="s">
        <v>76</v>
      </c>
      <c r="AY144" s="309" t="s">
        <v>213</v>
      </c>
    </row>
    <row r="145" s="13" customFormat="1">
      <c r="A145" s="13"/>
      <c r="B145" s="265"/>
      <c r="C145" s="266"/>
      <c r="D145" s="257" t="s">
        <v>436</v>
      </c>
      <c r="E145" s="267" t="s">
        <v>1</v>
      </c>
      <c r="F145" s="268" t="s">
        <v>5370</v>
      </c>
      <c r="G145" s="266"/>
      <c r="H145" s="269">
        <v>56.712000000000003</v>
      </c>
      <c r="I145" s="270"/>
      <c r="J145" s="266"/>
      <c r="K145" s="266"/>
      <c r="L145" s="271"/>
      <c r="M145" s="272"/>
      <c r="N145" s="273"/>
      <c r="O145" s="273"/>
      <c r="P145" s="273"/>
      <c r="Q145" s="273"/>
      <c r="R145" s="273"/>
      <c r="S145" s="273"/>
      <c r="T145" s="27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5" t="s">
        <v>436</v>
      </c>
      <c r="AU145" s="275" t="s">
        <v>86</v>
      </c>
      <c r="AV145" s="13" t="s">
        <v>86</v>
      </c>
      <c r="AW145" s="13" t="s">
        <v>32</v>
      </c>
      <c r="AX145" s="13" t="s">
        <v>76</v>
      </c>
      <c r="AY145" s="275" t="s">
        <v>213</v>
      </c>
    </row>
    <row r="146" s="2" customFormat="1" ht="21.75" customHeight="1">
      <c r="A146" s="39"/>
      <c r="B146" s="40"/>
      <c r="C146" s="244" t="s">
        <v>243</v>
      </c>
      <c r="D146" s="244" t="s">
        <v>216</v>
      </c>
      <c r="E146" s="245" t="s">
        <v>2670</v>
      </c>
      <c r="F146" s="246" t="s">
        <v>2671</v>
      </c>
      <c r="G146" s="247" t="s">
        <v>399</v>
      </c>
      <c r="H146" s="248">
        <v>71.307000000000002</v>
      </c>
      <c r="I146" s="249"/>
      <c r="J146" s="250">
        <f>ROUND(I146*H146,2)</f>
        <v>0</v>
      </c>
      <c r="K146" s="246" t="s">
        <v>394</v>
      </c>
      <c r="L146" s="45"/>
      <c r="M146" s="251" t="s">
        <v>1</v>
      </c>
      <c r="N146" s="252" t="s">
        <v>41</v>
      </c>
      <c r="O146" s="92"/>
      <c r="P146" s="253">
        <f>O146*H146</f>
        <v>0</v>
      </c>
      <c r="Q146" s="253">
        <v>0</v>
      </c>
      <c r="R146" s="253">
        <f>Q146*H146</f>
        <v>0</v>
      </c>
      <c r="S146" s="253">
        <v>0</v>
      </c>
      <c r="T146" s="254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5" t="s">
        <v>229</v>
      </c>
      <c r="AT146" s="255" t="s">
        <v>216</v>
      </c>
      <c r="AU146" s="255" t="s">
        <v>86</v>
      </c>
      <c r="AY146" s="18" t="s">
        <v>213</v>
      </c>
      <c r="BE146" s="256">
        <f>IF(N146="základní",J146,0)</f>
        <v>0</v>
      </c>
      <c r="BF146" s="256">
        <f>IF(N146="snížená",J146,0)</f>
        <v>0</v>
      </c>
      <c r="BG146" s="256">
        <f>IF(N146="zákl. přenesená",J146,0)</f>
        <v>0</v>
      </c>
      <c r="BH146" s="256">
        <f>IF(N146="sníž. přenesená",J146,0)</f>
        <v>0</v>
      </c>
      <c r="BI146" s="256">
        <f>IF(N146="nulová",J146,0)</f>
        <v>0</v>
      </c>
      <c r="BJ146" s="18" t="s">
        <v>84</v>
      </c>
      <c r="BK146" s="256">
        <f>ROUND(I146*H146,2)</f>
        <v>0</v>
      </c>
      <c r="BL146" s="18" t="s">
        <v>229</v>
      </c>
      <c r="BM146" s="255" t="s">
        <v>2672</v>
      </c>
    </row>
    <row r="147" s="15" customFormat="1">
      <c r="A147" s="15"/>
      <c r="B147" s="300"/>
      <c r="C147" s="301"/>
      <c r="D147" s="257" t="s">
        <v>436</v>
      </c>
      <c r="E147" s="302" t="s">
        <v>1</v>
      </c>
      <c r="F147" s="303" t="s">
        <v>2990</v>
      </c>
      <c r="G147" s="301"/>
      <c r="H147" s="302" t="s">
        <v>1</v>
      </c>
      <c r="I147" s="304"/>
      <c r="J147" s="301"/>
      <c r="K147" s="301"/>
      <c r="L147" s="305"/>
      <c r="M147" s="306"/>
      <c r="N147" s="307"/>
      <c r="O147" s="307"/>
      <c r="P147" s="307"/>
      <c r="Q147" s="307"/>
      <c r="R147" s="307"/>
      <c r="S147" s="307"/>
      <c r="T147" s="30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309" t="s">
        <v>436</v>
      </c>
      <c r="AU147" s="309" t="s">
        <v>86</v>
      </c>
      <c r="AV147" s="15" t="s">
        <v>84</v>
      </c>
      <c r="AW147" s="15" t="s">
        <v>32</v>
      </c>
      <c r="AX147" s="15" t="s">
        <v>76</v>
      </c>
      <c r="AY147" s="309" t="s">
        <v>213</v>
      </c>
    </row>
    <row r="148" s="13" customFormat="1">
      <c r="A148" s="13"/>
      <c r="B148" s="265"/>
      <c r="C148" s="266"/>
      <c r="D148" s="257" t="s">
        <v>436</v>
      </c>
      <c r="E148" s="267" t="s">
        <v>1</v>
      </c>
      <c r="F148" s="268" t="s">
        <v>5368</v>
      </c>
      <c r="G148" s="266"/>
      <c r="H148" s="269">
        <v>71.307000000000002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5" t="s">
        <v>436</v>
      </c>
      <c r="AU148" s="275" t="s">
        <v>86</v>
      </c>
      <c r="AV148" s="13" t="s">
        <v>86</v>
      </c>
      <c r="AW148" s="13" t="s">
        <v>32</v>
      </c>
      <c r="AX148" s="13" t="s">
        <v>84</v>
      </c>
      <c r="AY148" s="275" t="s">
        <v>213</v>
      </c>
    </row>
    <row r="149" s="2" customFormat="1" ht="21.75" customHeight="1">
      <c r="A149" s="39"/>
      <c r="B149" s="40"/>
      <c r="C149" s="244" t="s">
        <v>338</v>
      </c>
      <c r="D149" s="244" t="s">
        <v>216</v>
      </c>
      <c r="E149" s="245" t="s">
        <v>531</v>
      </c>
      <c r="F149" s="246" t="s">
        <v>532</v>
      </c>
      <c r="G149" s="247" t="s">
        <v>399</v>
      </c>
      <c r="H149" s="248">
        <v>71.307000000000002</v>
      </c>
      <c r="I149" s="249"/>
      <c r="J149" s="250">
        <f>ROUND(I149*H149,2)</f>
        <v>0</v>
      </c>
      <c r="K149" s="246" t="s">
        <v>394</v>
      </c>
      <c r="L149" s="45"/>
      <c r="M149" s="251" t="s">
        <v>1</v>
      </c>
      <c r="N149" s="252" t="s">
        <v>41</v>
      </c>
      <c r="O149" s="92"/>
      <c r="P149" s="253">
        <f>O149*H149</f>
        <v>0</v>
      </c>
      <c r="Q149" s="253">
        <v>0</v>
      </c>
      <c r="R149" s="253">
        <f>Q149*H149</f>
        <v>0</v>
      </c>
      <c r="S149" s="253">
        <v>0</v>
      </c>
      <c r="T149" s="254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5" t="s">
        <v>229</v>
      </c>
      <c r="AT149" s="255" t="s">
        <v>216</v>
      </c>
      <c r="AU149" s="255" t="s">
        <v>86</v>
      </c>
      <c r="AY149" s="18" t="s">
        <v>213</v>
      </c>
      <c r="BE149" s="256">
        <f>IF(N149="základní",J149,0)</f>
        <v>0</v>
      </c>
      <c r="BF149" s="256">
        <f>IF(N149="snížená",J149,0)</f>
        <v>0</v>
      </c>
      <c r="BG149" s="256">
        <f>IF(N149="zákl. přenesená",J149,0)</f>
        <v>0</v>
      </c>
      <c r="BH149" s="256">
        <f>IF(N149="sníž. přenesená",J149,0)</f>
        <v>0</v>
      </c>
      <c r="BI149" s="256">
        <f>IF(N149="nulová",J149,0)</f>
        <v>0</v>
      </c>
      <c r="BJ149" s="18" t="s">
        <v>84</v>
      </c>
      <c r="BK149" s="256">
        <f>ROUND(I149*H149,2)</f>
        <v>0</v>
      </c>
      <c r="BL149" s="18" t="s">
        <v>229</v>
      </c>
      <c r="BM149" s="255" t="s">
        <v>5371</v>
      </c>
    </row>
    <row r="150" s="15" customFormat="1">
      <c r="A150" s="15"/>
      <c r="B150" s="300"/>
      <c r="C150" s="301"/>
      <c r="D150" s="257" t="s">
        <v>436</v>
      </c>
      <c r="E150" s="302" t="s">
        <v>1</v>
      </c>
      <c r="F150" s="303" t="s">
        <v>2675</v>
      </c>
      <c r="G150" s="301"/>
      <c r="H150" s="302" t="s">
        <v>1</v>
      </c>
      <c r="I150" s="304"/>
      <c r="J150" s="301"/>
      <c r="K150" s="301"/>
      <c r="L150" s="305"/>
      <c r="M150" s="306"/>
      <c r="N150" s="307"/>
      <c r="O150" s="307"/>
      <c r="P150" s="307"/>
      <c r="Q150" s="307"/>
      <c r="R150" s="307"/>
      <c r="S150" s="307"/>
      <c r="T150" s="308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309" t="s">
        <v>436</v>
      </c>
      <c r="AU150" s="309" t="s">
        <v>86</v>
      </c>
      <c r="AV150" s="15" t="s">
        <v>84</v>
      </c>
      <c r="AW150" s="15" t="s">
        <v>32</v>
      </c>
      <c r="AX150" s="15" t="s">
        <v>76</v>
      </c>
      <c r="AY150" s="309" t="s">
        <v>213</v>
      </c>
    </row>
    <row r="151" s="13" customFormat="1">
      <c r="A151" s="13"/>
      <c r="B151" s="265"/>
      <c r="C151" s="266"/>
      <c r="D151" s="257" t="s">
        <v>436</v>
      </c>
      <c r="E151" s="267" t="s">
        <v>1</v>
      </c>
      <c r="F151" s="268" t="s">
        <v>5368</v>
      </c>
      <c r="G151" s="266"/>
      <c r="H151" s="269">
        <v>71.307000000000002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5" t="s">
        <v>436</v>
      </c>
      <c r="AU151" s="275" t="s">
        <v>86</v>
      </c>
      <c r="AV151" s="13" t="s">
        <v>86</v>
      </c>
      <c r="AW151" s="13" t="s">
        <v>32</v>
      </c>
      <c r="AX151" s="13" t="s">
        <v>84</v>
      </c>
      <c r="AY151" s="275" t="s">
        <v>213</v>
      </c>
    </row>
    <row r="152" s="2" customFormat="1" ht="16.5" customHeight="1">
      <c r="A152" s="39"/>
      <c r="B152" s="40"/>
      <c r="C152" s="244" t="s">
        <v>253</v>
      </c>
      <c r="D152" s="244" t="s">
        <v>216</v>
      </c>
      <c r="E152" s="245" t="s">
        <v>2677</v>
      </c>
      <c r="F152" s="246" t="s">
        <v>2678</v>
      </c>
      <c r="G152" s="247" t="s">
        <v>399</v>
      </c>
      <c r="H152" s="248">
        <v>71.307000000000002</v>
      </c>
      <c r="I152" s="249"/>
      <c r="J152" s="250">
        <f>ROUND(I152*H152,2)</f>
        <v>0</v>
      </c>
      <c r="K152" s="246" t="s">
        <v>394</v>
      </c>
      <c r="L152" s="45"/>
      <c r="M152" s="251" t="s">
        <v>1</v>
      </c>
      <c r="N152" s="252" t="s">
        <v>41</v>
      </c>
      <c r="O152" s="92"/>
      <c r="P152" s="253">
        <f>O152*H152</f>
        <v>0</v>
      </c>
      <c r="Q152" s="253">
        <v>0</v>
      </c>
      <c r="R152" s="253">
        <f>Q152*H152</f>
        <v>0</v>
      </c>
      <c r="S152" s="253">
        <v>0</v>
      </c>
      <c r="T152" s="254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5" t="s">
        <v>229</v>
      </c>
      <c r="AT152" s="255" t="s">
        <v>216</v>
      </c>
      <c r="AU152" s="255" t="s">
        <v>86</v>
      </c>
      <c r="AY152" s="18" t="s">
        <v>213</v>
      </c>
      <c r="BE152" s="256">
        <f>IF(N152="základní",J152,0)</f>
        <v>0</v>
      </c>
      <c r="BF152" s="256">
        <f>IF(N152="snížená",J152,0)</f>
        <v>0</v>
      </c>
      <c r="BG152" s="256">
        <f>IF(N152="zákl. přenesená",J152,0)</f>
        <v>0</v>
      </c>
      <c r="BH152" s="256">
        <f>IF(N152="sníž. přenesená",J152,0)</f>
        <v>0</v>
      </c>
      <c r="BI152" s="256">
        <f>IF(N152="nulová",J152,0)</f>
        <v>0</v>
      </c>
      <c r="BJ152" s="18" t="s">
        <v>84</v>
      </c>
      <c r="BK152" s="256">
        <f>ROUND(I152*H152,2)</f>
        <v>0</v>
      </c>
      <c r="BL152" s="18" t="s">
        <v>229</v>
      </c>
      <c r="BM152" s="255" t="s">
        <v>2679</v>
      </c>
    </row>
    <row r="153" s="13" customFormat="1">
      <c r="A153" s="13"/>
      <c r="B153" s="265"/>
      <c r="C153" s="266"/>
      <c r="D153" s="257" t="s">
        <v>436</v>
      </c>
      <c r="E153" s="267" t="s">
        <v>1</v>
      </c>
      <c r="F153" s="268" t="s">
        <v>5368</v>
      </c>
      <c r="G153" s="266"/>
      <c r="H153" s="269">
        <v>71.307000000000002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5" t="s">
        <v>436</v>
      </c>
      <c r="AU153" s="275" t="s">
        <v>86</v>
      </c>
      <c r="AV153" s="13" t="s">
        <v>86</v>
      </c>
      <c r="AW153" s="13" t="s">
        <v>32</v>
      </c>
      <c r="AX153" s="13" t="s">
        <v>76</v>
      </c>
      <c r="AY153" s="275" t="s">
        <v>213</v>
      </c>
    </row>
    <row r="154" s="2" customFormat="1" ht="16.5" customHeight="1">
      <c r="A154" s="39"/>
      <c r="B154" s="40"/>
      <c r="C154" s="244" t="s">
        <v>257</v>
      </c>
      <c r="D154" s="244" t="s">
        <v>216</v>
      </c>
      <c r="E154" s="245" t="s">
        <v>1004</v>
      </c>
      <c r="F154" s="246" t="s">
        <v>1005</v>
      </c>
      <c r="G154" s="247" t="s">
        <v>399</v>
      </c>
      <c r="H154" s="248">
        <v>36.987000000000002</v>
      </c>
      <c r="I154" s="249"/>
      <c r="J154" s="250">
        <f>ROUND(I154*H154,2)</f>
        <v>0</v>
      </c>
      <c r="K154" s="246" t="s">
        <v>394</v>
      </c>
      <c r="L154" s="45"/>
      <c r="M154" s="251" t="s">
        <v>1</v>
      </c>
      <c r="N154" s="252" t="s">
        <v>41</v>
      </c>
      <c r="O154" s="92"/>
      <c r="P154" s="253">
        <f>O154*H154</f>
        <v>0</v>
      </c>
      <c r="Q154" s="253">
        <v>0</v>
      </c>
      <c r="R154" s="253">
        <f>Q154*H154</f>
        <v>0</v>
      </c>
      <c r="S154" s="253">
        <v>0</v>
      </c>
      <c r="T154" s="254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5" t="s">
        <v>229</v>
      </c>
      <c r="AT154" s="255" t="s">
        <v>216</v>
      </c>
      <c r="AU154" s="255" t="s">
        <v>86</v>
      </c>
      <c r="AY154" s="18" t="s">
        <v>213</v>
      </c>
      <c r="BE154" s="256">
        <f>IF(N154="základní",J154,0)</f>
        <v>0</v>
      </c>
      <c r="BF154" s="256">
        <f>IF(N154="snížená",J154,0)</f>
        <v>0</v>
      </c>
      <c r="BG154" s="256">
        <f>IF(N154="zákl. přenesená",J154,0)</f>
        <v>0</v>
      </c>
      <c r="BH154" s="256">
        <f>IF(N154="sníž. přenesená",J154,0)</f>
        <v>0</v>
      </c>
      <c r="BI154" s="256">
        <f>IF(N154="nulová",J154,0)</f>
        <v>0</v>
      </c>
      <c r="BJ154" s="18" t="s">
        <v>84</v>
      </c>
      <c r="BK154" s="256">
        <f>ROUND(I154*H154,2)</f>
        <v>0</v>
      </c>
      <c r="BL154" s="18" t="s">
        <v>229</v>
      </c>
      <c r="BM154" s="255" t="s">
        <v>2681</v>
      </c>
    </row>
    <row r="155" s="2" customFormat="1">
      <c r="A155" s="39"/>
      <c r="B155" s="40"/>
      <c r="C155" s="41"/>
      <c r="D155" s="257" t="s">
        <v>222</v>
      </c>
      <c r="E155" s="41"/>
      <c r="F155" s="258" t="s">
        <v>5372</v>
      </c>
      <c r="G155" s="41"/>
      <c r="H155" s="41"/>
      <c r="I155" s="155"/>
      <c r="J155" s="41"/>
      <c r="K155" s="41"/>
      <c r="L155" s="45"/>
      <c r="M155" s="259"/>
      <c r="N155" s="260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222</v>
      </c>
      <c r="AU155" s="18" t="s">
        <v>86</v>
      </c>
    </row>
    <row r="156" s="15" customFormat="1">
      <c r="A156" s="15"/>
      <c r="B156" s="300"/>
      <c r="C156" s="301"/>
      <c r="D156" s="257" t="s">
        <v>436</v>
      </c>
      <c r="E156" s="302" t="s">
        <v>1</v>
      </c>
      <c r="F156" s="303" t="s">
        <v>5373</v>
      </c>
      <c r="G156" s="301"/>
      <c r="H156" s="302" t="s">
        <v>1</v>
      </c>
      <c r="I156" s="304"/>
      <c r="J156" s="301"/>
      <c r="K156" s="301"/>
      <c r="L156" s="305"/>
      <c r="M156" s="306"/>
      <c r="N156" s="307"/>
      <c r="O156" s="307"/>
      <c r="P156" s="307"/>
      <c r="Q156" s="307"/>
      <c r="R156" s="307"/>
      <c r="S156" s="307"/>
      <c r="T156" s="30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309" t="s">
        <v>436</v>
      </c>
      <c r="AU156" s="309" t="s">
        <v>86</v>
      </c>
      <c r="AV156" s="15" t="s">
        <v>84</v>
      </c>
      <c r="AW156" s="15" t="s">
        <v>32</v>
      </c>
      <c r="AX156" s="15" t="s">
        <v>76</v>
      </c>
      <c r="AY156" s="309" t="s">
        <v>213</v>
      </c>
    </row>
    <row r="157" s="13" customFormat="1">
      <c r="A157" s="13"/>
      <c r="B157" s="265"/>
      <c r="C157" s="266"/>
      <c r="D157" s="257" t="s">
        <v>436</v>
      </c>
      <c r="E157" s="267" t="s">
        <v>1</v>
      </c>
      <c r="F157" s="268" t="s">
        <v>5374</v>
      </c>
      <c r="G157" s="266"/>
      <c r="H157" s="269">
        <v>36.987000000000002</v>
      </c>
      <c r="I157" s="270"/>
      <c r="J157" s="266"/>
      <c r="K157" s="266"/>
      <c r="L157" s="271"/>
      <c r="M157" s="272"/>
      <c r="N157" s="273"/>
      <c r="O157" s="273"/>
      <c r="P157" s="273"/>
      <c r="Q157" s="273"/>
      <c r="R157" s="273"/>
      <c r="S157" s="273"/>
      <c r="T157" s="27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5" t="s">
        <v>436</v>
      </c>
      <c r="AU157" s="275" t="s">
        <v>86</v>
      </c>
      <c r="AV157" s="13" t="s">
        <v>86</v>
      </c>
      <c r="AW157" s="13" t="s">
        <v>32</v>
      </c>
      <c r="AX157" s="13" t="s">
        <v>76</v>
      </c>
      <c r="AY157" s="275" t="s">
        <v>213</v>
      </c>
    </row>
    <row r="158" s="2" customFormat="1" ht="21.75" customHeight="1">
      <c r="A158" s="39"/>
      <c r="B158" s="40"/>
      <c r="C158" s="244" t="s">
        <v>264</v>
      </c>
      <c r="D158" s="244" t="s">
        <v>216</v>
      </c>
      <c r="E158" s="245" t="s">
        <v>1009</v>
      </c>
      <c r="F158" s="246" t="s">
        <v>1355</v>
      </c>
      <c r="G158" s="247" t="s">
        <v>491</v>
      </c>
      <c r="H158" s="248">
        <v>70.275000000000006</v>
      </c>
      <c r="I158" s="249"/>
      <c r="J158" s="250">
        <f>ROUND(I158*H158,2)</f>
        <v>0</v>
      </c>
      <c r="K158" s="246" t="s">
        <v>394</v>
      </c>
      <c r="L158" s="45"/>
      <c r="M158" s="251" t="s">
        <v>1</v>
      </c>
      <c r="N158" s="252" t="s">
        <v>41</v>
      </c>
      <c r="O158" s="92"/>
      <c r="P158" s="253">
        <f>O158*H158</f>
        <v>0</v>
      </c>
      <c r="Q158" s="253">
        <v>0</v>
      </c>
      <c r="R158" s="253">
        <f>Q158*H158</f>
        <v>0</v>
      </c>
      <c r="S158" s="253">
        <v>0</v>
      </c>
      <c r="T158" s="254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5" t="s">
        <v>229</v>
      </c>
      <c r="AT158" s="255" t="s">
        <v>216</v>
      </c>
      <c r="AU158" s="255" t="s">
        <v>86</v>
      </c>
      <c r="AY158" s="18" t="s">
        <v>213</v>
      </c>
      <c r="BE158" s="256">
        <f>IF(N158="základní",J158,0)</f>
        <v>0</v>
      </c>
      <c r="BF158" s="256">
        <f>IF(N158="snížená",J158,0)</f>
        <v>0</v>
      </c>
      <c r="BG158" s="256">
        <f>IF(N158="zákl. přenesená",J158,0)</f>
        <v>0</v>
      </c>
      <c r="BH158" s="256">
        <f>IF(N158="sníž. přenesená",J158,0)</f>
        <v>0</v>
      </c>
      <c r="BI158" s="256">
        <f>IF(N158="nulová",J158,0)</f>
        <v>0</v>
      </c>
      <c r="BJ158" s="18" t="s">
        <v>84</v>
      </c>
      <c r="BK158" s="256">
        <f>ROUND(I158*H158,2)</f>
        <v>0</v>
      </c>
      <c r="BL158" s="18" t="s">
        <v>229</v>
      </c>
      <c r="BM158" s="255" t="s">
        <v>2683</v>
      </c>
    </row>
    <row r="159" s="2" customFormat="1">
      <c r="A159" s="39"/>
      <c r="B159" s="40"/>
      <c r="C159" s="41"/>
      <c r="D159" s="257" t="s">
        <v>222</v>
      </c>
      <c r="E159" s="41"/>
      <c r="F159" s="258" t="s">
        <v>692</v>
      </c>
      <c r="G159" s="41"/>
      <c r="H159" s="41"/>
      <c r="I159" s="155"/>
      <c r="J159" s="41"/>
      <c r="K159" s="41"/>
      <c r="L159" s="45"/>
      <c r="M159" s="259"/>
      <c r="N159" s="260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222</v>
      </c>
      <c r="AU159" s="18" t="s">
        <v>86</v>
      </c>
    </row>
    <row r="160" s="13" customFormat="1">
      <c r="A160" s="13"/>
      <c r="B160" s="265"/>
      <c r="C160" s="266"/>
      <c r="D160" s="257" t="s">
        <v>436</v>
      </c>
      <c r="E160" s="267" t="s">
        <v>1</v>
      </c>
      <c r="F160" s="268" t="s">
        <v>5375</v>
      </c>
      <c r="G160" s="266"/>
      <c r="H160" s="269">
        <v>70.275000000000006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5" t="s">
        <v>436</v>
      </c>
      <c r="AU160" s="275" t="s">
        <v>86</v>
      </c>
      <c r="AV160" s="13" t="s">
        <v>86</v>
      </c>
      <c r="AW160" s="13" t="s">
        <v>32</v>
      </c>
      <c r="AX160" s="13" t="s">
        <v>76</v>
      </c>
      <c r="AY160" s="275" t="s">
        <v>213</v>
      </c>
    </row>
    <row r="161" s="2" customFormat="1" ht="21.75" customHeight="1">
      <c r="A161" s="39"/>
      <c r="B161" s="40"/>
      <c r="C161" s="244" t="s">
        <v>269</v>
      </c>
      <c r="D161" s="244" t="s">
        <v>216</v>
      </c>
      <c r="E161" s="245" t="s">
        <v>903</v>
      </c>
      <c r="F161" s="246" t="s">
        <v>904</v>
      </c>
      <c r="G161" s="247" t="s">
        <v>399</v>
      </c>
      <c r="H161" s="248">
        <v>34.32</v>
      </c>
      <c r="I161" s="249"/>
      <c r="J161" s="250">
        <f>ROUND(I161*H161,2)</f>
        <v>0</v>
      </c>
      <c r="K161" s="246" t="s">
        <v>394</v>
      </c>
      <c r="L161" s="45"/>
      <c r="M161" s="251" t="s">
        <v>1</v>
      </c>
      <c r="N161" s="252" t="s">
        <v>41</v>
      </c>
      <c r="O161" s="92"/>
      <c r="P161" s="253">
        <f>O161*H161</f>
        <v>0</v>
      </c>
      <c r="Q161" s="253">
        <v>0</v>
      </c>
      <c r="R161" s="253">
        <f>Q161*H161</f>
        <v>0</v>
      </c>
      <c r="S161" s="253">
        <v>0</v>
      </c>
      <c r="T161" s="254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5" t="s">
        <v>229</v>
      </c>
      <c r="AT161" s="255" t="s">
        <v>216</v>
      </c>
      <c r="AU161" s="255" t="s">
        <v>86</v>
      </c>
      <c r="AY161" s="18" t="s">
        <v>213</v>
      </c>
      <c r="BE161" s="256">
        <f>IF(N161="základní",J161,0)</f>
        <v>0</v>
      </c>
      <c r="BF161" s="256">
        <f>IF(N161="snížená",J161,0)</f>
        <v>0</v>
      </c>
      <c r="BG161" s="256">
        <f>IF(N161="zákl. přenesená",J161,0)</f>
        <v>0</v>
      </c>
      <c r="BH161" s="256">
        <f>IF(N161="sníž. přenesená",J161,0)</f>
        <v>0</v>
      </c>
      <c r="BI161" s="256">
        <f>IF(N161="nulová",J161,0)</f>
        <v>0</v>
      </c>
      <c r="BJ161" s="18" t="s">
        <v>84</v>
      </c>
      <c r="BK161" s="256">
        <f>ROUND(I161*H161,2)</f>
        <v>0</v>
      </c>
      <c r="BL161" s="18" t="s">
        <v>229</v>
      </c>
      <c r="BM161" s="255" t="s">
        <v>2685</v>
      </c>
    </row>
    <row r="162" s="15" customFormat="1">
      <c r="A162" s="15"/>
      <c r="B162" s="300"/>
      <c r="C162" s="301"/>
      <c r="D162" s="257" t="s">
        <v>436</v>
      </c>
      <c r="E162" s="302" t="s">
        <v>1</v>
      </c>
      <c r="F162" s="303" t="s">
        <v>5376</v>
      </c>
      <c r="G162" s="301"/>
      <c r="H162" s="302" t="s">
        <v>1</v>
      </c>
      <c r="I162" s="304"/>
      <c r="J162" s="301"/>
      <c r="K162" s="301"/>
      <c r="L162" s="305"/>
      <c r="M162" s="306"/>
      <c r="N162" s="307"/>
      <c r="O162" s="307"/>
      <c r="P162" s="307"/>
      <c r="Q162" s="307"/>
      <c r="R162" s="307"/>
      <c r="S162" s="307"/>
      <c r="T162" s="308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309" t="s">
        <v>436</v>
      </c>
      <c r="AU162" s="309" t="s">
        <v>86</v>
      </c>
      <c r="AV162" s="15" t="s">
        <v>84</v>
      </c>
      <c r="AW162" s="15" t="s">
        <v>32</v>
      </c>
      <c r="AX162" s="15" t="s">
        <v>76</v>
      </c>
      <c r="AY162" s="309" t="s">
        <v>213</v>
      </c>
    </row>
    <row r="163" s="13" customFormat="1">
      <c r="A163" s="13"/>
      <c r="B163" s="265"/>
      <c r="C163" s="266"/>
      <c r="D163" s="257" t="s">
        <v>436</v>
      </c>
      <c r="E163" s="267" t="s">
        <v>1</v>
      </c>
      <c r="F163" s="268" t="s">
        <v>5377</v>
      </c>
      <c r="G163" s="266"/>
      <c r="H163" s="269">
        <v>34.32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5" t="s">
        <v>436</v>
      </c>
      <c r="AU163" s="275" t="s">
        <v>86</v>
      </c>
      <c r="AV163" s="13" t="s">
        <v>86</v>
      </c>
      <c r="AW163" s="13" t="s">
        <v>32</v>
      </c>
      <c r="AX163" s="13" t="s">
        <v>76</v>
      </c>
      <c r="AY163" s="275" t="s">
        <v>213</v>
      </c>
    </row>
    <row r="164" s="2" customFormat="1" ht="16.5" customHeight="1">
      <c r="A164" s="39"/>
      <c r="B164" s="40"/>
      <c r="C164" s="287" t="s">
        <v>279</v>
      </c>
      <c r="D164" s="287" t="s">
        <v>488</v>
      </c>
      <c r="E164" s="288" t="s">
        <v>1371</v>
      </c>
      <c r="F164" s="289" t="s">
        <v>4513</v>
      </c>
      <c r="G164" s="290" t="s">
        <v>491</v>
      </c>
      <c r="H164" s="291">
        <v>2.6219999999999999</v>
      </c>
      <c r="I164" s="292"/>
      <c r="J164" s="293">
        <f>ROUND(I164*H164,2)</f>
        <v>0</v>
      </c>
      <c r="K164" s="289" t="s">
        <v>394</v>
      </c>
      <c r="L164" s="294"/>
      <c r="M164" s="295" t="s">
        <v>1</v>
      </c>
      <c r="N164" s="296" t="s">
        <v>41</v>
      </c>
      <c r="O164" s="92"/>
      <c r="P164" s="253">
        <f>O164*H164</f>
        <v>0</v>
      </c>
      <c r="Q164" s="253">
        <v>1</v>
      </c>
      <c r="R164" s="253">
        <f>Q164*H164</f>
        <v>2.6219999999999999</v>
      </c>
      <c r="S164" s="253">
        <v>0</v>
      </c>
      <c r="T164" s="254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5" t="s">
        <v>420</v>
      </c>
      <c r="AT164" s="255" t="s">
        <v>488</v>
      </c>
      <c r="AU164" s="255" t="s">
        <v>86</v>
      </c>
      <c r="AY164" s="18" t="s">
        <v>213</v>
      </c>
      <c r="BE164" s="256">
        <f>IF(N164="základní",J164,0)</f>
        <v>0</v>
      </c>
      <c r="BF164" s="256">
        <f>IF(N164="snížená",J164,0)</f>
        <v>0</v>
      </c>
      <c r="BG164" s="256">
        <f>IF(N164="zákl. přenesená",J164,0)</f>
        <v>0</v>
      </c>
      <c r="BH164" s="256">
        <f>IF(N164="sníž. přenesená",J164,0)</f>
        <v>0</v>
      </c>
      <c r="BI164" s="256">
        <f>IF(N164="nulová",J164,0)</f>
        <v>0</v>
      </c>
      <c r="BJ164" s="18" t="s">
        <v>84</v>
      </c>
      <c r="BK164" s="256">
        <f>ROUND(I164*H164,2)</f>
        <v>0</v>
      </c>
      <c r="BL164" s="18" t="s">
        <v>229</v>
      </c>
      <c r="BM164" s="255" t="s">
        <v>5378</v>
      </c>
    </row>
    <row r="165" s="15" customFormat="1">
      <c r="A165" s="15"/>
      <c r="B165" s="300"/>
      <c r="C165" s="301"/>
      <c r="D165" s="257" t="s">
        <v>436</v>
      </c>
      <c r="E165" s="302" t="s">
        <v>1</v>
      </c>
      <c r="F165" s="303" t="s">
        <v>5379</v>
      </c>
      <c r="G165" s="301"/>
      <c r="H165" s="302" t="s">
        <v>1</v>
      </c>
      <c r="I165" s="304"/>
      <c r="J165" s="301"/>
      <c r="K165" s="301"/>
      <c r="L165" s="305"/>
      <c r="M165" s="306"/>
      <c r="N165" s="307"/>
      <c r="O165" s="307"/>
      <c r="P165" s="307"/>
      <c r="Q165" s="307"/>
      <c r="R165" s="307"/>
      <c r="S165" s="307"/>
      <c r="T165" s="30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309" t="s">
        <v>436</v>
      </c>
      <c r="AU165" s="309" t="s">
        <v>86</v>
      </c>
      <c r="AV165" s="15" t="s">
        <v>84</v>
      </c>
      <c r="AW165" s="15" t="s">
        <v>32</v>
      </c>
      <c r="AX165" s="15" t="s">
        <v>76</v>
      </c>
      <c r="AY165" s="309" t="s">
        <v>213</v>
      </c>
    </row>
    <row r="166" s="13" customFormat="1">
      <c r="A166" s="13"/>
      <c r="B166" s="265"/>
      <c r="C166" s="266"/>
      <c r="D166" s="257" t="s">
        <v>436</v>
      </c>
      <c r="E166" s="267" t="s">
        <v>1</v>
      </c>
      <c r="F166" s="268" t="s">
        <v>5380</v>
      </c>
      <c r="G166" s="266"/>
      <c r="H166" s="269">
        <v>2.6219999999999999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5" t="s">
        <v>436</v>
      </c>
      <c r="AU166" s="275" t="s">
        <v>86</v>
      </c>
      <c r="AV166" s="13" t="s">
        <v>86</v>
      </c>
      <c r="AW166" s="13" t="s">
        <v>32</v>
      </c>
      <c r="AX166" s="13" t="s">
        <v>84</v>
      </c>
      <c r="AY166" s="275" t="s">
        <v>213</v>
      </c>
    </row>
    <row r="167" s="2" customFormat="1" ht="21.75" customHeight="1">
      <c r="A167" s="39"/>
      <c r="B167" s="40"/>
      <c r="C167" s="244" t="s">
        <v>8</v>
      </c>
      <c r="D167" s="244" t="s">
        <v>216</v>
      </c>
      <c r="E167" s="245" t="s">
        <v>2726</v>
      </c>
      <c r="F167" s="246" t="s">
        <v>2727</v>
      </c>
      <c r="G167" s="247" t="s">
        <v>393</v>
      </c>
      <c r="H167" s="248">
        <v>1.71</v>
      </c>
      <c r="I167" s="249"/>
      <c r="J167" s="250">
        <f>ROUND(I167*H167,2)</f>
        <v>0</v>
      </c>
      <c r="K167" s="246" t="s">
        <v>394</v>
      </c>
      <c r="L167" s="45"/>
      <c r="M167" s="251" t="s">
        <v>1</v>
      </c>
      <c r="N167" s="252" t="s">
        <v>41</v>
      </c>
      <c r="O167" s="92"/>
      <c r="P167" s="253">
        <f>O167*H167</f>
        <v>0</v>
      </c>
      <c r="Q167" s="253">
        <v>0</v>
      </c>
      <c r="R167" s="253">
        <f>Q167*H167</f>
        <v>0</v>
      </c>
      <c r="S167" s="253">
        <v>0</v>
      </c>
      <c r="T167" s="254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5" t="s">
        <v>229</v>
      </c>
      <c r="AT167" s="255" t="s">
        <v>216</v>
      </c>
      <c r="AU167" s="255" t="s">
        <v>86</v>
      </c>
      <c r="AY167" s="18" t="s">
        <v>213</v>
      </c>
      <c r="BE167" s="256">
        <f>IF(N167="základní",J167,0)</f>
        <v>0</v>
      </c>
      <c r="BF167" s="256">
        <f>IF(N167="snížená",J167,0)</f>
        <v>0</v>
      </c>
      <c r="BG167" s="256">
        <f>IF(N167="zákl. přenesená",J167,0)</f>
        <v>0</v>
      </c>
      <c r="BH167" s="256">
        <f>IF(N167="sníž. přenesená",J167,0)</f>
        <v>0</v>
      </c>
      <c r="BI167" s="256">
        <f>IF(N167="nulová",J167,0)</f>
        <v>0</v>
      </c>
      <c r="BJ167" s="18" t="s">
        <v>84</v>
      </c>
      <c r="BK167" s="256">
        <f>ROUND(I167*H167,2)</f>
        <v>0</v>
      </c>
      <c r="BL167" s="18" t="s">
        <v>229</v>
      </c>
      <c r="BM167" s="255" t="s">
        <v>2728</v>
      </c>
    </row>
    <row r="168" s="13" customFormat="1">
      <c r="A168" s="13"/>
      <c r="B168" s="265"/>
      <c r="C168" s="266"/>
      <c r="D168" s="257" t="s">
        <v>436</v>
      </c>
      <c r="E168" s="267" t="s">
        <v>1</v>
      </c>
      <c r="F168" s="268" t="s">
        <v>5381</v>
      </c>
      <c r="G168" s="266"/>
      <c r="H168" s="269">
        <v>1.71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5" t="s">
        <v>436</v>
      </c>
      <c r="AU168" s="275" t="s">
        <v>86</v>
      </c>
      <c r="AV168" s="13" t="s">
        <v>86</v>
      </c>
      <c r="AW168" s="13" t="s">
        <v>32</v>
      </c>
      <c r="AX168" s="13" t="s">
        <v>84</v>
      </c>
      <c r="AY168" s="275" t="s">
        <v>213</v>
      </c>
    </row>
    <row r="169" s="12" customFormat="1" ht="22.8" customHeight="1">
      <c r="A169" s="12"/>
      <c r="B169" s="228"/>
      <c r="C169" s="229"/>
      <c r="D169" s="230" t="s">
        <v>75</v>
      </c>
      <c r="E169" s="242" t="s">
        <v>86</v>
      </c>
      <c r="F169" s="242" t="s">
        <v>558</v>
      </c>
      <c r="G169" s="229"/>
      <c r="H169" s="229"/>
      <c r="I169" s="232"/>
      <c r="J169" s="243">
        <f>BK169</f>
        <v>0</v>
      </c>
      <c r="K169" s="229"/>
      <c r="L169" s="234"/>
      <c r="M169" s="235"/>
      <c r="N169" s="236"/>
      <c r="O169" s="236"/>
      <c r="P169" s="237">
        <f>SUM(P170:P175)</f>
        <v>0</v>
      </c>
      <c r="Q169" s="236"/>
      <c r="R169" s="237">
        <f>SUM(R170:R175)</f>
        <v>52.294329639999994</v>
      </c>
      <c r="S169" s="236"/>
      <c r="T169" s="238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9" t="s">
        <v>84</v>
      </c>
      <c r="AT169" s="240" t="s">
        <v>75</v>
      </c>
      <c r="AU169" s="240" t="s">
        <v>84</v>
      </c>
      <c r="AY169" s="239" t="s">
        <v>213</v>
      </c>
      <c r="BK169" s="241">
        <f>SUM(BK170:BK175)</f>
        <v>0</v>
      </c>
    </row>
    <row r="170" s="2" customFormat="1" ht="16.5" customHeight="1">
      <c r="A170" s="39"/>
      <c r="B170" s="40"/>
      <c r="C170" s="244" t="s">
        <v>293</v>
      </c>
      <c r="D170" s="244" t="s">
        <v>216</v>
      </c>
      <c r="E170" s="245" t="s">
        <v>3205</v>
      </c>
      <c r="F170" s="246" t="s">
        <v>3206</v>
      </c>
      <c r="G170" s="247" t="s">
        <v>399</v>
      </c>
      <c r="H170" s="248">
        <v>21.315999999999999</v>
      </c>
      <c r="I170" s="249"/>
      <c r="J170" s="250">
        <f>ROUND(I170*H170,2)</f>
        <v>0</v>
      </c>
      <c r="K170" s="246" t="s">
        <v>394</v>
      </c>
      <c r="L170" s="45"/>
      <c r="M170" s="251" t="s">
        <v>1</v>
      </c>
      <c r="N170" s="252" t="s">
        <v>41</v>
      </c>
      <c r="O170" s="92"/>
      <c r="P170" s="253">
        <f>O170*H170</f>
        <v>0</v>
      </c>
      <c r="Q170" s="253">
        <v>2.45329</v>
      </c>
      <c r="R170" s="253">
        <f>Q170*H170</f>
        <v>52.294329639999994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229</v>
      </c>
      <c r="AT170" s="255" t="s">
        <v>216</v>
      </c>
      <c r="AU170" s="255" t="s">
        <v>86</v>
      </c>
      <c r="AY170" s="18" t="s">
        <v>213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84</v>
      </c>
      <c r="BK170" s="256">
        <f>ROUND(I170*H170,2)</f>
        <v>0</v>
      </c>
      <c r="BL170" s="18" t="s">
        <v>229</v>
      </c>
      <c r="BM170" s="255" t="s">
        <v>5382</v>
      </c>
    </row>
    <row r="171" s="15" customFormat="1">
      <c r="A171" s="15"/>
      <c r="B171" s="300"/>
      <c r="C171" s="301"/>
      <c r="D171" s="257" t="s">
        <v>436</v>
      </c>
      <c r="E171" s="302" t="s">
        <v>1</v>
      </c>
      <c r="F171" s="303" t="s">
        <v>5383</v>
      </c>
      <c r="G171" s="301"/>
      <c r="H171" s="302" t="s">
        <v>1</v>
      </c>
      <c r="I171" s="304"/>
      <c r="J171" s="301"/>
      <c r="K171" s="301"/>
      <c r="L171" s="305"/>
      <c r="M171" s="306"/>
      <c r="N171" s="307"/>
      <c r="O171" s="307"/>
      <c r="P171" s="307"/>
      <c r="Q171" s="307"/>
      <c r="R171" s="307"/>
      <c r="S171" s="307"/>
      <c r="T171" s="30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309" t="s">
        <v>436</v>
      </c>
      <c r="AU171" s="309" t="s">
        <v>86</v>
      </c>
      <c r="AV171" s="15" t="s">
        <v>84</v>
      </c>
      <c r="AW171" s="15" t="s">
        <v>32</v>
      </c>
      <c r="AX171" s="15" t="s">
        <v>76</v>
      </c>
      <c r="AY171" s="309" t="s">
        <v>213</v>
      </c>
    </row>
    <row r="172" s="13" customFormat="1">
      <c r="A172" s="13"/>
      <c r="B172" s="265"/>
      <c r="C172" s="266"/>
      <c r="D172" s="257" t="s">
        <v>436</v>
      </c>
      <c r="E172" s="267" t="s">
        <v>1</v>
      </c>
      <c r="F172" s="268" t="s">
        <v>5384</v>
      </c>
      <c r="G172" s="266"/>
      <c r="H172" s="269">
        <v>5.3319999999999999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5" t="s">
        <v>436</v>
      </c>
      <c r="AU172" s="275" t="s">
        <v>86</v>
      </c>
      <c r="AV172" s="13" t="s">
        <v>86</v>
      </c>
      <c r="AW172" s="13" t="s">
        <v>32</v>
      </c>
      <c r="AX172" s="13" t="s">
        <v>76</v>
      </c>
      <c r="AY172" s="275" t="s">
        <v>213</v>
      </c>
    </row>
    <row r="173" s="13" customFormat="1">
      <c r="A173" s="13"/>
      <c r="B173" s="265"/>
      <c r="C173" s="266"/>
      <c r="D173" s="257" t="s">
        <v>436</v>
      </c>
      <c r="E173" s="267" t="s">
        <v>1</v>
      </c>
      <c r="F173" s="268" t="s">
        <v>5385</v>
      </c>
      <c r="G173" s="266"/>
      <c r="H173" s="269">
        <v>6.6959999999999997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5" t="s">
        <v>436</v>
      </c>
      <c r="AU173" s="275" t="s">
        <v>86</v>
      </c>
      <c r="AV173" s="13" t="s">
        <v>86</v>
      </c>
      <c r="AW173" s="13" t="s">
        <v>32</v>
      </c>
      <c r="AX173" s="13" t="s">
        <v>76</v>
      </c>
      <c r="AY173" s="275" t="s">
        <v>213</v>
      </c>
    </row>
    <row r="174" s="13" customFormat="1">
      <c r="A174" s="13"/>
      <c r="B174" s="265"/>
      <c r="C174" s="266"/>
      <c r="D174" s="257" t="s">
        <v>436</v>
      </c>
      <c r="E174" s="267" t="s">
        <v>1</v>
      </c>
      <c r="F174" s="268" t="s">
        <v>5386</v>
      </c>
      <c r="G174" s="266"/>
      <c r="H174" s="269">
        <v>9.2880000000000003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5" t="s">
        <v>436</v>
      </c>
      <c r="AU174" s="275" t="s">
        <v>86</v>
      </c>
      <c r="AV174" s="13" t="s">
        <v>86</v>
      </c>
      <c r="AW174" s="13" t="s">
        <v>32</v>
      </c>
      <c r="AX174" s="13" t="s">
        <v>76</v>
      </c>
      <c r="AY174" s="275" t="s">
        <v>213</v>
      </c>
    </row>
    <row r="175" s="14" customFormat="1">
      <c r="A175" s="14"/>
      <c r="B175" s="276"/>
      <c r="C175" s="277"/>
      <c r="D175" s="257" t="s">
        <v>436</v>
      </c>
      <c r="E175" s="278" t="s">
        <v>1</v>
      </c>
      <c r="F175" s="279" t="s">
        <v>453</v>
      </c>
      <c r="G175" s="277"/>
      <c r="H175" s="280">
        <v>21.315999999999999</v>
      </c>
      <c r="I175" s="281"/>
      <c r="J175" s="277"/>
      <c r="K175" s="277"/>
      <c r="L175" s="282"/>
      <c r="M175" s="283"/>
      <c r="N175" s="284"/>
      <c r="O175" s="284"/>
      <c r="P175" s="284"/>
      <c r="Q175" s="284"/>
      <c r="R175" s="284"/>
      <c r="S175" s="284"/>
      <c r="T175" s="28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6" t="s">
        <v>436</v>
      </c>
      <c r="AU175" s="286" t="s">
        <v>86</v>
      </c>
      <c r="AV175" s="14" t="s">
        <v>229</v>
      </c>
      <c r="AW175" s="14" t="s">
        <v>32</v>
      </c>
      <c r="AX175" s="14" t="s">
        <v>84</v>
      </c>
      <c r="AY175" s="286" t="s">
        <v>213</v>
      </c>
    </row>
    <row r="176" s="12" customFormat="1" ht="22.8" customHeight="1">
      <c r="A176" s="12"/>
      <c r="B176" s="228"/>
      <c r="C176" s="229"/>
      <c r="D176" s="230" t="s">
        <v>75</v>
      </c>
      <c r="E176" s="242" t="s">
        <v>224</v>
      </c>
      <c r="F176" s="242" t="s">
        <v>1176</v>
      </c>
      <c r="G176" s="229"/>
      <c r="H176" s="229"/>
      <c r="I176" s="232"/>
      <c r="J176" s="243">
        <f>BK176</f>
        <v>0</v>
      </c>
      <c r="K176" s="229"/>
      <c r="L176" s="234"/>
      <c r="M176" s="235"/>
      <c r="N176" s="236"/>
      <c r="O176" s="236"/>
      <c r="P176" s="237">
        <f>SUM(P177:P184)</f>
        <v>0</v>
      </c>
      <c r="Q176" s="236"/>
      <c r="R176" s="237">
        <f>SUM(R177:R184)</f>
        <v>0.48999168000000004</v>
      </c>
      <c r="S176" s="236"/>
      <c r="T176" s="238">
        <f>SUM(T177:T184)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9" t="s">
        <v>84</v>
      </c>
      <c r="AT176" s="240" t="s">
        <v>75</v>
      </c>
      <c r="AU176" s="240" t="s">
        <v>84</v>
      </c>
      <c r="AY176" s="239" t="s">
        <v>213</v>
      </c>
      <c r="BK176" s="241">
        <f>SUM(BK177:BK184)</f>
        <v>0</v>
      </c>
    </row>
    <row r="177" s="2" customFormat="1" ht="21.75" customHeight="1">
      <c r="A177" s="39"/>
      <c r="B177" s="40"/>
      <c r="C177" s="244" t="s">
        <v>302</v>
      </c>
      <c r="D177" s="244" t="s">
        <v>216</v>
      </c>
      <c r="E177" s="245" t="s">
        <v>5387</v>
      </c>
      <c r="F177" s="246" t="s">
        <v>5388</v>
      </c>
      <c r="G177" s="247" t="s">
        <v>393</v>
      </c>
      <c r="H177" s="248">
        <v>113.42400000000001</v>
      </c>
      <c r="I177" s="249"/>
      <c r="J177" s="250">
        <f>ROUND(I177*H177,2)</f>
        <v>0</v>
      </c>
      <c r="K177" s="246" t="s">
        <v>394</v>
      </c>
      <c r="L177" s="45"/>
      <c r="M177" s="251" t="s">
        <v>1</v>
      </c>
      <c r="N177" s="252" t="s">
        <v>41</v>
      </c>
      <c r="O177" s="92"/>
      <c r="P177" s="253">
        <f>O177*H177</f>
        <v>0</v>
      </c>
      <c r="Q177" s="253">
        <v>0.0043200000000000001</v>
      </c>
      <c r="R177" s="253">
        <f>Q177*H177</f>
        <v>0.48999168000000004</v>
      </c>
      <c r="S177" s="253">
        <v>0</v>
      </c>
      <c r="T177" s="254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5" t="s">
        <v>229</v>
      </c>
      <c r="AT177" s="255" t="s">
        <v>216</v>
      </c>
      <c r="AU177" s="255" t="s">
        <v>86</v>
      </c>
      <c r="AY177" s="18" t="s">
        <v>213</v>
      </c>
      <c r="BE177" s="256">
        <f>IF(N177="základní",J177,0)</f>
        <v>0</v>
      </c>
      <c r="BF177" s="256">
        <f>IF(N177="snížená",J177,0)</f>
        <v>0</v>
      </c>
      <c r="BG177" s="256">
        <f>IF(N177="zákl. přenesená",J177,0)</f>
        <v>0</v>
      </c>
      <c r="BH177" s="256">
        <f>IF(N177="sníž. přenesená",J177,0)</f>
        <v>0</v>
      </c>
      <c r="BI177" s="256">
        <f>IF(N177="nulová",J177,0)</f>
        <v>0</v>
      </c>
      <c r="BJ177" s="18" t="s">
        <v>84</v>
      </c>
      <c r="BK177" s="256">
        <f>ROUND(I177*H177,2)</f>
        <v>0</v>
      </c>
      <c r="BL177" s="18" t="s">
        <v>229</v>
      </c>
      <c r="BM177" s="255" t="s">
        <v>5389</v>
      </c>
    </row>
    <row r="178" s="15" customFormat="1">
      <c r="A178" s="15"/>
      <c r="B178" s="300"/>
      <c r="C178" s="301"/>
      <c r="D178" s="257" t="s">
        <v>436</v>
      </c>
      <c r="E178" s="302" t="s">
        <v>1</v>
      </c>
      <c r="F178" s="303" t="s">
        <v>5390</v>
      </c>
      <c r="G178" s="301"/>
      <c r="H178" s="302" t="s">
        <v>1</v>
      </c>
      <c r="I178" s="304"/>
      <c r="J178" s="301"/>
      <c r="K178" s="301"/>
      <c r="L178" s="305"/>
      <c r="M178" s="306"/>
      <c r="N178" s="307"/>
      <c r="O178" s="307"/>
      <c r="P178" s="307"/>
      <c r="Q178" s="307"/>
      <c r="R178" s="307"/>
      <c r="S178" s="307"/>
      <c r="T178" s="308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309" t="s">
        <v>436</v>
      </c>
      <c r="AU178" s="309" t="s">
        <v>86</v>
      </c>
      <c r="AV178" s="15" t="s">
        <v>84</v>
      </c>
      <c r="AW178" s="15" t="s">
        <v>32</v>
      </c>
      <c r="AX178" s="15" t="s">
        <v>76</v>
      </c>
      <c r="AY178" s="309" t="s">
        <v>213</v>
      </c>
    </row>
    <row r="179" s="13" customFormat="1">
      <c r="A179" s="13"/>
      <c r="B179" s="265"/>
      <c r="C179" s="266"/>
      <c r="D179" s="257" t="s">
        <v>436</v>
      </c>
      <c r="E179" s="267" t="s">
        <v>1</v>
      </c>
      <c r="F179" s="268" t="s">
        <v>5391</v>
      </c>
      <c r="G179" s="266"/>
      <c r="H179" s="269">
        <v>63.384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5" t="s">
        <v>436</v>
      </c>
      <c r="AU179" s="275" t="s">
        <v>86</v>
      </c>
      <c r="AV179" s="13" t="s">
        <v>86</v>
      </c>
      <c r="AW179" s="13" t="s">
        <v>32</v>
      </c>
      <c r="AX179" s="13" t="s">
        <v>76</v>
      </c>
      <c r="AY179" s="275" t="s">
        <v>213</v>
      </c>
    </row>
    <row r="180" s="13" customFormat="1">
      <c r="A180" s="13"/>
      <c r="B180" s="265"/>
      <c r="C180" s="266"/>
      <c r="D180" s="257" t="s">
        <v>436</v>
      </c>
      <c r="E180" s="267" t="s">
        <v>1</v>
      </c>
      <c r="F180" s="268" t="s">
        <v>5392</v>
      </c>
      <c r="G180" s="266"/>
      <c r="H180" s="269">
        <v>50.039999999999999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5" t="s">
        <v>436</v>
      </c>
      <c r="AU180" s="275" t="s">
        <v>86</v>
      </c>
      <c r="AV180" s="13" t="s">
        <v>86</v>
      </c>
      <c r="AW180" s="13" t="s">
        <v>32</v>
      </c>
      <c r="AX180" s="13" t="s">
        <v>76</v>
      </c>
      <c r="AY180" s="275" t="s">
        <v>213</v>
      </c>
    </row>
    <row r="181" s="14" customFormat="1">
      <c r="A181" s="14"/>
      <c r="B181" s="276"/>
      <c r="C181" s="277"/>
      <c r="D181" s="257" t="s">
        <v>436</v>
      </c>
      <c r="E181" s="278" t="s">
        <v>1</v>
      </c>
      <c r="F181" s="279" t="s">
        <v>453</v>
      </c>
      <c r="G181" s="277"/>
      <c r="H181" s="280">
        <v>113.42400000000001</v>
      </c>
      <c r="I181" s="281"/>
      <c r="J181" s="277"/>
      <c r="K181" s="277"/>
      <c r="L181" s="282"/>
      <c r="M181" s="283"/>
      <c r="N181" s="284"/>
      <c r="O181" s="284"/>
      <c r="P181" s="284"/>
      <c r="Q181" s="284"/>
      <c r="R181" s="284"/>
      <c r="S181" s="284"/>
      <c r="T181" s="28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6" t="s">
        <v>436</v>
      </c>
      <c r="AU181" s="286" t="s">
        <v>86</v>
      </c>
      <c r="AV181" s="14" t="s">
        <v>229</v>
      </c>
      <c r="AW181" s="14" t="s">
        <v>32</v>
      </c>
      <c r="AX181" s="14" t="s">
        <v>84</v>
      </c>
      <c r="AY181" s="286" t="s">
        <v>213</v>
      </c>
    </row>
    <row r="182" s="2" customFormat="1" ht="21.75" customHeight="1">
      <c r="A182" s="39"/>
      <c r="B182" s="40"/>
      <c r="C182" s="244" t="s">
        <v>307</v>
      </c>
      <c r="D182" s="244" t="s">
        <v>216</v>
      </c>
      <c r="E182" s="245" t="s">
        <v>5393</v>
      </c>
      <c r="F182" s="246" t="s">
        <v>5394</v>
      </c>
      <c r="G182" s="247" t="s">
        <v>393</v>
      </c>
      <c r="H182" s="248">
        <v>113.42</v>
      </c>
      <c r="I182" s="249"/>
      <c r="J182" s="250">
        <f>ROUND(I182*H182,2)</f>
        <v>0</v>
      </c>
      <c r="K182" s="246" t="s">
        <v>394</v>
      </c>
      <c r="L182" s="45"/>
      <c r="M182" s="251" t="s">
        <v>1</v>
      </c>
      <c r="N182" s="252" t="s">
        <v>41</v>
      </c>
      <c r="O182" s="92"/>
      <c r="P182" s="253">
        <f>O182*H182</f>
        <v>0</v>
      </c>
      <c r="Q182" s="253">
        <v>0</v>
      </c>
      <c r="R182" s="253">
        <f>Q182*H182</f>
        <v>0</v>
      </c>
      <c r="S182" s="253">
        <v>0</v>
      </c>
      <c r="T182" s="254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5" t="s">
        <v>229</v>
      </c>
      <c r="AT182" s="255" t="s">
        <v>216</v>
      </c>
      <c r="AU182" s="255" t="s">
        <v>86</v>
      </c>
      <c r="AY182" s="18" t="s">
        <v>213</v>
      </c>
      <c r="BE182" s="256">
        <f>IF(N182="základní",J182,0)</f>
        <v>0</v>
      </c>
      <c r="BF182" s="256">
        <f>IF(N182="snížená",J182,0)</f>
        <v>0</v>
      </c>
      <c r="BG182" s="256">
        <f>IF(N182="zákl. přenesená",J182,0)</f>
        <v>0</v>
      </c>
      <c r="BH182" s="256">
        <f>IF(N182="sníž. přenesená",J182,0)</f>
        <v>0</v>
      </c>
      <c r="BI182" s="256">
        <f>IF(N182="nulová",J182,0)</f>
        <v>0</v>
      </c>
      <c r="BJ182" s="18" t="s">
        <v>84</v>
      </c>
      <c r="BK182" s="256">
        <f>ROUND(I182*H182,2)</f>
        <v>0</v>
      </c>
      <c r="BL182" s="18" t="s">
        <v>229</v>
      </c>
      <c r="BM182" s="255" t="s">
        <v>5395</v>
      </c>
    </row>
    <row r="183" s="15" customFormat="1">
      <c r="A183" s="15"/>
      <c r="B183" s="300"/>
      <c r="C183" s="301"/>
      <c r="D183" s="257" t="s">
        <v>436</v>
      </c>
      <c r="E183" s="302" t="s">
        <v>1</v>
      </c>
      <c r="F183" s="303" t="s">
        <v>5396</v>
      </c>
      <c r="G183" s="301"/>
      <c r="H183" s="302" t="s">
        <v>1</v>
      </c>
      <c r="I183" s="304"/>
      <c r="J183" s="301"/>
      <c r="K183" s="301"/>
      <c r="L183" s="305"/>
      <c r="M183" s="306"/>
      <c r="N183" s="307"/>
      <c r="O183" s="307"/>
      <c r="P183" s="307"/>
      <c r="Q183" s="307"/>
      <c r="R183" s="307"/>
      <c r="S183" s="307"/>
      <c r="T183" s="30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309" t="s">
        <v>436</v>
      </c>
      <c r="AU183" s="309" t="s">
        <v>86</v>
      </c>
      <c r="AV183" s="15" t="s">
        <v>84</v>
      </c>
      <c r="AW183" s="15" t="s">
        <v>32</v>
      </c>
      <c r="AX183" s="15" t="s">
        <v>76</v>
      </c>
      <c r="AY183" s="309" t="s">
        <v>213</v>
      </c>
    </row>
    <row r="184" s="13" customFormat="1">
      <c r="A184" s="13"/>
      <c r="B184" s="265"/>
      <c r="C184" s="266"/>
      <c r="D184" s="257" t="s">
        <v>436</v>
      </c>
      <c r="E184" s="267" t="s">
        <v>1</v>
      </c>
      <c r="F184" s="268" t="s">
        <v>5397</v>
      </c>
      <c r="G184" s="266"/>
      <c r="H184" s="269">
        <v>113.42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5" t="s">
        <v>436</v>
      </c>
      <c r="AU184" s="275" t="s">
        <v>86</v>
      </c>
      <c r="AV184" s="13" t="s">
        <v>86</v>
      </c>
      <c r="AW184" s="13" t="s">
        <v>32</v>
      </c>
      <c r="AX184" s="13" t="s">
        <v>84</v>
      </c>
      <c r="AY184" s="275" t="s">
        <v>213</v>
      </c>
    </row>
    <row r="185" s="12" customFormat="1" ht="22.8" customHeight="1">
      <c r="A185" s="12"/>
      <c r="B185" s="228"/>
      <c r="C185" s="229"/>
      <c r="D185" s="230" t="s">
        <v>75</v>
      </c>
      <c r="E185" s="242" t="s">
        <v>229</v>
      </c>
      <c r="F185" s="242" t="s">
        <v>1607</v>
      </c>
      <c r="G185" s="229"/>
      <c r="H185" s="229"/>
      <c r="I185" s="232"/>
      <c r="J185" s="243">
        <f>BK185</f>
        <v>0</v>
      </c>
      <c r="K185" s="229"/>
      <c r="L185" s="234"/>
      <c r="M185" s="235"/>
      <c r="N185" s="236"/>
      <c r="O185" s="236"/>
      <c r="P185" s="237">
        <f>SUM(P186:P192)</f>
        <v>0</v>
      </c>
      <c r="Q185" s="236"/>
      <c r="R185" s="237">
        <f>SUM(R186:R192)</f>
        <v>0.27814050000000001</v>
      </c>
      <c r="S185" s="236"/>
      <c r="T185" s="238">
        <f>SUM(T186:T192)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9" t="s">
        <v>84</v>
      </c>
      <c r="AT185" s="240" t="s">
        <v>75</v>
      </c>
      <c r="AU185" s="240" t="s">
        <v>84</v>
      </c>
      <c r="AY185" s="239" t="s">
        <v>213</v>
      </c>
      <c r="BK185" s="241">
        <f>SUM(BK186:BK192)</f>
        <v>0</v>
      </c>
    </row>
    <row r="186" s="2" customFormat="1" ht="21.75" customHeight="1">
      <c r="A186" s="39"/>
      <c r="B186" s="40"/>
      <c r="C186" s="244" t="s">
        <v>312</v>
      </c>
      <c r="D186" s="244" t="s">
        <v>216</v>
      </c>
      <c r="E186" s="245" t="s">
        <v>2793</v>
      </c>
      <c r="F186" s="246" t="s">
        <v>2794</v>
      </c>
      <c r="G186" s="247" t="s">
        <v>393</v>
      </c>
      <c r="H186" s="248">
        <v>1.4850000000000001</v>
      </c>
      <c r="I186" s="249"/>
      <c r="J186" s="250">
        <f>ROUND(I186*H186,2)</f>
        <v>0</v>
      </c>
      <c r="K186" s="246" t="s">
        <v>394</v>
      </c>
      <c r="L186" s="45"/>
      <c r="M186" s="251" t="s">
        <v>1</v>
      </c>
      <c r="N186" s="252" t="s">
        <v>41</v>
      </c>
      <c r="O186" s="92"/>
      <c r="P186" s="253">
        <f>O186*H186</f>
        <v>0</v>
      </c>
      <c r="Q186" s="253">
        <v>0.18729999999999999</v>
      </c>
      <c r="R186" s="253">
        <f>Q186*H186</f>
        <v>0.27814050000000001</v>
      </c>
      <c r="S186" s="253">
        <v>0</v>
      </c>
      <c r="T186" s="254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5" t="s">
        <v>229</v>
      </c>
      <c r="AT186" s="255" t="s">
        <v>216</v>
      </c>
      <c r="AU186" s="255" t="s">
        <v>86</v>
      </c>
      <c r="AY186" s="18" t="s">
        <v>213</v>
      </c>
      <c r="BE186" s="256">
        <f>IF(N186="základní",J186,0)</f>
        <v>0</v>
      </c>
      <c r="BF186" s="256">
        <f>IF(N186="snížená",J186,0)</f>
        <v>0</v>
      </c>
      <c r="BG186" s="256">
        <f>IF(N186="zákl. přenesená",J186,0)</f>
        <v>0</v>
      </c>
      <c r="BH186" s="256">
        <f>IF(N186="sníž. přenesená",J186,0)</f>
        <v>0</v>
      </c>
      <c r="BI186" s="256">
        <f>IF(N186="nulová",J186,0)</f>
        <v>0</v>
      </c>
      <c r="BJ186" s="18" t="s">
        <v>84</v>
      </c>
      <c r="BK186" s="256">
        <f>ROUND(I186*H186,2)</f>
        <v>0</v>
      </c>
      <c r="BL186" s="18" t="s">
        <v>229</v>
      </c>
      <c r="BM186" s="255" t="s">
        <v>2795</v>
      </c>
    </row>
    <row r="187" s="15" customFormat="1">
      <c r="A187" s="15"/>
      <c r="B187" s="300"/>
      <c r="C187" s="301"/>
      <c r="D187" s="257" t="s">
        <v>436</v>
      </c>
      <c r="E187" s="302" t="s">
        <v>1</v>
      </c>
      <c r="F187" s="303" t="s">
        <v>5398</v>
      </c>
      <c r="G187" s="301"/>
      <c r="H187" s="302" t="s">
        <v>1</v>
      </c>
      <c r="I187" s="304"/>
      <c r="J187" s="301"/>
      <c r="K187" s="301"/>
      <c r="L187" s="305"/>
      <c r="M187" s="306"/>
      <c r="N187" s="307"/>
      <c r="O187" s="307"/>
      <c r="P187" s="307"/>
      <c r="Q187" s="307"/>
      <c r="R187" s="307"/>
      <c r="S187" s="307"/>
      <c r="T187" s="30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309" t="s">
        <v>436</v>
      </c>
      <c r="AU187" s="309" t="s">
        <v>86</v>
      </c>
      <c r="AV187" s="15" t="s">
        <v>84</v>
      </c>
      <c r="AW187" s="15" t="s">
        <v>32</v>
      </c>
      <c r="AX187" s="15" t="s">
        <v>76</v>
      </c>
      <c r="AY187" s="309" t="s">
        <v>213</v>
      </c>
    </row>
    <row r="188" s="13" customFormat="1">
      <c r="A188" s="13"/>
      <c r="B188" s="265"/>
      <c r="C188" s="266"/>
      <c r="D188" s="257" t="s">
        <v>436</v>
      </c>
      <c r="E188" s="267" t="s">
        <v>1</v>
      </c>
      <c r="F188" s="268" t="s">
        <v>5399</v>
      </c>
      <c r="G188" s="266"/>
      <c r="H188" s="269">
        <v>1.4850000000000001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5" t="s">
        <v>436</v>
      </c>
      <c r="AU188" s="275" t="s">
        <v>86</v>
      </c>
      <c r="AV188" s="13" t="s">
        <v>86</v>
      </c>
      <c r="AW188" s="13" t="s">
        <v>32</v>
      </c>
      <c r="AX188" s="13" t="s">
        <v>76</v>
      </c>
      <c r="AY188" s="275" t="s">
        <v>213</v>
      </c>
    </row>
    <row r="189" s="2" customFormat="1" ht="16.5" customHeight="1">
      <c r="A189" s="39"/>
      <c r="B189" s="40"/>
      <c r="C189" s="244" t="s">
        <v>322</v>
      </c>
      <c r="D189" s="244" t="s">
        <v>216</v>
      </c>
      <c r="E189" s="245" t="s">
        <v>2799</v>
      </c>
      <c r="F189" s="246" t="s">
        <v>2800</v>
      </c>
      <c r="G189" s="247" t="s">
        <v>399</v>
      </c>
      <c r="H189" s="248">
        <v>1.4850000000000001</v>
      </c>
      <c r="I189" s="249"/>
      <c r="J189" s="250">
        <f>ROUND(I189*H189,2)</f>
        <v>0</v>
      </c>
      <c r="K189" s="246" t="s">
        <v>394</v>
      </c>
      <c r="L189" s="45"/>
      <c r="M189" s="251" t="s">
        <v>1</v>
      </c>
      <c r="N189" s="252" t="s">
        <v>41</v>
      </c>
      <c r="O189" s="92"/>
      <c r="P189" s="253">
        <f>O189*H189</f>
        <v>0</v>
      </c>
      <c r="Q189" s="253">
        <v>0</v>
      </c>
      <c r="R189" s="253">
        <f>Q189*H189</f>
        <v>0</v>
      </c>
      <c r="S189" s="253">
        <v>0</v>
      </c>
      <c r="T189" s="254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5" t="s">
        <v>229</v>
      </c>
      <c r="AT189" s="255" t="s">
        <v>216</v>
      </c>
      <c r="AU189" s="255" t="s">
        <v>86</v>
      </c>
      <c r="AY189" s="18" t="s">
        <v>213</v>
      </c>
      <c r="BE189" s="256">
        <f>IF(N189="základní",J189,0)</f>
        <v>0</v>
      </c>
      <c r="BF189" s="256">
        <f>IF(N189="snížená",J189,0)</f>
        <v>0</v>
      </c>
      <c r="BG189" s="256">
        <f>IF(N189="zákl. přenesená",J189,0)</f>
        <v>0</v>
      </c>
      <c r="BH189" s="256">
        <f>IF(N189="sníž. přenesená",J189,0)</f>
        <v>0</v>
      </c>
      <c r="BI189" s="256">
        <f>IF(N189="nulová",J189,0)</f>
        <v>0</v>
      </c>
      <c r="BJ189" s="18" t="s">
        <v>84</v>
      </c>
      <c r="BK189" s="256">
        <f>ROUND(I189*H189,2)</f>
        <v>0</v>
      </c>
      <c r="BL189" s="18" t="s">
        <v>229</v>
      </c>
      <c r="BM189" s="255" t="s">
        <v>2801</v>
      </c>
    </row>
    <row r="190" s="2" customFormat="1">
      <c r="A190" s="39"/>
      <c r="B190" s="40"/>
      <c r="C190" s="41"/>
      <c r="D190" s="257" t="s">
        <v>222</v>
      </c>
      <c r="E190" s="41"/>
      <c r="F190" s="258" t="s">
        <v>2802</v>
      </c>
      <c r="G190" s="41"/>
      <c r="H190" s="41"/>
      <c r="I190" s="155"/>
      <c r="J190" s="41"/>
      <c r="K190" s="41"/>
      <c r="L190" s="45"/>
      <c r="M190" s="259"/>
      <c r="N190" s="260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222</v>
      </c>
      <c r="AU190" s="18" t="s">
        <v>86</v>
      </c>
    </row>
    <row r="191" s="15" customFormat="1">
      <c r="A191" s="15"/>
      <c r="B191" s="300"/>
      <c r="C191" s="301"/>
      <c r="D191" s="257" t="s">
        <v>436</v>
      </c>
      <c r="E191" s="302" t="s">
        <v>1</v>
      </c>
      <c r="F191" s="303" t="s">
        <v>5400</v>
      </c>
      <c r="G191" s="301"/>
      <c r="H191" s="302" t="s">
        <v>1</v>
      </c>
      <c r="I191" s="304"/>
      <c r="J191" s="301"/>
      <c r="K191" s="301"/>
      <c r="L191" s="305"/>
      <c r="M191" s="306"/>
      <c r="N191" s="307"/>
      <c r="O191" s="307"/>
      <c r="P191" s="307"/>
      <c r="Q191" s="307"/>
      <c r="R191" s="307"/>
      <c r="S191" s="307"/>
      <c r="T191" s="308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309" t="s">
        <v>436</v>
      </c>
      <c r="AU191" s="309" t="s">
        <v>86</v>
      </c>
      <c r="AV191" s="15" t="s">
        <v>84</v>
      </c>
      <c r="AW191" s="15" t="s">
        <v>32</v>
      </c>
      <c r="AX191" s="15" t="s">
        <v>76</v>
      </c>
      <c r="AY191" s="309" t="s">
        <v>213</v>
      </c>
    </row>
    <row r="192" s="13" customFormat="1">
      <c r="A192" s="13"/>
      <c r="B192" s="265"/>
      <c r="C192" s="266"/>
      <c r="D192" s="257" t="s">
        <v>436</v>
      </c>
      <c r="E192" s="267" t="s">
        <v>1</v>
      </c>
      <c r="F192" s="268" t="s">
        <v>5401</v>
      </c>
      <c r="G192" s="266"/>
      <c r="H192" s="269">
        <v>1.4850000000000001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5" t="s">
        <v>436</v>
      </c>
      <c r="AU192" s="275" t="s">
        <v>86</v>
      </c>
      <c r="AV192" s="13" t="s">
        <v>86</v>
      </c>
      <c r="AW192" s="13" t="s">
        <v>32</v>
      </c>
      <c r="AX192" s="13" t="s">
        <v>76</v>
      </c>
      <c r="AY192" s="275" t="s">
        <v>213</v>
      </c>
    </row>
    <row r="193" s="12" customFormat="1" ht="22.8" customHeight="1">
      <c r="A193" s="12"/>
      <c r="B193" s="228"/>
      <c r="C193" s="229"/>
      <c r="D193" s="230" t="s">
        <v>75</v>
      </c>
      <c r="E193" s="242" t="s">
        <v>248</v>
      </c>
      <c r="F193" s="242" t="s">
        <v>2913</v>
      </c>
      <c r="G193" s="229"/>
      <c r="H193" s="229"/>
      <c r="I193" s="232"/>
      <c r="J193" s="243">
        <f>BK193</f>
        <v>0</v>
      </c>
      <c r="K193" s="229"/>
      <c r="L193" s="234"/>
      <c r="M193" s="235"/>
      <c r="N193" s="236"/>
      <c r="O193" s="236"/>
      <c r="P193" s="237">
        <f>SUM(P194:P198)</f>
        <v>0</v>
      </c>
      <c r="Q193" s="236"/>
      <c r="R193" s="237">
        <f>SUM(R194:R198)</f>
        <v>0</v>
      </c>
      <c r="S193" s="236"/>
      <c r="T193" s="238">
        <f>SUM(T194:T198)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9" t="s">
        <v>84</v>
      </c>
      <c r="AT193" s="240" t="s">
        <v>75</v>
      </c>
      <c r="AU193" s="240" t="s">
        <v>84</v>
      </c>
      <c r="AY193" s="239" t="s">
        <v>213</v>
      </c>
      <c r="BK193" s="241">
        <f>SUM(BK194:BK198)</f>
        <v>0</v>
      </c>
    </row>
    <row r="194" s="2" customFormat="1" ht="16.5" customHeight="1">
      <c r="A194" s="39"/>
      <c r="B194" s="40"/>
      <c r="C194" s="244" t="s">
        <v>7</v>
      </c>
      <c r="D194" s="244" t="s">
        <v>216</v>
      </c>
      <c r="E194" s="245" t="s">
        <v>2914</v>
      </c>
      <c r="F194" s="246" t="s">
        <v>5402</v>
      </c>
      <c r="G194" s="247" t="s">
        <v>471</v>
      </c>
      <c r="H194" s="248">
        <v>1</v>
      </c>
      <c r="I194" s="249"/>
      <c r="J194" s="250">
        <f>ROUND(I194*H194,2)</f>
        <v>0</v>
      </c>
      <c r="K194" s="246" t="s">
        <v>1</v>
      </c>
      <c r="L194" s="45"/>
      <c r="M194" s="251" t="s">
        <v>1</v>
      </c>
      <c r="N194" s="252" t="s">
        <v>41</v>
      </c>
      <c r="O194" s="92"/>
      <c r="P194" s="253">
        <f>O194*H194</f>
        <v>0</v>
      </c>
      <c r="Q194" s="253">
        <v>0</v>
      </c>
      <c r="R194" s="253">
        <f>Q194*H194</f>
        <v>0</v>
      </c>
      <c r="S194" s="253">
        <v>0</v>
      </c>
      <c r="T194" s="254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5" t="s">
        <v>229</v>
      </c>
      <c r="AT194" s="255" t="s">
        <v>216</v>
      </c>
      <c r="AU194" s="255" t="s">
        <v>86</v>
      </c>
      <c r="AY194" s="18" t="s">
        <v>213</v>
      </c>
      <c r="BE194" s="256">
        <f>IF(N194="základní",J194,0)</f>
        <v>0</v>
      </c>
      <c r="BF194" s="256">
        <f>IF(N194="snížená",J194,0)</f>
        <v>0</v>
      </c>
      <c r="BG194" s="256">
        <f>IF(N194="zákl. přenesená",J194,0)</f>
        <v>0</v>
      </c>
      <c r="BH194" s="256">
        <f>IF(N194="sníž. přenesená",J194,0)</f>
        <v>0</v>
      </c>
      <c r="BI194" s="256">
        <f>IF(N194="nulová",J194,0)</f>
        <v>0</v>
      </c>
      <c r="BJ194" s="18" t="s">
        <v>84</v>
      </c>
      <c r="BK194" s="256">
        <f>ROUND(I194*H194,2)</f>
        <v>0</v>
      </c>
      <c r="BL194" s="18" t="s">
        <v>229</v>
      </c>
      <c r="BM194" s="255" t="s">
        <v>2916</v>
      </c>
    </row>
    <row r="195" s="2" customFormat="1">
      <c r="A195" s="39"/>
      <c r="B195" s="40"/>
      <c r="C195" s="41"/>
      <c r="D195" s="257" t="s">
        <v>222</v>
      </c>
      <c r="E195" s="41"/>
      <c r="F195" s="258" t="s">
        <v>5403</v>
      </c>
      <c r="G195" s="41"/>
      <c r="H195" s="41"/>
      <c r="I195" s="155"/>
      <c r="J195" s="41"/>
      <c r="K195" s="41"/>
      <c r="L195" s="45"/>
      <c r="M195" s="259"/>
      <c r="N195" s="260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222</v>
      </c>
      <c r="AU195" s="18" t="s">
        <v>86</v>
      </c>
    </row>
    <row r="196" s="13" customFormat="1">
      <c r="A196" s="13"/>
      <c r="B196" s="265"/>
      <c r="C196" s="266"/>
      <c r="D196" s="257" t="s">
        <v>436</v>
      </c>
      <c r="E196" s="267" t="s">
        <v>1</v>
      </c>
      <c r="F196" s="268" t="s">
        <v>84</v>
      </c>
      <c r="G196" s="266"/>
      <c r="H196" s="269">
        <v>1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5" t="s">
        <v>436</v>
      </c>
      <c r="AU196" s="275" t="s">
        <v>86</v>
      </c>
      <c r="AV196" s="13" t="s">
        <v>86</v>
      </c>
      <c r="AW196" s="13" t="s">
        <v>32</v>
      </c>
      <c r="AX196" s="13" t="s">
        <v>84</v>
      </c>
      <c r="AY196" s="275" t="s">
        <v>213</v>
      </c>
    </row>
    <row r="197" s="2" customFormat="1" ht="16.5" customHeight="1">
      <c r="A197" s="39"/>
      <c r="B197" s="40"/>
      <c r="C197" s="244" t="s">
        <v>333</v>
      </c>
      <c r="D197" s="244" t="s">
        <v>216</v>
      </c>
      <c r="E197" s="245" t="s">
        <v>2918</v>
      </c>
      <c r="F197" s="246" t="s">
        <v>2919</v>
      </c>
      <c r="G197" s="247" t="s">
        <v>399</v>
      </c>
      <c r="H197" s="248">
        <v>19</v>
      </c>
      <c r="I197" s="249"/>
      <c r="J197" s="250">
        <f>ROUND(I197*H197,2)</f>
        <v>0</v>
      </c>
      <c r="K197" s="246" t="s">
        <v>394</v>
      </c>
      <c r="L197" s="45"/>
      <c r="M197" s="251" t="s">
        <v>1</v>
      </c>
      <c r="N197" s="252" t="s">
        <v>41</v>
      </c>
      <c r="O197" s="92"/>
      <c r="P197" s="253">
        <f>O197*H197</f>
        <v>0</v>
      </c>
      <c r="Q197" s="253">
        <v>0</v>
      </c>
      <c r="R197" s="253">
        <f>Q197*H197</f>
        <v>0</v>
      </c>
      <c r="S197" s="253">
        <v>0</v>
      </c>
      <c r="T197" s="254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5" t="s">
        <v>229</v>
      </c>
      <c r="AT197" s="255" t="s">
        <v>216</v>
      </c>
      <c r="AU197" s="255" t="s">
        <v>86</v>
      </c>
      <c r="AY197" s="18" t="s">
        <v>213</v>
      </c>
      <c r="BE197" s="256">
        <f>IF(N197="základní",J197,0)</f>
        <v>0</v>
      </c>
      <c r="BF197" s="256">
        <f>IF(N197="snížená",J197,0)</f>
        <v>0</v>
      </c>
      <c r="BG197" s="256">
        <f>IF(N197="zákl. přenesená",J197,0)</f>
        <v>0</v>
      </c>
      <c r="BH197" s="256">
        <f>IF(N197="sníž. přenesená",J197,0)</f>
        <v>0</v>
      </c>
      <c r="BI197" s="256">
        <f>IF(N197="nulová",J197,0)</f>
        <v>0</v>
      </c>
      <c r="BJ197" s="18" t="s">
        <v>84</v>
      </c>
      <c r="BK197" s="256">
        <f>ROUND(I197*H197,2)</f>
        <v>0</v>
      </c>
      <c r="BL197" s="18" t="s">
        <v>229</v>
      </c>
      <c r="BM197" s="255" t="s">
        <v>2920</v>
      </c>
    </row>
    <row r="198" s="13" customFormat="1">
      <c r="A198" s="13"/>
      <c r="B198" s="265"/>
      <c r="C198" s="266"/>
      <c r="D198" s="257" t="s">
        <v>436</v>
      </c>
      <c r="E198" s="267" t="s">
        <v>1</v>
      </c>
      <c r="F198" s="268" t="s">
        <v>312</v>
      </c>
      <c r="G198" s="266"/>
      <c r="H198" s="269">
        <v>19</v>
      </c>
      <c r="I198" s="270"/>
      <c r="J198" s="266"/>
      <c r="K198" s="266"/>
      <c r="L198" s="271"/>
      <c r="M198" s="297"/>
      <c r="N198" s="298"/>
      <c r="O198" s="298"/>
      <c r="P198" s="298"/>
      <c r="Q198" s="298"/>
      <c r="R198" s="298"/>
      <c r="S198" s="298"/>
      <c r="T198" s="29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5" t="s">
        <v>436</v>
      </c>
      <c r="AU198" s="275" t="s">
        <v>86</v>
      </c>
      <c r="AV198" s="13" t="s">
        <v>86</v>
      </c>
      <c r="AW198" s="13" t="s">
        <v>32</v>
      </c>
      <c r="AX198" s="13" t="s">
        <v>84</v>
      </c>
      <c r="AY198" s="275" t="s">
        <v>213</v>
      </c>
    </row>
    <row r="199" s="2" customFormat="1" ht="6.96" customHeight="1">
      <c r="A199" s="39"/>
      <c r="B199" s="67"/>
      <c r="C199" s="68"/>
      <c r="D199" s="68"/>
      <c r="E199" s="68"/>
      <c r="F199" s="68"/>
      <c r="G199" s="68"/>
      <c r="H199" s="68"/>
      <c r="I199" s="193"/>
      <c r="J199" s="68"/>
      <c r="K199" s="68"/>
      <c r="L199" s="45"/>
      <c r="M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</row>
  </sheetData>
  <sheetProtection sheet="1" autoFilter="0" formatColumns="0" formatRows="0" objects="1" scenarios="1" spinCount="100000" saltValue="Pt/xprugPlJ6D2YhF7rwtq4FeZSlzVrpg9oJ2NkSbxeb1obditLpM14IlAb5kBgxMKaD9koM4goCSzM8whh9Dg==" hashValue="9SqEzmPPL8lAZ0kOxqIZRZfBMbFMGGiww45CTUSeJ0ZIQm6WcFJfqNCr6JP6cDOkFIXm8P+zsenJBRo+h/5/Pw==" algorithmName="SHA-512" password="CC35"/>
  <autoFilter ref="C125:K1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183</v>
      </c>
      <c r="AZ2" s="310" t="s">
        <v>5404</v>
      </c>
      <c r="BA2" s="310" t="s">
        <v>5405</v>
      </c>
      <c r="BB2" s="310" t="s">
        <v>1</v>
      </c>
      <c r="BC2" s="310" t="s">
        <v>5406</v>
      </c>
      <c r="BD2" s="310" t="s">
        <v>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1"/>
      <c r="AT3" s="18" t="s">
        <v>86</v>
      </c>
      <c r="AZ3" s="310" t="s">
        <v>5407</v>
      </c>
      <c r="BA3" s="310" t="s">
        <v>5408</v>
      </c>
      <c r="BB3" s="310" t="s">
        <v>1</v>
      </c>
      <c r="BC3" s="310" t="s">
        <v>5409</v>
      </c>
      <c r="BD3" s="310" t="s">
        <v>86</v>
      </c>
    </row>
    <row r="4" s="1" customFormat="1" ht="24.96" customHeight="1">
      <c r="B4" s="21"/>
      <c r="D4" s="151" t="s">
        <v>184</v>
      </c>
      <c r="I4" s="147"/>
      <c r="L4" s="21"/>
      <c r="M4" s="152" t="s">
        <v>10</v>
      </c>
      <c r="AT4" s="18" t="s">
        <v>4</v>
      </c>
    </row>
    <row r="5" s="1" customFormat="1" ht="6.96" customHeight="1">
      <c r="B5" s="21"/>
      <c r="I5" s="147"/>
      <c r="L5" s="21"/>
    </row>
    <row r="6" s="1" customFormat="1" ht="12" customHeight="1">
      <c r="B6" s="21"/>
      <c r="D6" s="153" t="s">
        <v>16</v>
      </c>
      <c r="I6" s="147"/>
      <c r="L6" s="21"/>
    </row>
    <row r="7" s="1" customFormat="1" ht="16.5" customHeight="1">
      <c r="B7" s="21"/>
      <c r="E7" s="154" t="str">
        <f>'Rekapitulace stavby'!K6</f>
        <v>Revitalizace centra města Kopřivnice - aktualizace 08.2020</v>
      </c>
      <c r="F7" s="153"/>
      <c r="G7" s="153"/>
      <c r="H7" s="153"/>
      <c r="I7" s="147"/>
      <c r="L7" s="21"/>
    </row>
    <row r="8" s="2" customFormat="1" ht="12" customHeight="1">
      <c r="A8" s="39"/>
      <c r="B8" s="45"/>
      <c r="C8" s="39"/>
      <c r="D8" s="153" t="s">
        <v>185</v>
      </c>
      <c r="E8" s="39"/>
      <c r="F8" s="39"/>
      <c r="G8" s="39"/>
      <c r="H8" s="39"/>
      <c r="I8" s="15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6" t="s">
        <v>5410</v>
      </c>
      <c r="F9" s="39"/>
      <c r="G9" s="39"/>
      <c r="H9" s="39"/>
      <c r="I9" s="15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5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7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7" t="s">
        <v>22</v>
      </c>
      <c r="J12" s="158" t="str">
        <f>'Rekapitulace stavby'!AN8</f>
        <v>7. 8. 2020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5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7" t="s">
        <v>25</v>
      </c>
      <c r="J14" s="142" t="str">
        <f>IF('Rekapitulace stavby'!AN10="","",'Rekapitulace stavby'!AN10)</f>
        <v/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tr">
        <f>IF('Rekapitulace stavby'!E11="","",'Rekapitulace stavby'!E11)</f>
        <v>Město Kopřivnice</v>
      </c>
      <c r="F15" s="39"/>
      <c r="G15" s="39"/>
      <c r="H15" s="39"/>
      <c r="I15" s="157" t="s">
        <v>27</v>
      </c>
      <c r="J15" s="142" t="str">
        <f>IF('Rekapitulace stavby'!AN11="","",'Rekapitulace stavby'!AN11)</f>
        <v/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5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5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7" t="s">
        <v>25</v>
      </c>
      <c r="J20" s="142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tr">
        <f>IF('Rekapitulace stavby'!E17="","",'Rekapitulace stavby'!E17)</f>
        <v>Dopravoprojekt Ostrava a.s.</v>
      </c>
      <c r="F21" s="39"/>
      <c r="G21" s="39"/>
      <c r="H21" s="39"/>
      <c r="I21" s="157" t="s">
        <v>27</v>
      </c>
      <c r="J21" s="142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5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7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7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5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34</v>
      </c>
      <c r="E26" s="39"/>
      <c r="F26" s="39"/>
      <c r="G26" s="39"/>
      <c r="H26" s="39"/>
      <c r="I26" s="15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5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4"/>
      <c r="E29" s="164"/>
      <c r="F29" s="164"/>
      <c r="G29" s="164"/>
      <c r="H29" s="164"/>
      <c r="I29" s="165"/>
      <c r="J29" s="164"/>
      <c r="K29" s="164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6" t="s">
        <v>36</v>
      </c>
      <c r="E30" s="39"/>
      <c r="F30" s="39"/>
      <c r="G30" s="39"/>
      <c r="H30" s="39"/>
      <c r="I30" s="155"/>
      <c r="J30" s="167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4"/>
      <c r="E31" s="164"/>
      <c r="F31" s="164"/>
      <c r="G31" s="164"/>
      <c r="H31" s="164"/>
      <c r="I31" s="165"/>
      <c r="J31" s="164"/>
      <c r="K31" s="164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8" t="s">
        <v>38</v>
      </c>
      <c r="G32" s="39"/>
      <c r="H32" s="39"/>
      <c r="I32" s="169" t="s">
        <v>37</v>
      </c>
      <c r="J32" s="168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53" t="s">
        <v>41</v>
      </c>
      <c r="F33" s="171">
        <f>ROUND((SUM(BE121:BE227)),  2)</f>
        <v>0</v>
      </c>
      <c r="G33" s="39"/>
      <c r="H33" s="39"/>
      <c r="I33" s="172">
        <v>0.20999999999999999</v>
      </c>
      <c r="J33" s="171">
        <f>ROUND(((SUM(BE121:BE227))*I33),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71">
        <f>ROUND((SUM(BF121:BF227)),  2)</f>
        <v>0</v>
      </c>
      <c r="G34" s="39"/>
      <c r="H34" s="39"/>
      <c r="I34" s="172">
        <v>0.14999999999999999</v>
      </c>
      <c r="J34" s="171">
        <f>ROUND(((SUM(BF121:BF227))*I34),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71">
        <f>ROUND((SUM(BG121:BG227)),  2)</f>
        <v>0</v>
      </c>
      <c r="G35" s="39"/>
      <c r="H35" s="39"/>
      <c r="I35" s="172">
        <v>0.20999999999999999</v>
      </c>
      <c r="J35" s="17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71">
        <f>ROUND((SUM(BH121:BH227)),  2)</f>
        <v>0</v>
      </c>
      <c r="G36" s="39"/>
      <c r="H36" s="39"/>
      <c r="I36" s="172">
        <v>0.14999999999999999</v>
      </c>
      <c r="J36" s="17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71">
        <f>ROUND((SUM(BI121:BI227)),  2)</f>
        <v>0</v>
      </c>
      <c r="G37" s="39"/>
      <c r="H37" s="39"/>
      <c r="I37" s="172">
        <v>0</v>
      </c>
      <c r="J37" s="17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5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3"/>
      <c r="D39" s="174" t="s">
        <v>46</v>
      </c>
      <c r="E39" s="175"/>
      <c r="F39" s="175"/>
      <c r="G39" s="176" t="s">
        <v>47</v>
      </c>
      <c r="H39" s="177" t="s">
        <v>48</v>
      </c>
      <c r="I39" s="178"/>
      <c r="J39" s="179">
        <f>SUM(J30:J37)</f>
        <v>0</v>
      </c>
      <c r="K39" s="180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5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I41" s="147"/>
      <c r="L41" s="21"/>
    </row>
    <row r="42" s="1" customFormat="1" ht="14.4" customHeight="1">
      <c r="B42" s="21"/>
      <c r="I42" s="147"/>
      <c r="L42" s="21"/>
    </row>
    <row r="43" s="1" customFormat="1" ht="14.4" customHeight="1">
      <c r="B43" s="21"/>
      <c r="I43" s="147"/>
      <c r="L43" s="21"/>
    </row>
    <row r="44" s="1" customFormat="1" ht="14.4" customHeight="1">
      <c r="B44" s="21"/>
      <c r="I44" s="147"/>
      <c r="L44" s="21"/>
    </row>
    <row r="45" s="1" customFormat="1" ht="14.4" customHeight="1">
      <c r="B45" s="21"/>
      <c r="I45" s="147"/>
      <c r="L45" s="21"/>
    </row>
    <row r="46" s="1" customFormat="1" ht="14.4" customHeight="1">
      <c r="B46" s="21"/>
      <c r="I46" s="147"/>
      <c r="L46" s="21"/>
    </row>
    <row r="47" s="1" customFormat="1" ht="14.4" customHeight="1">
      <c r="B47" s="21"/>
      <c r="I47" s="147"/>
      <c r="L47" s="21"/>
    </row>
    <row r="48" s="1" customFormat="1" ht="14.4" customHeight="1">
      <c r="B48" s="21"/>
      <c r="I48" s="147"/>
      <c r="L48" s="21"/>
    </row>
    <row r="49" s="1" customFormat="1" ht="14.4" customHeight="1">
      <c r="B49" s="21"/>
      <c r="I49" s="147"/>
      <c r="L49" s="21"/>
    </row>
    <row r="50" s="2" customFormat="1" ht="14.4" customHeight="1">
      <c r="B50" s="64"/>
      <c r="D50" s="181" t="s">
        <v>49</v>
      </c>
      <c r="E50" s="182"/>
      <c r="F50" s="182"/>
      <c r="G50" s="181" t="s">
        <v>50</v>
      </c>
      <c r="H50" s="182"/>
      <c r="I50" s="183"/>
      <c r="J50" s="182"/>
      <c r="K50" s="182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4" t="s">
        <v>51</v>
      </c>
      <c r="E61" s="185"/>
      <c r="F61" s="186" t="s">
        <v>52</v>
      </c>
      <c r="G61" s="184" t="s">
        <v>51</v>
      </c>
      <c r="H61" s="185"/>
      <c r="I61" s="187"/>
      <c r="J61" s="188" t="s">
        <v>52</v>
      </c>
      <c r="K61" s="185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1" t="s">
        <v>53</v>
      </c>
      <c r="E65" s="189"/>
      <c r="F65" s="189"/>
      <c r="G65" s="181" t="s">
        <v>54</v>
      </c>
      <c r="H65" s="189"/>
      <c r="I65" s="190"/>
      <c r="J65" s="189"/>
      <c r="K65" s="18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4" t="s">
        <v>51</v>
      </c>
      <c r="E76" s="185"/>
      <c r="F76" s="186" t="s">
        <v>52</v>
      </c>
      <c r="G76" s="184" t="s">
        <v>51</v>
      </c>
      <c r="H76" s="185"/>
      <c r="I76" s="187"/>
      <c r="J76" s="188" t="s">
        <v>52</v>
      </c>
      <c r="K76" s="185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188</v>
      </c>
      <c r="D82" s="41"/>
      <c r="E82" s="41"/>
      <c r="F82" s="41"/>
      <c r="G82" s="41"/>
      <c r="H82" s="41"/>
      <c r="I82" s="15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5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5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97" t="str">
        <f>E7</f>
        <v>Revitalizace centra města Kopřivnice - aktualizace 08.2020</v>
      </c>
      <c r="F85" s="33"/>
      <c r="G85" s="33"/>
      <c r="H85" s="33"/>
      <c r="I85" s="15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185</v>
      </c>
      <c r="D86" s="41"/>
      <c r="E86" s="41"/>
      <c r="F86" s="41"/>
      <c r="G86" s="41"/>
      <c r="H86" s="41"/>
      <c r="I86" s="15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905 - Mobiliář</v>
      </c>
      <c r="F87" s="41"/>
      <c r="G87" s="41"/>
      <c r="H87" s="41"/>
      <c r="I87" s="15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5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157" t="s">
        <v>22</v>
      </c>
      <c r="J89" s="80" t="str">
        <f>IF(J12="","",J12)</f>
        <v>7. 8. 2020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5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Kopřivnice</v>
      </c>
      <c r="G91" s="41"/>
      <c r="H91" s="41"/>
      <c r="I91" s="157" t="s">
        <v>30</v>
      </c>
      <c r="J91" s="37" t="str">
        <f>E21</f>
        <v>Dopravoprojekt Ostrava a.s.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157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5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98" t="s">
        <v>189</v>
      </c>
      <c r="D94" s="199"/>
      <c r="E94" s="199"/>
      <c r="F94" s="199"/>
      <c r="G94" s="199"/>
      <c r="H94" s="199"/>
      <c r="I94" s="200"/>
      <c r="J94" s="201" t="s">
        <v>190</v>
      </c>
      <c r="K94" s="19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5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202" t="s">
        <v>191</v>
      </c>
      <c r="D96" s="41"/>
      <c r="E96" s="41"/>
      <c r="F96" s="41"/>
      <c r="G96" s="41"/>
      <c r="H96" s="41"/>
      <c r="I96" s="155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192</v>
      </c>
    </row>
    <row r="97" s="9" customFormat="1" ht="24.96" customHeight="1">
      <c r="A97" s="9"/>
      <c r="B97" s="203"/>
      <c r="C97" s="204"/>
      <c r="D97" s="205" t="s">
        <v>381</v>
      </c>
      <c r="E97" s="206"/>
      <c r="F97" s="206"/>
      <c r="G97" s="206"/>
      <c r="H97" s="206"/>
      <c r="I97" s="207"/>
      <c r="J97" s="208">
        <f>J122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0"/>
      <c r="C98" s="134"/>
      <c r="D98" s="211" t="s">
        <v>382</v>
      </c>
      <c r="E98" s="212"/>
      <c r="F98" s="212"/>
      <c r="G98" s="212"/>
      <c r="H98" s="212"/>
      <c r="I98" s="213"/>
      <c r="J98" s="214">
        <f>J123</f>
        <v>0</v>
      </c>
      <c r="K98" s="134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0"/>
      <c r="C99" s="134"/>
      <c r="D99" s="211" t="s">
        <v>383</v>
      </c>
      <c r="E99" s="212"/>
      <c r="F99" s="212"/>
      <c r="G99" s="212"/>
      <c r="H99" s="212"/>
      <c r="I99" s="213"/>
      <c r="J99" s="214">
        <f>J155</f>
        <v>0</v>
      </c>
      <c r="K99" s="134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0"/>
      <c r="C100" s="134"/>
      <c r="D100" s="211" t="s">
        <v>384</v>
      </c>
      <c r="E100" s="212"/>
      <c r="F100" s="212"/>
      <c r="G100" s="212"/>
      <c r="H100" s="212"/>
      <c r="I100" s="213"/>
      <c r="J100" s="214">
        <f>J201</f>
        <v>0</v>
      </c>
      <c r="K100" s="134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4"/>
      <c r="D101" s="211" t="s">
        <v>959</v>
      </c>
      <c r="E101" s="212"/>
      <c r="F101" s="212"/>
      <c r="G101" s="212"/>
      <c r="H101" s="212"/>
      <c r="I101" s="213"/>
      <c r="J101" s="214">
        <f>J226</f>
        <v>0</v>
      </c>
      <c r="K101" s="134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155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193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196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198</v>
      </c>
      <c r="D108" s="41"/>
      <c r="E108" s="41"/>
      <c r="F108" s="41"/>
      <c r="G108" s="41"/>
      <c r="H108" s="41"/>
      <c r="I108" s="155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15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15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97" t="str">
        <f>E7</f>
        <v>Revitalizace centra města Kopřivnice - aktualizace 08.2020</v>
      </c>
      <c r="F111" s="33"/>
      <c r="G111" s="33"/>
      <c r="H111" s="33"/>
      <c r="I111" s="15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185</v>
      </c>
      <c r="D112" s="41"/>
      <c r="E112" s="41"/>
      <c r="F112" s="41"/>
      <c r="G112" s="41"/>
      <c r="H112" s="41"/>
      <c r="I112" s="15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SO 905 - Mobiliář</v>
      </c>
      <c r="F113" s="41"/>
      <c r="G113" s="41"/>
      <c r="H113" s="41"/>
      <c r="I113" s="15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15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 xml:space="preserve"> </v>
      </c>
      <c r="G115" s="41"/>
      <c r="H115" s="41"/>
      <c r="I115" s="157" t="s">
        <v>22</v>
      </c>
      <c r="J115" s="80" t="str">
        <f>IF(J12="","",J12)</f>
        <v>7. 8. 2020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15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24</v>
      </c>
      <c r="D117" s="41"/>
      <c r="E117" s="41"/>
      <c r="F117" s="28" t="str">
        <f>E15</f>
        <v>Město Kopřivnice</v>
      </c>
      <c r="G117" s="41"/>
      <c r="H117" s="41"/>
      <c r="I117" s="157" t="s">
        <v>30</v>
      </c>
      <c r="J117" s="37" t="str">
        <f>E21</f>
        <v>Dopravoprojekt Ostrava a.s.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157" t="s">
        <v>33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15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16"/>
      <c r="B120" s="217"/>
      <c r="C120" s="218" t="s">
        <v>199</v>
      </c>
      <c r="D120" s="219" t="s">
        <v>61</v>
      </c>
      <c r="E120" s="219" t="s">
        <v>57</v>
      </c>
      <c r="F120" s="219" t="s">
        <v>58</v>
      </c>
      <c r="G120" s="219" t="s">
        <v>200</v>
      </c>
      <c r="H120" s="219" t="s">
        <v>201</v>
      </c>
      <c r="I120" s="220" t="s">
        <v>202</v>
      </c>
      <c r="J120" s="219" t="s">
        <v>190</v>
      </c>
      <c r="K120" s="221" t="s">
        <v>203</v>
      </c>
      <c r="L120" s="222"/>
      <c r="M120" s="101" t="s">
        <v>1</v>
      </c>
      <c r="N120" s="102" t="s">
        <v>40</v>
      </c>
      <c r="O120" s="102" t="s">
        <v>204</v>
      </c>
      <c r="P120" s="102" t="s">
        <v>205</v>
      </c>
      <c r="Q120" s="102" t="s">
        <v>206</v>
      </c>
      <c r="R120" s="102" t="s">
        <v>207</v>
      </c>
      <c r="S120" s="102" t="s">
        <v>208</v>
      </c>
      <c r="T120" s="103" t="s">
        <v>209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9"/>
      <c r="B121" s="40"/>
      <c r="C121" s="108" t="s">
        <v>210</v>
      </c>
      <c r="D121" s="41"/>
      <c r="E121" s="41"/>
      <c r="F121" s="41"/>
      <c r="G121" s="41"/>
      <c r="H121" s="41"/>
      <c r="I121" s="155"/>
      <c r="J121" s="223">
        <f>BK121</f>
        <v>0</v>
      </c>
      <c r="K121" s="41"/>
      <c r="L121" s="45"/>
      <c r="M121" s="104"/>
      <c r="N121" s="224"/>
      <c r="O121" s="105"/>
      <c r="P121" s="225">
        <f>P122</f>
        <v>0</v>
      </c>
      <c r="Q121" s="105"/>
      <c r="R121" s="225">
        <f>R122</f>
        <v>14.07047736</v>
      </c>
      <c r="S121" s="105"/>
      <c r="T121" s="226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75</v>
      </c>
      <c r="AU121" s="18" t="s">
        <v>192</v>
      </c>
      <c r="BK121" s="227">
        <f>BK122</f>
        <v>0</v>
      </c>
    </row>
    <row r="122" s="12" customFormat="1" ht="25.92" customHeight="1">
      <c r="A122" s="12"/>
      <c r="B122" s="228"/>
      <c r="C122" s="229"/>
      <c r="D122" s="230" t="s">
        <v>75</v>
      </c>
      <c r="E122" s="231" t="s">
        <v>388</v>
      </c>
      <c r="F122" s="231" t="s">
        <v>389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P123+P155+P201+P226</f>
        <v>0</v>
      </c>
      <c r="Q122" s="236"/>
      <c r="R122" s="237">
        <f>R123+R155+R201+R226</f>
        <v>14.07047736</v>
      </c>
      <c r="S122" s="236"/>
      <c r="T122" s="238">
        <f>T123+T155+T201+T226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84</v>
      </c>
      <c r="AT122" s="240" t="s">
        <v>75</v>
      </c>
      <c r="AU122" s="240" t="s">
        <v>76</v>
      </c>
      <c r="AY122" s="239" t="s">
        <v>213</v>
      </c>
      <c r="BK122" s="241">
        <f>BK123+BK155+BK201+BK226</f>
        <v>0</v>
      </c>
    </row>
    <row r="123" s="12" customFormat="1" ht="22.8" customHeight="1">
      <c r="A123" s="12"/>
      <c r="B123" s="228"/>
      <c r="C123" s="229"/>
      <c r="D123" s="230" t="s">
        <v>75</v>
      </c>
      <c r="E123" s="242" t="s">
        <v>84</v>
      </c>
      <c r="F123" s="242" t="s">
        <v>390</v>
      </c>
      <c r="G123" s="229"/>
      <c r="H123" s="229"/>
      <c r="I123" s="232"/>
      <c r="J123" s="243">
        <f>BK123</f>
        <v>0</v>
      </c>
      <c r="K123" s="229"/>
      <c r="L123" s="234"/>
      <c r="M123" s="235"/>
      <c r="N123" s="236"/>
      <c r="O123" s="236"/>
      <c r="P123" s="237">
        <f>SUM(P124:P154)</f>
        <v>0</v>
      </c>
      <c r="Q123" s="236"/>
      <c r="R123" s="237">
        <f>SUM(R124:R154)</f>
        <v>0</v>
      </c>
      <c r="S123" s="236"/>
      <c r="T123" s="238">
        <f>SUM(T124:T154)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84</v>
      </c>
      <c r="AT123" s="240" t="s">
        <v>75</v>
      </c>
      <c r="AU123" s="240" t="s">
        <v>84</v>
      </c>
      <c r="AY123" s="239" t="s">
        <v>213</v>
      </c>
      <c r="BK123" s="241">
        <f>SUM(BK124:BK154)</f>
        <v>0</v>
      </c>
    </row>
    <row r="124" s="2" customFormat="1" ht="16.5" customHeight="1">
      <c r="A124" s="39"/>
      <c r="B124" s="40"/>
      <c r="C124" s="244" t="s">
        <v>84</v>
      </c>
      <c r="D124" s="244" t="s">
        <v>216</v>
      </c>
      <c r="E124" s="245" t="s">
        <v>1317</v>
      </c>
      <c r="F124" s="246" t="s">
        <v>1318</v>
      </c>
      <c r="G124" s="247" t="s">
        <v>399</v>
      </c>
      <c r="H124" s="248">
        <v>29.994</v>
      </c>
      <c r="I124" s="249"/>
      <c r="J124" s="250">
        <f>ROUND(I124*H124,2)</f>
        <v>0</v>
      </c>
      <c r="K124" s="246" t="s">
        <v>394</v>
      </c>
      <c r="L124" s="45"/>
      <c r="M124" s="251" t="s">
        <v>1</v>
      </c>
      <c r="N124" s="252" t="s">
        <v>41</v>
      </c>
      <c r="O124" s="92"/>
      <c r="P124" s="253">
        <f>O124*H124</f>
        <v>0</v>
      </c>
      <c r="Q124" s="253">
        <v>0</v>
      </c>
      <c r="R124" s="253">
        <f>Q124*H124</f>
        <v>0</v>
      </c>
      <c r="S124" s="253">
        <v>0</v>
      </c>
      <c r="T124" s="25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5" t="s">
        <v>229</v>
      </c>
      <c r="AT124" s="255" t="s">
        <v>216</v>
      </c>
      <c r="AU124" s="255" t="s">
        <v>86</v>
      </c>
      <c r="AY124" s="18" t="s">
        <v>213</v>
      </c>
      <c r="BE124" s="256">
        <f>IF(N124="základní",J124,0)</f>
        <v>0</v>
      </c>
      <c r="BF124" s="256">
        <f>IF(N124="snížená",J124,0)</f>
        <v>0</v>
      </c>
      <c r="BG124" s="256">
        <f>IF(N124="zákl. přenesená",J124,0)</f>
        <v>0</v>
      </c>
      <c r="BH124" s="256">
        <f>IF(N124="sníž. přenesená",J124,0)</f>
        <v>0</v>
      </c>
      <c r="BI124" s="256">
        <f>IF(N124="nulová",J124,0)</f>
        <v>0</v>
      </c>
      <c r="BJ124" s="18" t="s">
        <v>84</v>
      </c>
      <c r="BK124" s="256">
        <f>ROUND(I124*H124,2)</f>
        <v>0</v>
      </c>
      <c r="BL124" s="18" t="s">
        <v>229</v>
      </c>
      <c r="BM124" s="255" t="s">
        <v>5411</v>
      </c>
    </row>
    <row r="125" s="13" customFormat="1">
      <c r="A125" s="13"/>
      <c r="B125" s="265"/>
      <c r="C125" s="266"/>
      <c r="D125" s="257" t="s">
        <v>436</v>
      </c>
      <c r="E125" s="267" t="s">
        <v>1</v>
      </c>
      <c r="F125" s="268" t="s">
        <v>5412</v>
      </c>
      <c r="G125" s="266"/>
      <c r="H125" s="269">
        <v>0.32600000000000001</v>
      </c>
      <c r="I125" s="270"/>
      <c r="J125" s="266"/>
      <c r="K125" s="266"/>
      <c r="L125" s="271"/>
      <c r="M125" s="272"/>
      <c r="N125" s="273"/>
      <c r="O125" s="273"/>
      <c r="P125" s="273"/>
      <c r="Q125" s="273"/>
      <c r="R125" s="273"/>
      <c r="S125" s="273"/>
      <c r="T125" s="27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75" t="s">
        <v>436</v>
      </c>
      <c r="AU125" s="275" t="s">
        <v>86</v>
      </c>
      <c r="AV125" s="13" t="s">
        <v>86</v>
      </c>
      <c r="AW125" s="13" t="s">
        <v>32</v>
      </c>
      <c r="AX125" s="13" t="s">
        <v>76</v>
      </c>
      <c r="AY125" s="275" t="s">
        <v>213</v>
      </c>
    </row>
    <row r="126" s="13" customFormat="1">
      <c r="A126" s="13"/>
      <c r="B126" s="265"/>
      <c r="C126" s="266"/>
      <c r="D126" s="257" t="s">
        <v>436</v>
      </c>
      <c r="E126" s="267" t="s">
        <v>1</v>
      </c>
      <c r="F126" s="268" t="s">
        <v>5413</v>
      </c>
      <c r="G126" s="266"/>
      <c r="H126" s="269">
        <v>0.76000000000000001</v>
      </c>
      <c r="I126" s="270"/>
      <c r="J126" s="266"/>
      <c r="K126" s="266"/>
      <c r="L126" s="271"/>
      <c r="M126" s="272"/>
      <c r="N126" s="273"/>
      <c r="O126" s="273"/>
      <c r="P126" s="273"/>
      <c r="Q126" s="273"/>
      <c r="R126" s="273"/>
      <c r="S126" s="273"/>
      <c r="T126" s="27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75" t="s">
        <v>436</v>
      </c>
      <c r="AU126" s="275" t="s">
        <v>86</v>
      </c>
      <c r="AV126" s="13" t="s">
        <v>86</v>
      </c>
      <c r="AW126" s="13" t="s">
        <v>32</v>
      </c>
      <c r="AX126" s="13" t="s">
        <v>76</v>
      </c>
      <c r="AY126" s="275" t="s">
        <v>213</v>
      </c>
    </row>
    <row r="127" s="13" customFormat="1">
      <c r="A127" s="13"/>
      <c r="B127" s="265"/>
      <c r="C127" s="266"/>
      <c r="D127" s="257" t="s">
        <v>436</v>
      </c>
      <c r="E127" s="267" t="s">
        <v>1</v>
      </c>
      <c r="F127" s="268" t="s">
        <v>5414</v>
      </c>
      <c r="G127" s="266"/>
      <c r="H127" s="269">
        <v>0.26900000000000002</v>
      </c>
      <c r="I127" s="270"/>
      <c r="J127" s="266"/>
      <c r="K127" s="266"/>
      <c r="L127" s="271"/>
      <c r="M127" s="272"/>
      <c r="N127" s="273"/>
      <c r="O127" s="273"/>
      <c r="P127" s="273"/>
      <c r="Q127" s="273"/>
      <c r="R127" s="273"/>
      <c r="S127" s="273"/>
      <c r="T127" s="27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75" t="s">
        <v>436</v>
      </c>
      <c r="AU127" s="275" t="s">
        <v>86</v>
      </c>
      <c r="AV127" s="13" t="s">
        <v>86</v>
      </c>
      <c r="AW127" s="13" t="s">
        <v>32</v>
      </c>
      <c r="AX127" s="13" t="s">
        <v>76</v>
      </c>
      <c r="AY127" s="275" t="s">
        <v>213</v>
      </c>
    </row>
    <row r="128" s="13" customFormat="1">
      <c r="A128" s="13"/>
      <c r="B128" s="265"/>
      <c r="C128" s="266"/>
      <c r="D128" s="257" t="s">
        <v>436</v>
      </c>
      <c r="E128" s="267" t="s">
        <v>1</v>
      </c>
      <c r="F128" s="268" t="s">
        <v>5415</v>
      </c>
      <c r="G128" s="266"/>
      <c r="H128" s="269">
        <v>1.756</v>
      </c>
      <c r="I128" s="270"/>
      <c r="J128" s="266"/>
      <c r="K128" s="266"/>
      <c r="L128" s="271"/>
      <c r="M128" s="272"/>
      <c r="N128" s="273"/>
      <c r="O128" s="273"/>
      <c r="P128" s="273"/>
      <c r="Q128" s="273"/>
      <c r="R128" s="273"/>
      <c r="S128" s="273"/>
      <c r="T128" s="27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75" t="s">
        <v>436</v>
      </c>
      <c r="AU128" s="275" t="s">
        <v>86</v>
      </c>
      <c r="AV128" s="13" t="s">
        <v>86</v>
      </c>
      <c r="AW128" s="13" t="s">
        <v>32</v>
      </c>
      <c r="AX128" s="13" t="s">
        <v>76</v>
      </c>
      <c r="AY128" s="275" t="s">
        <v>213</v>
      </c>
    </row>
    <row r="129" s="13" customFormat="1">
      <c r="A129" s="13"/>
      <c r="B129" s="265"/>
      <c r="C129" s="266"/>
      <c r="D129" s="257" t="s">
        <v>436</v>
      </c>
      <c r="E129" s="267" t="s">
        <v>1</v>
      </c>
      <c r="F129" s="268" t="s">
        <v>5416</v>
      </c>
      <c r="G129" s="266"/>
      <c r="H129" s="269">
        <v>0.11500000000000001</v>
      </c>
      <c r="I129" s="270"/>
      <c r="J129" s="266"/>
      <c r="K129" s="266"/>
      <c r="L129" s="271"/>
      <c r="M129" s="272"/>
      <c r="N129" s="273"/>
      <c r="O129" s="273"/>
      <c r="P129" s="273"/>
      <c r="Q129" s="273"/>
      <c r="R129" s="273"/>
      <c r="S129" s="273"/>
      <c r="T129" s="27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75" t="s">
        <v>436</v>
      </c>
      <c r="AU129" s="275" t="s">
        <v>86</v>
      </c>
      <c r="AV129" s="13" t="s">
        <v>86</v>
      </c>
      <c r="AW129" s="13" t="s">
        <v>32</v>
      </c>
      <c r="AX129" s="13" t="s">
        <v>76</v>
      </c>
      <c r="AY129" s="275" t="s">
        <v>213</v>
      </c>
    </row>
    <row r="130" s="13" customFormat="1">
      <c r="A130" s="13"/>
      <c r="B130" s="265"/>
      <c r="C130" s="266"/>
      <c r="D130" s="257" t="s">
        <v>436</v>
      </c>
      <c r="E130" s="267" t="s">
        <v>1</v>
      </c>
      <c r="F130" s="268" t="s">
        <v>5417</v>
      </c>
      <c r="G130" s="266"/>
      <c r="H130" s="269">
        <v>4.8479999999999999</v>
      </c>
      <c r="I130" s="270"/>
      <c r="J130" s="266"/>
      <c r="K130" s="266"/>
      <c r="L130" s="271"/>
      <c r="M130" s="272"/>
      <c r="N130" s="273"/>
      <c r="O130" s="273"/>
      <c r="P130" s="273"/>
      <c r="Q130" s="273"/>
      <c r="R130" s="273"/>
      <c r="S130" s="273"/>
      <c r="T130" s="27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75" t="s">
        <v>436</v>
      </c>
      <c r="AU130" s="275" t="s">
        <v>86</v>
      </c>
      <c r="AV130" s="13" t="s">
        <v>86</v>
      </c>
      <c r="AW130" s="13" t="s">
        <v>32</v>
      </c>
      <c r="AX130" s="13" t="s">
        <v>76</v>
      </c>
      <c r="AY130" s="275" t="s">
        <v>213</v>
      </c>
    </row>
    <row r="131" s="13" customFormat="1">
      <c r="A131" s="13"/>
      <c r="B131" s="265"/>
      <c r="C131" s="266"/>
      <c r="D131" s="257" t="s">
        <v>436</v>
      </c>
      <c r="E131" s="267" t="s">
        <v>1</v>
      </c>
      <c r="F131" s="268" t="s">
        <v>5418</v>
      </c>
      <c r="G131" s="266"/>
      <c r="H131" s="269">
        <v>8.0459999999999994</v>
      </c>
      <c r="I131" s="270"/>
      <c r="J131" s="266"/>
      <c r="K131" s="266"/>
      <c r="L131" s="271"/>
      <c r="M131" s="272"/>
      <c r="N131" s="273"/>
      <c r="O131" s="273"/>
      <c r="P131" s="273"/>
      <c r="Q131" s="273"/>
      <c r="R131" s="273"/>
      <c r="S131" s="273"/>
      <c r="T131" s="27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75" t="s">
        <v>436</v>
      </c>
      <c r="AU131" s="275" t="s">
        <v>86</v>
      </c>
      <c r="AV131" s="13" t="s">
        <v>86</v>
      </c>
      <c r="AW131" s="13" t="s">
        <v>32</v>
      </c>
      <c r="AX131" s="13" t="s">
        <v>76</v>
      </c>
      <c r="AY131" s="275" t="s">
        <v>213</v>
      </c>
    </row>
    <row r="132" s="13" customFormat="1">
      <c r="A132" s="13"/>
      <c r="B132" s="265"/>
      <c r="C132" s="266"/>
      <c r="D132" s="257" t="s">
        <v>436</v>
      </c>
      <c r="E132" s="267" t="s">
        <v>1</v>
      </c>
      <c r="F132" s="268" t="s">
        <v>5419</v>
      </c>
      <c r="G132" s="266"/>
      <c r="H132" s="269">
        <v>1.488</v>
      </c>
      <c r="I132" s="270"/>
      <c r="J132" s="266"/>
      <c r="K132" s="266"/>
      <c r="L132" s="271"/>
      <c r="M132" s="272"/>
      <c r="N132" s="273"/>
      <c r="O132" s="273"/>
      <c r="P132" s="273"/>
      <c r="Q132" s="273"/>
      <c r="R132" s="273"/>
      <c r="S132" s="273"/>
      <c r="T132" s="27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5" t="s">
        <v>436</v>
      </c>
      <c r="AU132" s="275" t="s">
        <v>86</v>
      </c>
      <c r="AV132" s="13" t="s">
        <v>86</v>
      </c>
      <c r="AW132" s="13" t="s">
        <v>32</v>
      </c>
      <c r="AX132" s="13" t="s">
        <v>76</v>
      </c>
      <c r="AY132" s="275" t="s">
        <v>213</v>
      </c>
    </row>
    <row r="133" s="13" customFormat="1">
      <c r="A133" s="13"/>
      <c r="B133" s="265"/>
      <c r="C133" s="266"/>
      <c r="D133" s="257" t="s">
        <v>436</v>
      </c>
      <c r="E133" s="267" t="s">
        <v>1</v>
      </c>
      <c r="F133" s="268" t="s">
        <v>5420</v>
      </c>
      <c r="G133" s="266"/>
      <c r="H133" s="269">
        <v>2.976</v>
      </c>
      <c r="I133" s="270"/>
      <c r="J133" s="266"/>
      <c r="K133" s="266"/>
      <c r="L133" s="271"/>
      <c r="M133" s="272"/>
      <c r="N133" s="273"/>
      <c r="O133" s="273"/>
      <c r="P133" s="273"/>
      <c r="Q133" s="273"/>
      <c r="R133" s="273"/>
      <c r="S133" s="273"/>
      <c r="T133" s="27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75" t="s">
        <v>436</v>
      </c>
      <c r="AU133" s="275" t="s">
        <v>86</v>
      </c>
      <c r="AV133" s="13" t="s">
        <v>86</v>
      </c>
      <c r="AW133" s="13" t="s">
        <v>32</v>
      </c>
      <c r="AX133" s="13" t="s">
        <v>76</v>
      </c>
      <c r="AY133" s="275" t="s">
        <v>213</v>
      </c>
    </row>
    <row r="134" s="13" customFormat="1">
      <c r="A134" s="13"/>
      <c r="B134" s="265"/>
      <c r="C134" s="266"/>
      <c r="D134" s="257" t="s">
        <v>436</v>
      </c>
      <c r="E134" s="267" t="s">
        <v>1</v>
      </c>
      <c r="F134" s="268" t="s">
        <v>5421</v>
      </c>
      <c r="G134" s="266"/>
      <c r="H134" s="269">
        <v>2.6600000000000001</v>
      </c>
      <c r="I134" s="270"/>
      <c r="J134" s="266"/>
      <c r="K134" s="266"/>
      <c r="L134" s="271"/>
      <c r="M134" s="272"/>
      <c r="N134" s="273"/>
      <c r="O134" s="273"/>
      <c r="P134" s="273"/>
      <c r="Q134" s="273"/>
      <c r="R134" s="273"/>
      <c r="S134" s="273"/>
      <c r="T134" s="27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75" t="s">
        <v>436</v>
      </c>
      <c r="AU134" s="275" t="s">
        <v>86</v>
      </c>
      <c r="AV134" s="13" t="s">
        <v>86</v>
      </c>
      <c r="AW134" s="13" t="s">
        <v>32</v>
      </c>
      <c r="AX134" s="13" t="s">
        <v>76</v>
      </c>
      <c r="AY134" s="275" t="s">
        <v>213</v>
      </c>
    </row>
    <row r="135" s="13" customFormat="1">
      <c r="A135" s="13"/>
      <c r="B135" s="265"/>
      <c r="C135" s="266"/>
      <c r="D135" s="257" t="s">
        <v>436</v>
      </c>
      <c r="E135" s="267" t="s">
        <v>1</v>
      </c>
      <c r="F135" s="268" t="s">
        <v>5422</v>
      </c>
      <c r="G135" s="266"/>
      <c r="H135" s="269">
        <v>6.75</v>
      </c>
      <c r="I135" s="270"/>
      <c r="J135" s="266"/>
      <c r="K135" s="266"/>
      <c r="L135" s="271"/>
      <c r="M135" s="272"/>
      <c r="N135" s="273"/>
      <c r="O135" s="273"/>
      <c r="P135" s="273"/>
      <c r="Q135" s="273"/>
      <c r="R135" s="273"/>
      <c r="S135" s="273"/>
      <c r="T135" s="27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5" t="s">
        <v>436</v>
      </c>
      <c r="AU135" s="275" t="s">
        <v>86</v>
      </c>
      <c r="AV135" s="13" t="s">
        <v>86</v>
      </c>
      <c r="AW135" s="13" t="s">
        <v>32</v>
      </c>
      <c r="AX135" s="13" t="s">
        <v>76</v>
      </c>
      <c r="AY135" s="275" t="s">
        <v>213</v>
      </c>
    </row>
    <row r="136" s="14" customFormat="1">
      <c r="A136" s="14"/>
      <c r="B136" s="276"/>
      <c r="C136" s="277"/>
      <c r="D136" s="257" t="s">
        <v>436</v>
      </c>
      <c r="E136" s="278" t="s">
        <v>5404</v>
      </c>
      <c r="F136" s="279" t="s">
        <v>453</v>
      </c>
      <c r="G136" s="277"/>
      <c r="H136" s="280">
        <v>29.994</v>
      </c>
      <c r="I136" s="281"/>
      <c r="J136" s="277"/>
      <c r="K136" s="277"/>
      <c r="L136" s="282"/>
      <c r="M136" s="283"/>
      <c r="N136" s="284"/>
      <c r="O136" s="284"/>
      <c r="P136" s="284"/>
      <c r="Q136" s="284"/>
      <c r="R136" s="284"/>
      <c r="S136" s="284"/>
      <c r="T136" s="28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86" t="s">
        <v>436</v>
      </c>
      <c r="AU136" s="286" t="s">
        <v>86</v>
      </c>
      <c r="AV136" s="14" t="s">
        <v>229</v>
      </c>
      <c r="AW136" s="14" t="s">
        <v>32</v>
      </c>
      <c r="AX136" s="14" t="s">
        <v>84</v>
      </c>
      <c r="AY136" s="286" t="s">
        <v>213</v>
      </c>
    </row>
    <row r="137" s="2" customFormat="1" ht="16.5" customHeight="1">
      <c r="A137" s="39"/>
      <c r="B137" s="40"/>
      <c r="C137" s="244" t="s">
        <v>86</v>
      </c>
      <c r="D137" s="244" t="s">
        <v>216</v>
      </c>
      <c r="E137" s="245" t="s">
        <v>1322</v>
      </c>
      <c r="F137" s="246" t="s">
        <v>1323</v>
      </c>
      <c r="G137" s="247" t="s">
        <v>399</v>
      </c>
      <c r="H137" s="248">
        <v>14.997</v>
      </c>
      <c r="I137" s="249"/>
      <c r="J137" s="250">
        <f>ROUND(I137*H137,2)</f>
        <v>0</v>
      </c>
      <c r="K137" s="246" t="s">
        <v>394</v>
      </c>
      <c r="L137" s="45"/>
      <c r="M137" s="251" t="s">
        <v>1</v>
      </c>
      <c r="N137" s="252" t="s">
        <v>41</v>
      </c>
      <c r="O137" s="92"/>
      <c r="P137" s="253">
        <f>O137*H137</f>
        <v>0</v>
      </c>
      <c r="Q137" s="253">
        <v>0</v>
      </c>
      <c r="R137" s="253">
        <f>Q137*H137</f>
        <v>0</v>
      </c>
      <c r="S137" s="253">
        <v>0</v>
      </c>
      <c r="T137" s="25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5" t="s">
        <v>229</v>
      </c>
      <c r="AT137" s="255" t="s">
        <v>216</v>
      </c>
      <c r="AU137" s="255" t="s">
        <v>86</v>
      </c>
      <c r="AY137" s="18" t="s">
        <v>213</v>
      </c>
      <c r="BE137" s="256">
        <f>IF(N137="základní",J137,0)</f>
        <v>0</v>
      </c>
      <c r="BF137" s="256">
        <f>IF(N137="snížená",J137,0)</f>
        <v>0</v>
      </c>
      <c r="BG137" s="256">
        <f>IF(N137="zákl. přenesená",J137,0)</f>
        <v>0</v>
      </c>
      <c r="BH137" s="256">
        <f>IF(N137="sníž. přenesená",J137,0)</f>
        <v>0</v>
      </c>
      <c r="BI137" s="256">
        <f>IF(N137="nulová",J137,0)</f>
        <v>0</v>
      </c>
      <c r="BJ137" s="18" t="s">
        <v>84</v>
      </c>
      <c r="BK137" s="256">
        <f>ROUND(I137*H137,2)</f>
        <v>0</v>
      </c>
      <c r="BL137" s="18" t="s">
        <v>229</v>
      </c>
      <c r="BM137" s="255" t="s">
        <v>5423</v>
      </c>
    </row>
    <row r="138" s="13" customFormat="1">
      <c r="A138" s="13"/>
      <c r="B138" s="265"/>
      <c r="C138" s="266"/>
      <c r="D138" s="257" t="s">
        <v>436</v>
      </c>
      <c r="E138" s="267" t="s">
        <v>1</v>
      </c>
      <c r="F138" s="268" t="s">
        <v>5404</v>
      </c>
      <c r="G138" s="266"/>
      <c r="H138" s="269">
        <v>29.994</v>
      </c>
      <c r="I138" s="270"/>
      <c r="J138" s="266"/>
      <c r="K138" s="266"/>
      <c r="L138" s="271"/>
      <c r="M138" s="272"/>
      <c r="N138" s="273"/>
      <c r="O138" s="273"/>
      <c r="P138" s="273"/>
      <c r="Q138" s="273"/>
      <c r="R138" s="273"/>
      <c r="S138" s="273"/>
      <c r="T138" s="27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75" t="s">
        <v>436</v>
      </c>
      <c r="AU138" s="275" t="s">
        <v>86</v>
      </c>
      <c r="AV138" s="13" t="s">
        <v>86</v>
      </c>
      <c r="AW138" s="13" t="s">
        <v>32</v>
      </c>
      <c r="AX138" s="13" t="s">
        <v>84</v>
      </c>
      <c r="AY138" s="275" t="s">
        <v>213</v>
      </c>
    </row>
    <row r="139" s="13" customFormat="1">
      <c r="A139" s="13"/>
      <c r="B139" s="265"/>
      <c r="C139" s="266"/>
      <c r="D139" s="257" t="s">
        <v>436</v>
      </c>
      <c r="E139" s="266"/>
      <c r="F139" s="268" t="s">
        <v>5424</v>
      </c>
      <c r="G139" s="266"/>
      <c r="H139" s="269">
        <v>14.997</v>
      </c>
      <c r="I139" s="270"/>
      <c r="J139" s="266"/>
      <c r="K139" s="266"/>
      <c r="L139" s="271"/>
      <c r="M139" s="272"/>
      <c r="N139" s="273"/>
      <c r="O139" s="273"/>
      <c r="P139" s="273"/>
      <c r="Q139" s="273"/>
      <c r="R139" s="273"/>
      <c r="S139" s="273"/>
      <c r="T139" s="27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5" t="s">
        <v>436</v>
      </c>
      <c r="AU139" s="275" t="s">
        <v>86</v>
      </c>
      <c r="AV139" s="13" t="s">
        <v>86</v>
      </c>
      <c r="AW139" s="13" t="s">
        <v>4</v>
      </c>
      <c r="AX139" s="13" t="s">
        <v>84</v>
      </c>
      <c r="AY139" s="275" t="s">
        <v>213</v>
      </c>
    </row>
    <row r="140" s="2" customFormat="1" ht="21.75" customHeight="1">
      <c r="A140" s="39"/>
      <c r="B140" s="40"/>
      <c r="C140" s="244" t="s">
        <v>570</v>
      </c>
      <c r="D140" s="244" t="s">
        <v>216</v>
      </c>
      <c r="E140" s="245" t="s">
        <v>531</v>
      </c>
      <c r="F140" s="246" t="s">
        <v>532</v>
      </c>
      <c r="G140" s="247" t="s">
        <v>399</v>
      </c>
      <c r="H140" s="248">
        <v>13.887000000000001</v>
      </c>
      <c r="I140" s="249"/>
      <c r="J140" s="250">
        <f>ROUND(I140*H140,2)</f>
        <v>0</v>
      </c>
      <c r="K140" s="246" t="s">
        <v>394</v>
      </c>
      <c r="L140" s="45"/>
      <c r="M140" s="251" t="s">
        <v>1</v>
      </c>
      <c r="N140" s="252" t="s">
        <v>41</v>
      </c>
      <c r="O140" s="92"/>
      <c r="P140" s="253">
        <f>O140*H140</f>
        <v>0</v>
      </c>
      <c r="Q140" s="253">
        <v>0</v>
      </c>
      <c r="R140" s="253">
        <f>Q140*H140</f>
        <v>0</v>
      </c>
      <c r="S140" s="253">
        <v>0</v>
      </c>
      <c r="T140" s="25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5" t="s">
        <v>229</v>
      </c>
      <c r="AT140" s="255" t="s">
        <v>216</v>
      </c>
      <c r="AU140" s="255" t="s">
        <v>86</v>
      </c>
      <c r="AY140" s="18" t="s">
        <v>213</v>
      </c>
      <c r="BE140" s="256">
        <f>IF(N140="základní",J140,0)</f>
        <v>0</v>
      </c>
      <c r="BF140" s="256">
        <f>IF(N140="snížená",J140,0)</f>
        <v>0</v>
      </c>
      <c r="BG140" s="256">
        <f>IF(N140="zákl. přenesená",J140,0)</f>
        <v>0</v>
      </c>
      <c r="BH140" s="256">
        <f>IF(N140="sníž. přenesená",J140,0)</f>
        <v>0</v>
      </c>
      <c r="BI140" s="256">
        <f>IF(N140="nulová",J140,0)</f>
        <v>0</v>
      </c>
      <c r="BJ140" s="18" t="s">
        <v>84</v>
      </c>
      <c r="BK140" s="256">
        <f>ROUND(I140*H140,2)</f>
        <v>0</v>
      </c>
      <c r="BL140" s="18" t="s">
        <v>229</v>
      </c>
      <c r="BM140" s="255" t="s">
        <v>5425</v>
      </c>
    </row>
    <row r="141" s="13" customFormat="1">
      <c r="A141" s="13"/>
      <c r="B141" s="265"/>
      <c r="C141" s="266"/>
      <c r="D141" s="257" t="s">
        <v>436</v>
      </c>
      <c r="E141" s="267" t="s">
        <v>1</v>
      </c>
      <c r="F141" s="268" t="s">
        <v>5426</v>
      </c>
      <c r="G141" s="266"/>
      <c r="H141" s="269">
        <v>13.887000000000001</v>
      </c>
      <c r="I141" s="270"/>
      <c r="J141" s="266"/>
      <c r="K141" s="266"/>
      <c r="L141" s="271"/>
      <c r="M141" s="272"/>
      <c r="N141" s="273"/>
      <c r="O141" s="273"/>
      <c r="P141" s="273"/>
      <c r="Q141" s="273"/>
      <c r="R141" s="273"/>
      <c r="S141" s="273"/>
      <c r="T141" s="27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5" t="s">
        <v>436</v>
      </c>
      <c r="AU141" s="275" t="s">
        <v>86</v>
      </c>
      <c r="AV141" s="13" t="s">
        <v>86</v>
      </c>
      <c r="AW141" s="13" t="s">
        <v>32</v>
      </c>
      <c r="AX141" s="13" t="s">
        <v>84</v>
      </c>
      <c r="AY141" s="275" t="s">
        <v>213</v>
      </c>
    </row>
    <row r="142" s="2" customFormat="1" ht="21.75" customHeight="1">
      <c r="A142" s="39"/>
      <c r="B142" s="40"/>
      <c r="C142" s="244" t="s">
        <v>212</v>
      </c>
      <c r="D142" s="244" t="s">
        <v>216</v>
      </c>
      <c r="E142" s="245" t="s">
        <v>1009</v>
      </c>
      <c r="F142" s="246" t="s">
        <v>1355</v>
      </c>
      <c r="G142" s="247" t="s">
        <v>491</v>
      </c>
      <c r="H142" s="248">
        <v>30.550999999999998</v>
      </c>
      <c r="I142" s="249"/>
      <c r="J142" s="250">
        <f>ROUND(I142*H142,2)</f>
        <v>0</v>
      </c>
      <c r="K142" s="246" t="s">
        <v>394</v>
      </c>
      <c r="L142" s="45"/>
      <c r="M142" s="251" t="s">
        <v>1</v>
      </c>
      <c r="N142" s="252" t="s">
        <v>41</v>
      </c>
      <c r="O142" s="92"/>
      <c r="P142" s="253">
        <f>O142*H142</f>
        <v>0</v>
      </c>
      <c r="Q142" s="253">
        <v>0</v>
      </c>
      <c r="R142" s="253">
        <f>Q142*H142</f>
        <v>0</v>
      </c>
      <c r="S142" s="253">
        <v>0</v>
      </c>
      <c r="T142" s="254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5" t="s">
        <v>229</v>
      </c>
      <c r="AT142" s="255" t="s">
        <v>216</v>
      </c>
      <c r="AU142" s="255" t="s">
        <v>86</v>
      </c>
      <c r="AY142" s="18" t="s">
        <v>213</v>
      </c>
      <c r="BE142" s="256">
        <f>IF(N142="základní",J142,0)</f>
        <v>0</v>
      </c>
      <c r="BF142" s="256">
        <f>IF(N142="snížená",J142,0)</f>
        <v>0</v>
      </c>
      <c r="BG142" s="256">
        <f>IF(N142="zákl. přenesená",J142,0)</f>
        <v>0</v>
      </c>
      <c r="BH142" s="256">
        <f>IF(N142="sníž. přenesená",J142,0)</f>
        <v>0</v>
      </c>
      <c r="BI142" s="256">
        <f>IF(N142="nulová",J142,0)</f>
        <v>0</v>
      </c>
      <c r="BJ142" s="18" t="s">
        <v>84</v>
      </c>
      <c r="BK142" s="256">
        <f>ROUND(I142*H142,2)</f>
        <v>0</v>
      </c>
      <c r="BL142" s="18" t="s">
        <v>229</v>
      </c>
      <c r="BM142" s="255" t="s">
        <v>5427</v>
      </c>
    </row>
    <row r="143" s="2" customFormat="1">
      <c r="A143" s="39"/>
      <c r="B143" s="40"/>
      <c r="C143" s="41"/>
      <c r="D143" s="257" t="s">
        <v>222</v>
      </c>
      <c r="E143" s="41"/>
      <c r="F143" s="258" t="s">
        <v>692</v>
      </c>
      <c r="G143" s="41"/>
      <c r="H143" s="41"/>
      <c r="I143" s="155"/>
      <c r="J143" s="41"/>
      <c r="K143" s="41"/>
      <c r="L143" s="45"/>
      <c r="M143" s="259"/>
      <c r="N143" s="260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222</v>
      </c>
      <c r="AU143" s="18" t="s">
        <v>86</v>
      </c>
    </row>
    <row r="144" s="13" customFormat="1">
      <c r="A144" s="13"/>
      <c r="B144" s="265"/>
      <c r="C144" s="266"/>
      <c r="D144" s="257" t="s">
        <v>436</v>
      </c>
      <c r="E144" s="267" t="s">
        <v>1</v>
      </c>
      <c r="F144" s="268" t="s">
        <v>5428</v>
      </c>
      <c r="G144" s="266"/>
      <c r="H144" s="269">
        <v>30.550999999999998</v>
      </c>
      <c r="I144" s="270"/>
      <c r="J144" s="266"/>
      <c r="K144" s="266"/>
      <c r="L144" s="271"/>
      <c r="M144" s="272"/>
      <c r="N144" s="273"/>
      <c r="O144" s="273"/>
      <c r="P144" s="273"/>
      <c r="Q144" s="273"/>
      <c r="R144" s="273"/>
      <c r="S144" s="273"/>
      <c r="T144" s="27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5" t="s">
        <v>436</v>
      </c>
      <c r="AU144" s="275" t="s">
        <v>86</v>
      </c>
      <c r="AV144" s="13" t="s">
        <v>86</v>
      </c>
      <c r="AW144" s="13" t="s">
        <v>32</v>
      </c>
      <c r="AX144" s="13" t="s">
        <v>84</v>
      </c>
      <c r="AY144" s="275" t="s">
        <v>213</v>
      </c>
    </row>
    <row r="145" s="2" customFormat="1" ht="21.75" customHeight="1">
      <c r="A145" s="39"/>
      <c r="B145" s="40"/>
      <c r="C145" s="244" t="s">
        <v>238</v>
      </c>
      <c r="D145" s="244" t="s">
        <v>216</v>
      </c>
      <c r="E145" s="245" t="s">
        <v>903</v>
      </c>
      <c r="F145" s="246" t="s">
        <v>904</v>
      </c>
      <c r="G145" s="247" t="s">
        <v>399</v>
      </c>
      <c r="H145" s="248">
        <v>16.106999999999999</v>
      </c>
      <c r="I145" s="249"/>
      <c r="J145" s="250">
        <f>ROUND(I145*H145,2)</f>
        <v>0</v>
      </c>
      <c r="K145" s="246" t="s">
        <v>394</v>
      </c>
      <c r="L145" s="45"/>
      <c r="M145" s="251" t="s">
        <v>1</v>
      </c>
      <c r="N145" s="252" t="s">
        <v>41</v>
      </c>
      <c r="O145" s="92"/>
      <c r="P145" s="253">
        <f>O145*H145</f>
        <v>0</v>
      </c>
      <c r="Q145" s="253">
        <v>0</v>
      </c>
      <c r="R145" s="253">
        <f>Q145*H145</f>
        <v>0</v>
      </c>
      <c r="S145" s="253">
        <v>0</v>
      </c>
      <c r="T145" s="254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5" t="s">
        <v>229</v>
      </c>
      <c r="AT145" s="255" t="s">
        <v>216</v>
      </c>
      <c r="AU145" s="255" t="s">
        <v>86</v>
      </c>
      <c r="AY145" s="18" t="s">
        <v>213</v>
      </c>
      <c r="BE145" s="256">
        <f>IF(N145="základní",J145,0)</f>
        <v>0</v>
      </c>
      <c r="BF145" s="256">
        <f>IF(N145="snížená",J145,0)</f>
        <v>0</v>
      </c>
      <c r="BG145" s="256">
        <f>IF(N145="zákl. přenesená",J145,0)</f>
        <v>0</v>
      </c>
      <c r="BH145" s="256">
        <f>IF(N145="sníž. přenesená",J145,0)</f>
        <v>0</v>
      </c>
      <c r="BI145" s="256">
        <f>IF(N145="nulová",J145,0)</f>
        <v>0</v>
      </c>
      <c r="BJ145" s="18" t="s">
        <v>84</v>
      </c>
      <c r="BK145" s="256">
        <f>ROUND(I145*H145,2)</f>
        <v>0</v>
      </c>
      <c r="BL145" s="18" t="s">
        <v>229</v>
      </c>
      <c r="BM145" s="255" t="s">
        <v>5429</v>
      </c>
    </row>
    <row r="146" s="2" customFormat="1">
      <c r="A146" s="39"/>
      <c r="B146" s="40"/>
      <c r="C146" s="41"/>
      <c r="D146" s="257" t="s">
        <v>222</v>
      </c>
      <c r="E146" s="41"/>
      <c r="F146" s="258" t="s">
        <v>5044</v>
      </c>
      <c r="G146" s="41"/>
      <c r="H146" s="41"/>
      <c r="I146" s="155"/>
      <c r="J146" s="41"/>
      <c r="K146" s="41"/>
      <c r="L146" s="45"/>
      <c r="M146" s="259"/>
      <c r="N146" s="260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222</v>
      </c>
      <c r="AU146" s="18" t="s">
        <v>86</v>
      </c>
    </row>
    <row r="147" s="13" customFormat="1">
      <c r="A147" s="13"/>
      <c r="B147" s="265"/>
      <c r="C147" s="266"/>
      <c r="D147" s="257" t="s">
        <v>436</v>
      </c>
      <c r="E147" s="267" t="s">
        <v>1</v>
      </c>
      <c r="F147" s="268" t="s">
        <v>5430</v>
      </c>
      <c r="G147" s="266"/>
      <c r="H147" s="269">
        <v>1.28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5" t="s">
        <v>436</v>
      </c>
      <c r="AU147" s="275" t="s">
        <v>86</v>
      </c>
      <c r="AV147" s="13" t="s">
        <v>86</v>
      </c>
      <c r="AW147" s="13" t="s">
        <v>32</v>
      </c>
      <c r="AX147" s="13" t="s">
        <v>76</v>
      </c>
      <c r="AY147" s="275" t="s">
        <v>213</v>
      </c>
    </row>
    <row r="148" s="13" customFormat="1">
      <c r="A148" s="13"/>
      <c r="B148" s="265"/>
      <c r="C148" s="266"/>
      <c r="D148" s="257" t="s">
        <v>436</v>
      </c>
      <c r="E148" s="267" t="s">
        <v>1</v>
      </c>
      <c r="F148" s="268" t="s">
        <v>5431</v>
      </c>
      <c r="G148" s="266"/>
      <c r="H148" s="269">
        <v>3.1120000000000001</v>
      </c>
      <c r="I148" s="270"/>
      <c r="J148" s="266"/>
      <c r="K148" s="266"/>
      <c r="L148" s="271"/>
      <c r="M148" s="272"/>
      <c r="N148" s="273"/>
      <c r="O148" s="273"/>
      <c r="P148" s="273"/>
      <c r="Q148" s="273"/>
      <c r="R148" s="273"/>
      <c r="S148" s="273"/>
      <c r="T148" s="27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5" t="s">
        <v>436</v>
      </c>
      <c r="AU148" s="275" t="s">
        <v>86</v>
      </c>
      <c r="AV148" s="13" t="s">
        <v>86</v>
      </c>
      <c r="AW148" s="13" t="s">
        <v>32</v>
      </c>
      <c r="AX148" s="13" t="s">
        <v>76</v>
      </c>
      <c r="AY148" s="275" t="s">
        <v>213</v>
      </c>
    </row>
    <row r="149" s="13" customFormat="1">
      <c r="A149" s="13"/>
      <c r="B149" s="265"/>
      <c r="C149" s="266"/>
      <c r="D149" s="257" t="s">
        <v>436</v>
      </c>
      <c r="E149" s="267" t="s">
        <v>1</v>
      </c>
      <c r="F149" s="268" t="s">
        <v>5432</v>
      </c>
      <c r="G149" s="266"/>
      <c r="H149" s="269">
        <v>2.754</v>
      </c>
      <c r="I149" s="270"/>
      <c r="J149" s="266"/>
      <c r="K149" s="266"/>
      <c r="L149" s="271"/>
      <c r="M149" s="272"/>
      <c r="N149" s="273"/>
      <c r="O149" s="273"/>
      <c r="P149" s="273"/>
      <c r="Q149" s="273"/>
      <c r="R149" s="273"/>
      <c r="S149" s="273"/>
      <c r="T149" s="27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5" t="s">
        <v>436</v>
      </c>
      <c r="AU149" s="275" t="s">
        <v>86</v>
      </c>
      <c r="AV149" s="13" t="s">
        <v>86</v>
      </c>
      <c r="AW149" s="13" t="s">
        <v>32</v>
      </c>
      <c r="AX149" s="13" t="s">
        <v>76</v>
      </c>
      <c r="AY149" s="275" t="s">
        <v>213</v>
      </c>
    </row>
    <row r="150" s="13" customFormat="1">
      <c r="A150" s="13"/>
      <c r="B150" s="265"/>
      <c r="C150" s="266"/>
      <c r="D150" s="257" t="s">
        <v>436</v>
      </c>
      <c r="E150" s="267" t="s">
        <v>1</v>
      </c>
      <c r="F150" s="268" t="s">
        <v>5433</v>
      </c>
      <c r="G150" s="266"/>
      <c r="H150" s="269">
        <v>0.93799999999999994</v>
      </c>
      <c r="I150" s="270"/>
      <c r="J150" s="266"/>
      <c r="K150" s="266"/>
      <c r="L150" s="271"/>
      <c r="M150" s="272"/>
      <c r="N150" s="273"/>
      <c r="O150" s="273"/>
      <c r="P150" s="273"/>
      <c r="Q150" s="273"/>
      <c r="R150" s="273"/>
      <c r="S150" s="273"/>
      <c r="T150" s="27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5" t="s">
        <v>436</v>
      </c>
      <c r="AU150" s="275" t="s">
        <v>86</v>
      </c>
      <c r="AV150" s="13" t="s">
        <v>86</v>
      </c>
      <c r="AW150" s="13" t="s">
        <v>32</v>
      </c>
      <c r="AX150" s="13" t="s">
        <v>76</v>
      </c>
      <c r="AY150" s="275" t="s">
        <v>213</v>
      </c>
    </row>
    <row r="151" s="13" customFormat="1">
      <c r="A151" s="13"/>
      <c r="B151" s="265"/>
      <c r="C151" s="266"/>
      <c r="D151" s="257" t="s">
        <v>436</v>
      </c>
      <c r="E151" s="267" t="s">
        <v>1</v>
      </c>
      <c r="F151" s="268" t="s">
        <v>5434</v>
      </c>
      <c r="G151" s="266"/>
      <c r="H151" s="269">
        <v>1.8759999999999999</v>
      </c>
      <c r="I151" s="270"/>
      <c r="J151" s="266"/>
      <c r="K151" s="266"/>
      <c r="L151" s="271"/>
      <c r="M151" s="272"/>
      <c r="N151" s="273"/>
      <c r="O151" s="273"/>
      <c r="P151" s="273"/>
      <c r="Q151" s="273"/>
      <c r="R151" s="273"/>
      <c r="S151" s="273"/>
      <c r="T151" s="27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5" t="s">
        <v>436</v>
      </c>
      <c r="AU151" s="275" t="s">
        <v>86</v>
      </c>
      <c r="AV151" s="13" t="s">
        <v>86</v>
      </c>
      <c r="AW151" s="13" t="s">
        <v>32</v>
      </c>
      <c r="AX151" s="13" t="s">
        <v>76</v>
      </c>
      <c r="AY151" s="275" t="s">
        <v>213</v>
      </c>
    </row>
    <row r="152" s="13" customFormat="1">
      <c r="A152" s="13"/>
      <c r="B152" s="265"/>
      <c r="C152" s="266"/>
      <c r="D152" s="257" t="s">
        <v>436</v>
      </c>
      <c r="E152" s="267" t="s">
        <v>1</v>
      </c>
      <c r="F152" s="268" t="s">
        <v>5435</v>
      </c>
      <c r="G152" s="266"/>
      <c r="H152" s="269">
        <v>1.8720000000000001</v>
      </c>
      <c r="I152" s="270"/>
      <c r="J152" s="266"/>
      <c r="K152" s="266"/>
      <c r="L152" s="271"/>
      <c r="M152" s="272"/>
      <c r="N152" s="273"/>
      <c r="O152" s="273"/>
      <c r="P152" s="273"/>
      <c r="Q152" s="273"/>
      <c r="R152" s="273"/>
      <c r="S152" s="273"/>
      <c r="T152" s="27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5" t="s">
        <v>436</v>
      </c>
      <c r="AU152" s="275" t="s">
        <v>86</v>
      </c>
      <c r="AV152" s="13" t="s">
        <v>86</v>
      </c>
      <c r="AW152" s="13" t="s">
        <v>32</v>
      </c>
      <c r="AX152" s="13" t="s">
        <v>76</v>
      </c>
      <c r="AY152" s="275" t="s">
        <v>213</v>
      </c>
    </row>
    <row r="153" s="13" customFormat="1">
      <c r="A153" s="13"/>
      <c r="B153" s="265"/>
      <c r="C153" s="266"/>
      <c r="D153" s="257" t="s">
        <v>436</v>
      </c>
      <c r="E153" s="267" t="s">
        <v>1</v>
      </c>
      <c r="F153" s="268" t="s">
        <v>5436</v>
      </c>
      <c r="G153" s="266"/>
      <c r="H153" s="269">
        <v>4.2750000000000004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5" t="s">
        <v>436</v>
      </c>
      <c r="AU153" s="275" t="s">
        <v>86</v>
      </c>
      <c r="AV153" s="13" t="s">
        <v>86</v>
      </c>
      <c r="AW153" s="13" t="s">
        <v>32</v>
      </c>
      <c r="AX153" s="13" t="s">
        <v>76</v>
      </c>
      <c r="AY153" s="275" t="s">
        <v>213</v>
      </c>
    </row>
    <row r="154" s="14" customFormat="1">
      <c r="A154" s="14"/>
      <c r="B154" s="276"/>
      <c r="C154" s="277"/>
      <c r="D154" s="257" t="s">
        <v>436</v>
      </c>
      <c r="E154" s="278" t="s">
        <v>5407</v>
      </c>
      <c r="F154" s="279" t="s">
        <v>453</v>
      </c>
      <c r="G154" s="277"/>
      <c r="H154" s="280">
        <v>16.106999999999999</v>
      </c>
      <c r="I154" s="281"/>
      <c r="J154" s="277"/>
      <c r="K154" s="277"/>
      <c r="L154" s="282"/>
      <c r="M154" s="283"/>
      <c r="N154" s="284"/>
      <c r="O154" s="284"/>
      <c r="P154" s="284"/>
      <c r="Q154" s="284"/>
      <c r="R154" s="284"/>
      <c r="S154" s="284"/>
      <c r="T154" s="28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6" t="s">
        <v>436</v>
      </c>
      <c r="AU154" s="286" t="s">
        <v>86</v>
      </c>
      <c r="AV154" s="14" t="s">
        <v>229</v>
      </c>
      <c r="AW154" s="14" t="s">
        <v>32</v>
      </c>
      <c r="AX154" s="14" t="s">
        <v>84</v>
      </c>
      <c r="AY154" s="286" t="s">
        <v>213</v>
      </c>
    </row>
    <row r="155" s="12" customFormat="1" ht="22.8" customHeight="1">
      <c r="A155" s="12"/>
      <c r="B155" s="228"/>
      <c r="C155" s="229"/>
      <c r="D155" s="230" t="s">
        <v>75</v>
      </c>
      <c r="E155" s="242" t="s">
        <v>86</v>
      </c>
      <c r="F155" s="242" t="s">
        <v>558</v>
      </c>
      <c r="G155" s="229"/>
      <c r="H155" s="229"/>
      <c r="I155" s="232"/>
      <c r="J155" s="243">
        <f>BK155</f>
        <v>0</v>
      </c>
      <c r="K155" s="229"/>
      <c r="L155" s="234"/>
      <c r="M155" s="235"/>
      <c r="N155" s="236"/>
      <c r="O155" s="236"/>
      <c r="P155" s="237">
        <f>SUM(P156:P200)</f>
        <v>0</v>
      </c>
      <c r="Q155" s="236"/>
      <c r="R155" s="237">
        <f>SUM(R156:R200)</f>
        <v>7.6505273599999999</v>
      </c>
      <c r="S155" s="236"/>
      <c r="T155" s="238">
        <f>SUM(T156:T200)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9" t="s">
        <v>84</v>
      </c>
      <c r="AT155" s="240" t="s">
        <v>75</v>
      </c>
      <c r="AU155" s="240" t="s">
        <v>84</v>
      </c>
      <c r="AY155" s="239" t="s">
        <v>213</v>
      </c>
      <c r="BK155" s="241">
        <f>SUM(BK156:BK200)</f>
        <v>0</v>
      </c>
    </row>
    <row r="156" s="2" customFormat="1" ht="21.75" customHeight="1">
      <c r="A156" s="39"/>
      <c r="B156" s="40"/>
      <c r="C156" s="244" t="s">
        <v>243</v>
      </c>
      <c r="D156" s="244" t="s">
        <v>216</v>
      </c>
      <c r="E156" s="245" t="s">
        <v>5046</v>
      </c>
      <c r="F156" s="246" t="s">
        <v>5047</v>
      </c>
      <c r="G156" s="247" t="s">
        <v>399</v>
      </c>
      <c r="H156" s="248">
        <v>3.8279999999999998</v>
      </c>
      <c r="I156" s="249"/>
      <c r="J156" s="250">
        <f>ROUND(I156*H156,2)</f>
        <v>0</v>
      </c>
      <c r="K156" s="246" t="s">
        <v>394</v>
      </c>
      <c r="L156" s="45"/>
      <c r="M156" s="251" t="s">
        <v>1</v>
      </c>
      <c r="N156" s="252" t="s">
        <v>41</v>
      </c>
      <c r="O156" s="92"/>
      <c r="P156" s="253">
        <f>O156*H156</f>
        <v>0</v>
      </c>
      <c r="Q156" s="253">
        <v>1.98</v>
      </c>
      <c r="R156" s="253">
        <f>Q156*H156</f>
        <v>7.57944</v>
      </c>
      <c r="S156" s="253">
        <v>0</v>
      </c>
      <c r="T156" s="254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5" t="s">
        <v>229</v>
      </c>
      <c r="AT156" s="255" t="s">
        <v>216</v>
      </c>
      <c r="AU156" s="255" t="s">
        <v>86</v>
      </c>
      <c r="AY156" s="18" t="s">
        <v>213</v>
      </c>
      <c r="BE156" s="256">
        <f>IF(N156="základní",J156,0)</f>
        <v>0</v>
      </c>
      <c r="BF156" s="256">
        <f>IF(N156="snížená",J156,0)</f>
        <v>0</v>
      </c>
      <c r="BG156" s="256">
        <f>IF(N156="zákl. přenesená",J156,0)</f>
        <v>0</v>
      </c>
      <c r="BH156" s="256">
        <f>IF(N156="sníž. přenesená",J156,0)</f>
        <v>0</v>
      </c>
      <c r="BI156" s="256">
        <f>IF(N156="nulová",J156,0)</f>
        <v>0</v>
      </c>
      <c r="BJ156" s="18" t="s">
        <v>84</v>
      </c>
      <c r="BK156" s="256">
        <f>ROUND(I156*H156,2)</f>
        <v>0</v>
      </c>
      <c r="BL156" s="18" t="s">
        <v>229</v>
      </c>
      <c r="BM156" s="255" t="s">
        <v>5437</v>
      </c>
    </row>
    <row r="157" s="2" customFormat="1">
      <c r="A157" s="39"/>
      <c r="B157" s="40"/>
      <c r="C157" s="41"/>
      <c r="D157" s="257" t="s">
        <v>222</v>
      </c>
      <c r="E157" s="41"/>
      <c r="F157" s="258" t="s">
        <v>5049</v>
      </c>
      <c r="G157" s="41"/>
      <c r="H157" s="41"/>
      <c r="I157" s="155"/>
      <c r="J157" s="41"/>
      <c r="K157" s="41"/>
      <c r="L157" s="45"/>
      <c r="M157" s="259"/>
      <c r="N157" s="260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222</v>
      </c>
      <c r="AU157" s="18" t="s">
        <v>86</v>
      </c>
    </row>
    <row r="158" s="13" customFormat="1">
      <c r="A158" s="13"/>
      <c r="B158" s="265"/>
      <c r="C158" s="266"/>
      <c r="D158" s="257" t="s">
        <v>436</v>
      </c>
      <c r="E158" s="267" t="s">
        <v>1</v>
      </c>
      <c r="F158" s="268" t="s">
        <v>5438</v>
      </c>
      <c r="G158" s="266"/>
      <c r="H158" s="269">
        <v>0.109</v>
      </c>
      <c r="I158" s="270"/>
      <c r="J158" s="266"/>
      <c r="K158" s="266"/>
      <c r="L158" s="271"/>
      <c r="M158" s="272"/>
      <c r="N158" s="273"/>
      <c r="O158" s="273"/>
      <c r="P158" s="273"/>
      <c r="Q158" s="273"/>
      <c r="R158" s="273"/>
      <c r="S158" s="273"/>
      <c r="T158" s="27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5" t="s">
        <v>436</v>
      </c>
      <c r="AU158" s="275" t="s">
        <v>86</v>
      </c>
      <c r="AV158" s="13" t="s">
        <v>86</v>
      </c>
      <c r="AW158" s="13" t="s">
        <v>32</v>
      </c>
      <c r="AX158" s="13" t="s">
        <v>76</v>
      </c>
      <c r="AY158" s="275" t="s">
        <v>213</v>
      </c>
    </row>
    <row r="159" s="13" customFormat="1">
      <c r="A159" s="13"/>
      <c r="B159" s="265"/>
      <c r="C159" s="266"/>
      <c r="D159" s="257" t="s">
        <v>436</v>
      </c>
      <c r="E159" s="267" t="s">
        <v>1</v>
      </c>
      <c r="F159" s="268" t="s">
        <v>5439</v>
      </c>
      <c r="G159" s="266"/>
      <c r="H159" s="269">
        <v>0.253</v>
      </c>
      <c r="I159" s="270"/>
      <c r="J159" s="266"/>
      <c r="K159" s="266"/>
      <c r="L159" s="271"/>
      <c r="M159" s="272"/>
      <c r="N159" s="273"/>
      <c r="O159" s="273"/>
      <c r="P159" s="273"/>
      <c r="Q159" s="273"/>
      <c r="R159" s="273"/>
      <c r="S159" s="273"/>
      <c r="T159" s="27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5" t="s">
        <v>436</v>
      </c>
      <c r="AU159" s="275" t="s">
        <v>86</v>
      </c>
      <c r="AV159" s="13" t="s">
        <v>86</v>
      </c>
      <c r="AW159" s="13" t="s">
        <v>32</v>
      </c>
      <c r="AX159" s="13" t="s">
        <v>76</v>
      </c>
      <c r="AY159" s="275" t="s">
        <v>213</v>
      </c>
    </row>
    <row r="160" s="13" customFormat="1">
      <c r="A160" s="13"/>
      <c r="B160" s="265"/>
      <c r="C160" s="266"/>
      <c r="D160" s="257" t="s">
        <v>436</v>
      </c>
      <c r="E160" s="267" t="s">
        <v>1</v>
      </c>
      <c r="F160" s="268" t="s">
        <v>5440</v>
      </c>
      <c r="G160" s="266"/>
      <c r="H160" s="269">
        <v>0.067000000000000004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5" t="s">
        <v>436</v>
      </c>
      <c r="AU160" s="275" t="s">
        <v>86</v>
      </c>
      <c r="AV160" s="13" t="s">
        <v>86</v>
      </c>
      <c r="AW160" s="13" t="s">
        <v>32</v>
      </c>
      <c r="AX160" s="13" t="s">
        <v>76</v>
      </c>
      <c r="AY160" s="275" t="s">
        <v>213</v>
      </c>
    </row>
    <row r="161" s="13" customFormat="1">
      <c r="A161" s="13"/>
      <c r="B161" s="265"/>
      <c r="C161" s="266"/>
      <c r="D161" s="257" t="s">
        <v>436</v>
      </c>
      <c r="E161" s="267" t="s">
        <v>1</v>
      </c>
      <c r="F161" s="268" t="s">
        <v>5441</v>
      </c>
      <c r="G161" s="266"/>
      <c r="H161" s="269">
        <v>0.119</v>
      </c>
      <c r="I161" s="270"/>
      <c r="J161" s="266"/>
      <c r="K161" s="266"/>
      <c r="L161" s="271"/>
      <c r="M161" s="272"/>
      <c r="N161" s="273"/>
      <c r="O161" s="273"/>
      <c r="P161" s="273"/>
      <c r="Q161" s="273"/>
      <c r="R161" s="273"/>
      <c r="S161" s="273"/>
      <c r="T161" s="27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5" t="s">
        <v>436</v>
      </c>
      <c r="AU161" s="275" t="s">
        <v>86</v>
      </c>
      <c r="AV161" s="13" t="s">
        <v>86</v>
      </c>
      <c r="AW161" s="13" t="s">
        <v>32</v>
      </c>
      <c r="AX161" s="13" t="s">
        <v>76</v>
      </c>
      <c r="AY161" s="275" t="s">
        <v>213</v>
      </c>
    </row>
    <row r="162" s="13" customFormat="1">
      <c r="A162" s="13"/>
      <c r="B162" s="265"/>
      <c r="C162" s="266"/>
      <c r="D162" s="257" t="s">
        <v>436</v>
      </c>
      <c r="E162" s="267" t="s">
        <v>1</v>
      </c>
      <c r="F162" s="268" t="s">
        <v>5442</v>
      </c>
      <c r="G162" s="266"/>
      <c r="H162" s="269">
        <v>0.029000000000000001</v>
      </c>
      <c r="I162" s="270"/>
      <c r="J162" s="266"/>
      <c r="K162" s="266"/>
      <c r="L162" s="271"/>
      <c r="M162" s="272"/>
      <c r="N162" s="273"/>
      <c r="O162" s="273"/>
      <c r="P162" s="273"/>
      <c r="Q162" s="273"/>
      <c r="R162" s="273"/>
      <c r="S162" s="273"/>
      <c r="T162" s="27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5" t="s">
        <v>436</v>
      </c>
      <c r="AU162" s="275" t="s">
        <v>86</v>
      </c>
      <c r="AV162" s="13" t="s">
        <v>86</v>
      </c>
      <c r="AW162" s="13" t="s">
        <v>32</v>
      </c>
      <c r="AX162" s="13" t="s">
        <v>76</v>
      </c>
      <c r="AY162" s="275" t="s">
        <v>213</v>
      </c>
    </row>
    <row r="163" s="13" customFormat="1">
      <c r="A163" s="13"/>
      <c r="B163" s="265"/>
      <c r="C163" s="266"/>
      <c r="D163" s="257" t="s">
        <v>436</v>
      </c>
      <c r="E163" s="267" t="s">
        <v>1</v>
      </c>
      <c r="F163" s="268" t="s">
        <v>5443</v>
      </c>
      <c r="G163" s="266"/>
      <c r="H163" s="269">
        <v>0.57899999999999996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5" t="s">
        <v>436</v>
      </c>
      <c r="AU163" s="275" t="s">
        <v>86</v>
      </c>
      <c r="AV163" s="13" t="s">
        <v>86</v>
      </c>
      <c r="AW163" s="13" t="s">
        <v>32</v>
      </c>
      <c r="AX163" s="13" t="s">
        <v>76</v>
      </c>
      <c r="AY163" s="275" t="s">
        <v>213</v>
      </c>
    </row>
    <row r="164" s="13" customFormat="1">
      <c r="A164" s="13"/>
      <c r="B164" s="265"/>
      <c r="C164" s="266"/>
      <c r="D164" s="257" t="s">
        <v>436</v>
      </c>
      <c r="E164" s="267" t="s">
        <v>1</v>
      </c>
      <c r="F164" s="268" t="s">
        <v>5444</v>
      </c>
      <c r="G164" s="266"/>
      <c r="H164" s="269">
        <v>1.764</v>
      </c>
      <c r="I164" s="270"/>
      <c r="J164" s="266"/>
      <c r="K164" s="266"/>
      <c r="L164" s="271"/>
      <c r="M164" s="272"/>
      <c r="N164" s="273"/>
      <c r="O164" s="273"/>
      <c r="P164" s="273"/>
      <c r="Q164" s="273"/>
      <c r="R164" s="273"/>
      <c r="S164" s="273"/>
      <c r="T164" s="27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5" t="s">
        <v>436</v>
      </c>
      <c r="AU164" s="275" t="s">
        <v>86</v>
      </c>
      <c r="AV164" s="13" t="s">
        <v>86</v>
      </c>
      <c r="AW164" s="13" t="s">
        <v>32</v>
      </c>
      <c r="AX164" s="13" t="s">
        <v>76</v>
      </c>
      <c r="AY164" s="275" t="s">
        <v>213</v>
      </c>
    </row>
    <row r="165" s="13" customFormat="1">
      <c r="A165" s="13"/>
      <c r="B165" s="265"/>
      <c r="C165" s="266"/>
      <c r="D165" s="257" t="s">
        <v>436</v>
      </c>
      <c r="E165" s="267" t="s">
        <v>1</v>
      </c>
      <c r="F165" s="268" t="s">
        <v>5445</v>
      </c>
      <c r="G165" s="266"/>
      <c r="H165" s="269">
        <v>0.10000000000000001</v>
      </c>
      <c r="I165" s="270"/>
      <c r="J165" s="266"/>
      <c r="K165" s="266"/>
      <c r="L165" s="271"/>
      <c r="M165" s="272"/>
      <c r="N165" s="273"/>
      <c r="O165" s="273"/>
      <c r="P165" s="273"/>
      <c r="Q165" s="273"/>
      <c r="R165" s="273"/>
      <c r="S165" s="273"/>
      <c r="T165" s="27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5" t="s">
        <v>436</v>
      </c>
      <c r="AU165" s="275" t="s">
        <v>86</v>
      </c>
      <c r="AV165" s="13" t="s">
        <v>86</v>
      </c>
      <c r="AW165" s="13" t="s">
        <v>32</v>
      </c>
      <c r="AX165" s="13" t="s">
        <v>76</v>
      </c>
      <c r="AY165" s="275" t="s">
        <v>213</v>
      </c>
    </row>
    <row r="166" s="13" customFormat="1">
      <c r="A166" s="13"/>
      <c r="B166" s="265"/>
      <c r="C166" s="266"/>
      <c r="D166" s="257" t="s">
        <v>436</v>
      </c>
      <c r="E166" s="267" t="s">
        <v>1</v>
      </c>
      <c r="F166" s="268" t="s">
        <v>5446</v>
      </c>
      <c r="G166" s="266"/>
      <c r="H166" s="269">
        <v>0.20000000000000001</v>
      </c>
      <c r="I166" s="270"/>
      <c r="J166" s="266"/>
      <c r="K166" s="266"/>
      <c r="L166" s="271"/>
      <c r="M166" s="272"/>
      <c r="N166" s="273"/>
      <c r="O166" s="273"/>
      <c r="P166" s="273"/>
      <c r="Q166" s="273"/>
      <c r="R166" s="273"/>
      <c r="S166" s="273"/>
      <c r="T166" s="27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5" t="s">
        <v>436</v>
      </c>
      <c r="AU166" s="275" t="s">
        <v>86</v>
      </c>
      <c r="AV166" s="13" t="s">
        <v>86</v>
      </c>
      <c r="AW166" s="13" t="s">
        <v>32</v>
      </c>
      <c r="AX166" s="13" t="s">
        <v>76</v>
      </c>
      <c r="AY166" s="275" t="s">
        <v>213</v>
      </c>
    </row>
    <row r="167" s="13" customFormat="1">
      <c r="A167" s="13"/>
      <c r="B167" s="265"/>
      <c r="C167" s="266"/>
      <c r="D167" s="257" t="s">
        <v>436</v>
      </c>
      <c r="E167" s="267" t="s">
        <v>1</v>
      </c>
      <c r="F167" s="268" t="s">
        <v>5447</v>
      </c>
      <c r="G167" s="266"/>
      <c r="H167" s="269">
        <v>0.113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5" t="s">
        <v>436</v>
      </c>
      <c r="AU167" s="275" t="s">
        <v>86</v>
      </c>
      <c r="AV167" s="13" t="s">
        <v>86</v>
      </c>
      <c r="AW167" s="13" t="s">
        <v>32</v>
      </c>
      <c r="AX167" s="13" t="s">
        <v>76</v>
      </c>
      <c r="AY167" s="275" t="s">
        <v>213</v>
      </c>
    </row>
    <row r="168" s="13" customFormat="1">
      <c r="A168" s="13"/>
      <c r="B168" s="265"/>
      <c r="C168" s="266"/>
      <c r="D168" s="257" t="s">
        <v>436</v>
      </c>
      <c r="E168" s="267" t="s">
        <v>1</v>
      </c>
      <c r="F168" s="268" t="s">
        <v>5448</v>
      </c>
      <c r="G168" s="266"/>
      <c r="H168" s="269">
        <v>0.495</v>
      </c>
      <c r="I168" s="270"/>
      <c r="J168" s="266"/>
      <c r="K168" s="266"/>
      <c r="L168" s="271"/>
      <c r="M168" s="272"/>
      <c r="N168" s="273"/>
      <c r="O168" s="273"/>
      <c r="P168" s="273"/>
      <c r="Q168" s="273"/>
      <c r="R168" s="273"/>
      <c r="S168" s="273"/>
      <c r="T168" s="27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5" t="s">
        <v>436</v>
      </c>
      <c r="AU168" s="275" t="s">
        <v>86</v>
      </c>
      <c r="AV168" s="13" t="s">
        <v>86</v>
      </c>
      <c r="AW168" s="13" t="s">
        <v>32</v>
      </c>
      <c r="AX168" s="13" t="s">
        <v>76</v>
      </c>
      <c r="AY168" s="275" t="s">
        <v>213</v>
      </c>
    </row>
    <row r="169" s="14" customFormat="1">
      <c r="A169" s="14"/>
      <c r="B169" s="276"/>
      <c r="C169" s="277"/>
      <c r="D169" s="257" t="s">
        <v>436</v>
      </c>
      <c r="E169" s="278" t="s">
        <v>1</v>
      </c>
      <c r="F169" s="279" t="s">
        <v>453</v>
      </c>
      <c r="G169" s="277"/>
      <c r="H169" s="280">
        <v>3.8279999999999998</v>
      </c>
      <c r="I169" s="281"/>
      <c r="J169" s="277"/>
      <c r="K169" s="277"/>
      <c r="L169" s="282"/>
      <c r="M169" s="283"/>
      <c r="N169" s="284"/>
      <c r="O169" s="284"/>
      <c r="P169" s="284"/>
      <c r="Q169" s="284"/>
      <c r="R169" s="284"/>
      <c r="S169" s="284"/>
      <c r="T169" s="28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6" t="s">
        <v>436</v>
      </c>
      <c r="AU169" s="286" t="s">
        <v>86</v>
      </c>
      <c r="AV169" s="14" t="s">
        <v>229</v>
      </c>
      <c r="AW169" s="14" t="s">
        <v>32</v>
      </c>
      <c r="AX169" s="14" t="s">
        <v>84</v>
      </c>
      <c r="AY169" s="286" t="s">
        <v>213</v>
      </c>
    </row>
    <row r="170" s="2" customFormat="1" ht="16.5" customHeight="1">
      <c r="A170" s="39"/>
      <c r="B170" s="40"/>
      <c r="C170" s="244" t="s">
        <v>420</v>
      </c>
      <c r="D170" s="244" t="s">
        <v>216</v>
      </c>
      <c r="E170" s="245" t="s">
        <v>5051</v>
      </c>
      <c r="F170" s="246" t="s">
        <v>5052</v>
      </c>
      <c r="G170" s="247" t="s">
        <v>399</v>
      </c>
      <c r="H170" s="248">
        <v>10.058999999999999</v>
      </c>
      <c r="I170" s="249"/>
      <c r="J170" s="250">
        <f>ROUND(I170*H170,2)</f>
        <v>0</v>
      </c>
      <c r="K170" s="246" t="s">
        <v>394</v>
      </c>
      <c r="L170" s="45"/>
      <c r="M170" s="251" t="s">
        <v>1</v>
      </c>
      <c r="N170" s="252" t="s">
        <v>41</v>
      </c>
      <c r="O170" s="92"/>
      <c r="P170" s="253">
        <f>O170*H170</f>
        <v>0</v>
      </c>
      <c r="Q170" s="253">
        <v>0</v>
      </c>
      <c r="R170" s="253">
        <f>Q170*H170</f>
        <v>0</v>
      </c>
      <c r="S170" s="253">
        <v>0</v>
      </c>
      <c r="T170" s="254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5" t="s">
        <v>229</v>
      </c>
      <c r="AT170" s="255" t="s">
        <v>216</v>
      </c>
      <c r="AU170" s="255" t="s">
        <v>86</v>
      </c>
      <c r="AY170" s="18" t="s">
        <v>213</v>
      </c>
      <c r="BE170" s="256">
        <f>IF(N170="základní",J170,0)</f>
        <v>0</v>
      </c>
      <c r="BF170" s="256">
        <f>IF(N170="snížená",J170,0)</f>
        <v>0</v>
      </c>
      <c r="BG170" s="256">
        <f>IF(N170="zákl. přenesená",J170,0)</f>
        <v>0</v>
      </c>
      <c r="BH170" s="256">
        <f>IF(N170="sníž. přenesená",J170,0)</f>
        <v>0</v>
      </c>
      <c r="BI170" s="256">
        <f>IF(N170="nulová",J170,0)</f>
        <v>0</v>
      </c>
      <c r="BJ170" s="18" t="s">
        <v>84</v>
      </c>
      <c r="BK170" s="256">
        <f>ROUND(I170*H170,2)</f>
        <v>0</v>
      </c>
      <c r="BL170" s="18" t="s">
        <v>229</v>
      </c>
      <c r="BM170" s="255" t="s">
        <v>5449</v>
      </c>
    </row>
    <row r="171" s="13" customFormat="1">
      <c r="A171" s="13"/>
      <c r="B171" s="265"/>
      <c r="C171" s="266"/>
      <c r="D171" s="257" t="s">
        <v>436</v>
      </c>
      <c r="E171" s="267" t="s">
        <v>1</v>
      </c>
      <c r="F171" s="268" t="s">
        <v>5450</v>
      </c>
      <c r="G171" s="266"/>
      <c r="H171" s="269">
        <v>0.217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5" t="s">
        <v>436</v>
      </c>
      <c r="AU171" s="275" t="s">
        <v>86</v>
      </c>
      <c r="AV171" s="13" t="s">
        <v>86</v>
      </c>
      <c r="AW171" s="13" t="s">
        <v>32</v>
      </c>
      <c r="AX171" s="13" t="s">
        <v>76</v>
      </c>
      <c r="AY171" s="275" t="s">
        <v>213</v>
      </c>
    </row>
    <row r="172" s="13" customFormat="1">
      <c r="A172" s="13"/>
      <c r="B172" s="265"/>
      <c r="C172" s="266"/>
      <c r="D172" s="257" t="s">
        <v>436</v>
      </c>
      <c r="E172" s="267" t="s">
        <v>1</v>
      </c>
      <c r="F172" s="268" t="s">
        <v>5451</v>
      </c>
      <c r="G172" s="266"/>
      <c r="H172" s="269">
        <v>0.50600000000000001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5" t="s">
        <v>436</v>
      </c>
      <c r="AU172" s="275" t="s">
        <v>86</v>
      </c>
      <c r="AV172" s="13" t="s">
        <v>86</v>
      </c>
      <c r="AW172" s="13" t="s">
        <v>32</v>
      </c>
      <c r="AX172" s="13" t="s">
        <v>76</v>
      </c>
      <c r="AY172" s="275" t="s">
        <v>213</v>
      </c>
    </row>
    <row r="173" s="13" customFormat="1">
      <c r="A173" s="13"/>
      <c r="B173" s="265"/>
      <c r="C173" s="266"/>
      <c r="D173" s="257" t="s">
        <v>436</v>
      </c>
      <c r="E173" s="267" t="s">
        <v>1</v>
      </c>
      <c r="F173" s="268" t="s">
        <v>5452</v>
      </c>
      <c r="G173" s="266"/>
      <c r="H173" s="269">
        <v>0.20200000000000001</v>
      </c>
      <c r="I173" s="270"/>
      <c r="J173" s="266"/>
      <c r="K173" s="266"/>
      <c r="L173" s="271"/>
      <c r="M173" s="272"/>
      <c r="N173" s="273"/>
      <c r="O173" s="273"/>
      <c r="P173" s="273"/>
      <c r="Q173" s="273"/>
      <c r="R173" s="273"/>
      <c r="S173" s="273"/>
      <c r="T173" s="27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5" t="s">
        <v>436</v>
      </c>
      <c r="AU173" s="275" t="s">
        <v>86</v>
      </c>
      <c r="AV173" s="13" t="s">
        <v>86</v>
      </c>
      <c r="AW173" s="13" t="s">
        <v>32</v>
      </c>
      <c r="AX173" s="13" t="s">
        <v>76</v>
      </c>
      <c r="AY173" s="275" t="s">
        <v>213</v>
      </c>
    </row>
    <row r="174" s="13" customFormat="1">
      <c r="A174" s="13"/>
      <c r="B174" s="265"/>
      <c r="C174" s="266"/>
      <c r="D174" s="257" t="s">
        <v>436</v>
      </c>
      <c r="E174" s="267" t="s">
        <v>1</v>
      </c>
      <c r="F174" s="268" t="s">
        <v>5453</v>
      </c>
      <c r="G174" s="266"/>
      <c r="H174" s="269">
        <v>0.35699999999999998</v>
      </c>
      <c r="I174" s="270"/>
      <c r="J174" s="266"/>
      <c r="K174" s="266"/>
      <c r="L174" s="271"/>
      <c r="M174" s="272"/>
      <c r="N174" s="273"/>
      <c r="O174" s="273"/>
      <c r="P174" s="273"/>
      <c r="Q174" s="273"/>
      <c r="R174" s="273"/>
      <c r="S174" s="273"/>
      <c r="T174" s="27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5" t="s">
        <v>436</v>
      </c>
      <c r="AU174" s="275" t="s">
        <v>86</v>
      </c>
      <c r="AV174" s="13" t="s">
        <v>86</v>
      </c>
      <c r="AW174" s="13" t="s">
        <v>32</v>
      </c>
      <c r="AX174" s="13" t="s">
        <v>76</v>
      </c>
      <c r="AY174" s="275" t="s">
        <v>213</v>
      </c>
    </row>
    <row r="175" s="13" customFormat="1">
      <c r="A175" s="13"/>
      <c r="B175" s="265"/>
      <c r="C175" s="266"/>
      <c r="D175" s="257" t="s">
        <v>436</v>
      </c>
      <c r="E175" s="267" t="s">
        <v>1</v>
      </c>
      <c r="F175" s="268" t="s">
        <v>5454</v>
      </c>
      <c r="G175" s="266"/>
      <c r="H175" s="269">
        <v>0.086999999999999994</v>
      </c>
      <c r="I175" s="270"/>
      <c r="J175" s="266"/>
      <c r="K175" s="266"/>
      <c r="L175" s="271"/>
      <c r="M175" s="272"/>
      <c r="N175" s="273"/>
      <c r="O175" s="273"/>
      <c r="P175" s="273"/>
      <c r="Q175" s="273"/>
      <c r="R175" s="273"/>
      <c r="S175" s="273"/>
      <c r="T175" s="27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5" t="s">
        <v>436</v>
      </c>
      <c r="AU175" s="275" t="s">
        <v>86</v>
      </c>
      <c r="AV175" s="13" t="s">
        <v>86</v>
      </c>
      <c r="AW175" s="13" t="s">
        <v>32</v>
      </c>
      <c r="AX175" s="13" t="s">
        <v>76</v>
      </c>
      <c r="AY175" s="275" t="s">
        <v>213</v>
      </c>
    </row>
    <row r="176" s="13" customFormat="1">
      <c r="A176" s="13"/>
      <c r="B176" s="265"/>
      <c r="C176" s="266"/>
      <c r="D176" s="257" t="s">
        <v>436</v>
      </c>
      <c r="E176" s="267" t="s">
        <v>1</v>
      </c>
      <c r="F176" s="268" t="s">
        <v>5455</v>
      </c>
      <c r="G176" s="266"/>
      <c r="H176" s="269">
        <v>1.157</v>
      </c>
      <c r="I176" s="270"/>
      <c r="J176" s="266"/>
      <c r="K176" s="266"/>
      <c r="L176" s="271"/>
      <c r="M176" s="272"/>
      <c r="N176" s="273"/>
      <c r="O176" s="273"/>
      <c r="P176" s="273"/>
      <c r="Q176" s="273"/>
      <c r="R176" s="273"/>
      <c r="S176" s="273"/>
      <c r="T176" s="27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5" t="s">
        <v>436</v>
      </c>
      <c r="AU176" s="275" t="s">
        <v>86</v>
      </c>
      <c r="AV176" s="13" t="s">
        <v>86</v>
      </c>
      <c r="AW176" s="13" t="s">
        <v>32</v>
      </c>
      <c r="AX176" s="13" t="s">
        <v>76</v>
      </c>
      <c r="AY176" s="275" t="s">
        <v>213</v>
      </c>
    </row>
    <row r="177" s="13" customFormat="1">
      <c r="A177" s="13"/>
      <c r="B177" s="265"/>
      <c r="C177" s="266"/>
      <c r="D177" s="257" t="s">
        <v>436</v>
      </c>
      <c r="E177" s="267" t="s">
        <v>1</v>
      </c>
      <c r="F177" s="268" t="s">
        <v>5456</v>
      </c>
      <c r="G177" s="266"/>
      <c r="H177" s="269">
        <v>3.528</v>
      </c>
      <c r="I177" s="270"/>
      <c r="J177" s="266"/>
      <c r="K177" s="266"/>
      <c r="L177" s="271"/>
      <c r="M177" s="272"/>
      <c r="N177" s="273"/>
      <c r="O177" s="273"/>
      <c r="P177" s="273"/>
      <c r="Q177" s="273"/>
      <c r="R177" s="273"/>
      <c r="S177" s="273"/>
      <c r="T177" s="27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5" t="s">
        <v>436</v>
      </c>
      <c r="AU177" s="275" t="s">
        <v>86</v>
      </c>
      <c r="AV177" s="13" t="s">
        <v>86</v>
      </c>
      <c r="AW177" s="13" t="s">
        <v>32</v>
      </c>
      <c r="AX177" s="13" t="s">
        <v>76</v>
      </c>
      <c r="AY177" s="275" t="s">
        <v>213</v>
      </c>
    </row>
    <row r="178" s="13" customFormat="1">
      <c r="A178" s="13"/>
      <c r="B178" s="265"/>
      <c r="C178" s="266"/>
      <c r="D178" s="257" t="s">
        <v>436</v>
      </c>
      <c r="E178" s="267" t="s">
        <v>1</v>
      </c>
      <c r="F178" s="268" t="s">
        <v>5457</v>
      </c>
      <c r="G178" s="266"/>
      <c r="H178" s="269">
        <v>0.45000000000000001</v>
      </c>
      <c r="I178" s="270"/>
      <c r="J178" s="266"/>
      <c r="K178" s="266"/>
      <c r="L178" s="271"/>
      <c r="M178" s="272"/>
      <c r="N178" s="273"/>
      <c r="O178" s="273"/>
      <c r="P178" s="273"/>
      <c r="Q178" s="273"/>
      <c r="R178" s="273"/>
      <c r="S178" s="273"/>
      <c r="T178" s="27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5" t="s">
        <v>436</v>
      </c>
      <c r="AU178" s="275" t="s">
        <v>86</v>
      </c>
      <c r="AV178" s="13" t="s">
        <v>86</v>
      </c>
      <c r="AW178" s="13" t="s">
        <v>32</v>
      </c>
      <c r="AX178" s="13" t="s">
        <v>76</v>
      </c>
      <c r="AY178" s="275" t="s">
        <v>213</v>
      </c>
    </row>
    <row r="179" s="13" customFormat="1">
      <c r="A179" s="13"/>
      <c r="B179" s="265"/>
      <c r="C179" s="266"/>
      <c r="D179" s="257" t="s">
        <v>436</v>
      </c>
      <c r="E179" s="267" t="s">
        <v>1</v>
      </c>
      <c r="F179" s="268" t="s">
        <v>5458</v>
      </c>
      <c r="G179" s="266"/>
      <c r="H179" s="269">
        <v>0.90000000000000002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5" t="s">
        <v>436</v>
      </c>
      <c r="AU179" s="275" t="s">
        <v>86</v>
      </c>
      <c r="AV179" s="13" t="s">
        <v>86</v>
      </c>
      <c r="AW179" s="13" t="s">
        <v>32</v>
      </c>
      <c r="AX179" s="13" t="s">
        <v>76</v>
      </c>
      <c r="AY179" s="275" t="s">
        <v>213</v>
      </c>
    </row>
    <row r="180" s="13" customFormat="1">
      <c r="A180" s="13"/>
      <c r="B180" s="265"/>
      <c r="C180" s="266"/>
      <c r="D180" s="257" t="s">
        <v>436</v>
      </c>
      <c r="E180" s="267" t="s">
        <v>1</v>
      </c>
      <c r="F180" s="268" t="s">
        <v>5459</v>
      </c>
      <c r="G180" s="266"/>
      <c r="H180" s="269">
        <v>0.67500000000000004</v>
      </c>
      <c r="I180" s="270"/>
      <c r="J180" s="266"/>
      <c r="K180" s="266"/>
      <c r="L180" s="271"/>
      <c r="M180" s="272"/>
      <c r="N180" s="273"/>
      <c r="O180" s="273"/>
      <c r="P180" s="273"/>
      <c r="Q180" s="273"/>
      <c r="R180" s="273"/>
      <c r="S180" s="273"/>
      <c r="T180" s="27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5" t="s">
        <v>436</v>
      </c>
      <c r="AU180" s="275" t="s">
        <v>86</v>
      </c>
      <c r="AV180" s="13" t="s">
        <v>86</v>
      </c>
      <c r="AW180" s="13" t="s">
        <v>32</v>
      </c>
      <c r="AX180" s="13" t="s">
        <v>76</v>
      </c>
      <c r="AY180" s="275" t="s">
        <v>213</v>
      </c>
    </row>
    <row r="181" s="13" customFormat="1">
      <c r="A181" s="13"/>
      <c r="B181" s="265"/>
      <c r="C181" s="266"/>
      <c r="D181" s="257" t="s">
        <v>436</v>
      </c>
      <c r="E181" s="267" t="s">
        <v>1</v>
      </c>
      <c r="F181" s="268" t="s">
        <v>5460</v>
      </c>
      <c r="G181" s="266"/>
      <c r="H181" s="269">
        <v>1.98</v>
      </c>
      <c r="I181" s="270"/>
      <c r="J181" s="266"/>
      <c r="K181" s="266"/>
      <c r="L181" s="271"/>
      <c r="M181" s="272"/>
      <c r="N181" s="273"/>
      <c r="O181" s="273"/>
      <c r="P181" s="273"/>
      <c r="Q181" s="273"/>
      <c r="R181" s="273"/>
      <c r="S181" s="273"/>
      <c r="T181" s="27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5" t="s">
        <v>436</v>
      </c>
      <c r="AU181" s="275" t="s">
        <v>86</v>
      </c>
      <c r="AV181" s="13" t="s">
        <v>86</v>
      </c>
      <c r="AW181" s="13" t="s">
        <v>32</v>
      </c>
      <c r="AX181" s="13" t="s">
        <v>76</v>
      </c>
      <c r="AY181" s="275" t="s">
        <v>213</v>
      </c>
    </row>
    <row r="182" s="14" customFormat="1">
      <c r="A182" s="14"/>
      <c r="B182" s="276"/>
      <c r="C182" s="277"/>
      <c r="D182" s="257" t="s">
        <v>436</v>
      </c>
      <c r="E182" s="278" t="s">
        <v>1</v>
      </c>
      <c r="F182" s="279" t="s">
        <v>453</v>
      </c>
      <c r="G182" s="277"/>
      <c r="H182" s="280">
        <v>10.058999999999999</v>
      </c>
      <c r="I182" s="281"/>
      <c r="J182" s="277"/>
      <c r="K182" s="277"/>
      <c r="L182" s="282"/>
      <c r="M182" s="283"/>
      <c r="N182" s="284"/>
      <c r="O182" s="284"/>
      <c r="P182" s="284"/>
      <c r="Q182" s="284"/>
      <c r="R182" s="284"/>
      <c r="S182" s="284"/>
      <c r="T182" s="28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6" t="s">
        <v>436</v>
      </c>
      <c r="AU182" s="286" t="s">
        <v>86</v>
      </c>
      <c r="AV182" s="14" t="s">
        <v>229</v>
      </c>
      <c r="AW182" s="14" t="s">
        <v>32</v>
      </c>
      <c r="AX182" s="14" t="s">
        <v>84</v>
      </c>
      <c r="AY182" s="286" t="s">
        <v>213</v>
      </c>
    </row>
    <row r="183" s="2" customFormat="1" ht="16.5" customHeight="1">
      <c r="A183" s="39"/>
      <c r="B183" s="40"/>
      <c r="C183" s="244" t="s">
        <v>248</v>
      </c>
      <c r="D183" s="244" t="s">
        <v>216</v>
      </c>
      <c r="E183" s="245" t="s">
        <v>5055</v>
      </c>
      <c r="F183" s="246" t="s">
        <v>5056</v>
      </c>
      <c r="G183" s="247" t="s">
        <v>393</v>
      </c>
      <c r="H183" s="248">
        <v>48.031999999999996</v>
      </c>
      <c r="I183" s="249"/>
      <c r="J183" s="250">
        <f>ROUND(I183*H183,2)</f>
        <v>0</v>
      </c>
      <c r="K183" s="246" t="s">
        <v>394</v>
      </c>
      <c r="L183" s="45"/>
      <c r="M183" s="251" t="s">
        <v>1</v>
      </c>
      <c r="N183" s="252" t="s">
        <v>41</v>
      </c>
      <c r="O183" s="92"/>
      <c r="P183" s="253">
        <f>O183*H183</f>
        <v>0</v>
      </c>
      <c r="Q183" s="253">
        <v>0.0014400000000000001</v>
      </c>
      <c r="R183" s="253">
        <f>Q183*H183</f>
        <v>0.069166080000000005</v>
      </c>
      <c r="S183" s="253">
        <v>0</v>
      </c>
      <c r="T183" s="254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5" t="s">
        <v>229</v>
      </c>
      <c r="AT183" s="255" t="s">
        <v>216</v>
      </c>
      <c r="AU183" s="255" t="s">
        <v>86</v>
      </c>
      <c r="AY183" s="18" t="s">
        <v>213</v>
      </c>
      <c r="BE183" s="256">
        <f>IF(N183="základní",J183,0)</f>
        <v>0</v>
      </c>
      <c r="BF183" s="256">
        <f>IF(N183="snížená",J183,0)</f>
        <v>0</v>
      </c>
      <c r="BG183" s="256">
        <f>IF(N183="zákl. přenesená",J183,0)</f>
        <v>0</v>
      </c>
      <c r="BH183" s="256">
        <f>IF(N183="sníž. přenesená",J183,0)</f>
        <v>0</v>
      </c>
      <c r="BI183" s="256">
        <f>IF(N183="nulová",J183,0)</f>
        <v>0</v>
      </c>
      <c r="BJ183" s="18" t="s">
        <v>84</v>
      </c>
      <c r="BK183" s="256">
        <f>ROUND(I183*H183,2)</f>
        <v>0</v>
      </c>
      <c r="BL183" s="18" t="s">
        <v>229</v>
      </c>
      <c r="BM183" s="255" t="s">
        <v>5461</v>
      </c>
    </row>
    <row r="184" s="13" customFormat="1">
      <c r="A184" s="13"/>
      <c r="B184" s="265"/>
      <c r="C184" s="266"/>
      <c r="D184" s="257" t="s">
        <v>436</v>
      </c>
      <c r="E184" s="267" t="s">
        <v>1</v>
      </c>
      <c r="F184" s="268" t="s">
        <v>5462</v>
      </c>
      <c r="G184" s="266"/>
      <c r="H184" s="269">
        <v>2.8799999999999999</v>
      </c>
      <c r="I184" s="270"/>
      <c r="J184" s="266"/>
      <c r="K184" s="266"/>
      <c r="L184" s="271"/>
      <c r="M184" s="272"/>
      <c r="N184" s="273"/>
      <c r="O184" s="273"/>
      <c r="P184" s="273"/>
      <c r="Q184" s="273"/>
      <c r="R184" s="273"/>
      <c r="S184" s="273"/>
      <c r="T184" s="27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5" t="s">
        <v>436</v>
      </c>
      <c r="AU184" s="275" t="s">
        <v>86</v>
      </c>
      <c r="AV184" s="13" t="s">
        <v>86</v>
      </c>
      <c r="AW184" s="13" t="s">
        <v>32</v>
      </c>
      <c r="AX184" s="13" t="s">
        <v>76</v>
      </c>
      <c r="AY184" s="275" t="s">
        <v>213</v>
      </c>
    </row>
    <row r="185" s="13" customFormat="1">
      <c r="A185" s="13"/>
      <c r="B185" s="265"/>
      <c r="C185" s="266"/>
      <c r="D185" s="257" t="s">
        <v>436</v>
      </c>
      <c r="E185" s="267" t="s">
        <v>1</v>
      </c>
      <c r="F185" s="268" t="s">
        <v>5463</v>
      </c>
      <c r="G185" s="266"/>
      <c r="H185" s="269">
        <v>9.2720000000000002</v>
      </c>
      <c r="I185" s="270"/>
      <c r="J185" s="266"/>
      <c r="K185" s="266"/>
      <c r="L185" s="271"/>
      <c r="M185" s="272"/>
      <c r="N185" s="273"/>
      <c r="O185" s="273"/>
      <c r="P185" s="273"/>
      <c r="Q185" s="273"/>
      <c r="R185" s="273"/>
      <c r="S185" s="273"/>
      <c r="T185" s="27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5" t="s">
        <v>436</v>
      </c>
      <c r="AU185" s="275" t="s">
        <v>86</v>
      </c>
      <c r="AV185" s="13" t="s">
        <v>86</v>
      </c>
      <c r="AW185" s="13" t="s">
        <v>32</v>
      </c>
      <c r="AX185" s="13" t="s">
        <v>76</v>
      </c>
      <c r="AY185" s="275" t="s">
        <v>213</v>
      </c>
    </row>
    <row r="186" s="13" customFormat="1">
      <c r="A186" s="13"/>
      <c r="B186" s="265"/>
      <c r="C186" s="266"/>
      <c r="D186" s="257" t="s">
        <v>436</v>
      </c>
      <c r="E186" s="267" t="s">
        <v>1</v>
      </c>
      <c r="F186" s="268" t="s">
        <v>5464</v>
      </c>
      <c r="G186" s="266"/>
      <c r="H186" s="269">
        <v>18</v>
      </c>
      <c r="I186" s="270"/>
      <c r="J186" s="266"/>
      <c r="K186" s="266"/>
      <c r="L186" s="271"/>
      <c r="M186" s="272"/>
      <c r="N186" s="273"/>
      <c r="O186" s="273"/>
      <c r="P186" s="273"/>
      <c r="Q186" s="273"/>
      <c r="R186" s="273"/>
      <c r="S186" s="273"/>
      <c r="T186" s="27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5" t="s">
        <v>436</v>
      </c>
      <c r="AU186" s="275" t="s">
        <v>86</v>
      </c>
      <c r="AV186" s="13" t="s">
        <v>86</v>
      </c>
      <c r="AW186" s="13" t="s">
        <v>32</v>
      </c>
      <c r="AX186" s="13" t="s">
        <v>76</v>
      </c>
      <c r="AY186" s="275" t="s">
        <v>213</v>
      </c>
    </row>
    <row r="187" s="13" customFormat="1">
      <c r="A187" s="13"/>
      <c r="B187" s="265"/>
      <c r="C187" s="266"/>
      <c r="D187" s="257" t="s">
        <v>436</v>
      </c>
      <c r="E187" s="267" t="s">
        <v>1</v>
      </c>
      <c r="F187" s="268" t="s">
        <v>5465</v>
      </c>
      <c r="G187" s="266"/>
      <c r="H187" s="269">
        <v>1.8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5" t="s">
        <v>436</v>
      </c>
      <c r="AU187" s="275" t="s">
        <v>86</v>
      </c>
      <c r="AV187" s="13" t="s">
        <v>86</v>
      </c>
      <c r="AW187" s="13" t="s">
        <v>32</v>
      </c>
      <c r="AX187" s="13" t="s">
        <v>76</v>
      </c>
      <c r="AY187" s="275" t="s">
        <v>213</v>
      </c>
    </row>
    <row r="188" s="13" customFormat="1">
      <c r="A188" s="13"/>
      <c r="B188" s="265"/>
      <c r="C188" s="266"/>
      <c r="D188" s="257" t="s">
        <v>436</v>
      </c>
      <c r="E188" s="267" t="s">
        <v>1</v>
      </c>
      <c r="F188" s="268" t="s">
        <v>5466</v>
      </c>
      <c r="G188" s="266"/>
      <c r="H188" s="269">
        <v>3.6000000000000001</v>
      </c>
      <c r="I188" s="270"/>
      <c r="J188" s="266"/>
      <c r="K188" s="266"/>
      <c r="L188" s="271"/>
      <c r="M188" s="272"/>
      <c r="N188" s="273"/>
      <c r="O188" s="273"/>
      <c r="P188" s="273"/>
      <c r="Q188" s="273"/>
      <c r="R188" s="273"/>
      <c r="S188" s="273"/>
      <c r="T188" s="27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5" t="s">
        <v>436</v>
      </c>
      <c r="AU188" s="275" t="s">
        <v>86</v>
      </c>
      <c r="AV188" s="13" t="s">
        <v>86</v>
      </c>
      <c r="AW188" s="13" t="s">
        <v>32</v>
      </c>
      <c r="AX188" s="13" t="s">
        <v>76</v>
      </c>
      <c r="AY188" s="275" t="s">
        <v>213</v>
      </c>
    </row>
    <row r="189" s="13" customFormat="1">
      <c r="A189" s="13"/>
      <c r="B189" s="265"/>
      <c r="C189" s="266"/>
      <c r="D189" s="257" t="s">
        <v>436</v>
      </c>
      <c r="E189" s="267" t="s">
        <v>1</v>
      </c>
      <c r="F189" s="268" t="s">
        <v>5467</v>
      </c>
      <c r="G189" s="266"/>
      <c r="H189" s="269">
        <v>3.6000000000000001</v>
      </c>
      <c r="I189" s="270"/>
      <c r="J189" s="266"/>
      <c r="K189" s="266"/>
      <c r="L189" s="271"/>
      <c r="M189" s="272"/>
      <c r="N189" s="273"/>
      <c r="O189" s="273"/>
      <c r="P189" s="273"/>
      <c r="Q189" s="273"/>
      <c r="R189" s="273"/>
      <c r="S189" s="273"/>
      <c r="T189" s="27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5" t="s">
        <v>436</v>
      </c>
      <c r="AU189" s="275" t="s">
        <v>86</v>
      </c>
      <c r="AV189" s="13" t="s">
        <v>86</v>
      </c>
      <c r="AW189" s="13" t="s">
        <v>32</v>
      </c>
      <c r="AX189" s="13" t="s">
        <v>76</v>
      </c>
      <c r="AY189" s="275" t="s">
        <v>213</v>
      </c>
    </row>
    <row r="190" s="13" customFormat="1">
      <c r="A190" s="13"/>
      <c r="B190" s="265"/>
      <c r="C190" s="266"/>
      <c r="D190" s="257" t="s">
        <v>436</v>
      </c>
      <c r="E190" s="267" t="s">
        <v>1</v>
      </c>
      <c r="F190" s="268" t="s">
        <v>5468</v>
      </c>
      <c r="G190" s="266"/>
      <c r="H190" s="269">
        <v>8.8800000000000008</v>
      </c>
      <c r="I190" s="270"/>
      <c r="J190" s="266"/>
      <c r="K190" s="266"/>
      <c r="L190" s="271"/>
      <c r="M190" s="272"/>
      <c r="N190" s="273"/>
      <c r="O190" s="273"/>
      <c r="P190" s="273"/>
      <c r="Q190" s="273"/>
      <c r="R190" s="273"/>
      <c r="S190" s="273"/>
      <c r="T190" s="27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5" t="s">
        <v>436</v>
      </c>
      <c r="AU190" s="275" t="s">
        <v>86</v>
      </c>
      <c r="AV190" s="13" t="s">
        <v>86</v>
      </c>
      <c r="AW190" s="13" t="s">
        <v>32</v>
      </c>
      <c r="AX190" s="13" t="s">
        <v>76</v>
      </c>
      <c r="AY190" s="275" t="s">
        <v>213</v>
      </c>
    </row>
    <row r="191" s="14" customFormat="1">
      <c r="A191" s="14"/>
      <c r="B191" s="276"/>
      <c r="C191" s="277"/>
      <c r="D191" s="257" t="s">
        <v>436</v>
      </c>
      <c r="E191" s="278" t="s">
        <v>1</v>
      </c>
      <c r="F191" s="279" t="s">
        <v>453</v>
      </c>
      <c r="G191" s="277"/>
      <c r="H191" s="280">
        <v>48.031999999999996</v>
      </c>
      <c r="I191" s="281"/>
      <c r="J191" s="277"/>
      <c r="K191" s="277"/>
      <c r="L191" s="282"/>
      <c r="M191" s="283"/>
      <c r="N191" s="284"/>
      <c r="O191" s="284"/>
      <c r="P191" s="284"/>
      <c r="Q191" s="284"/>
      <c r="R191" s="284"/>
      <c r="S191" s="284"/>
      <c r="T191" s="28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6" t="s">
        <v>436</v>
      </c>
      <c r="AU191" s="286" t="s">
        <v>86</v>
      </c>
      <c r="AV191" s="14" t="s">
        <v>229</v>
      </c>
      <c r="AW191" s="14" t="s">
        <v>32</v>
      </c>
      <c r="AX191" s="14" t="s">
        <v>84</v>
      </c>
      <c r="AY191" s="286" t="s">
        <v>213</v>
      </c>
    </row>
    <row r="192" s="2" customFormat="1" ht="16.5" customHeight="1">
      <c r="A192" s="39"/>
      <c r="B192" s="40"/>
      <c r="C192" s="244" t="s">
        <v>253</v>
      </c>
      <c r="D192" s="244" t="s">
        <v>216</v>
      </c>
      <c r="E192" s="245" t="s">
        <v>5059</v>
      </c>
      <c r="F192" s="246" t="s">
        <v>5060</v>
      </c>
      <c r="G192" s="247" t="s">
        <v>393</v>
      </c>
      <c r="H192" s="248">
        <v>48.031999999999996</v>
      </c>
      <c r="I192" s="249"/>
      <c r="J192" s="250">
        <f>ROUND(I192*H192,2)</f>
        <v>0</v>
      </c>
      <c r="K192" s="246" t="s">
        <v>394</v>
      </c>
      <c r="L192" s="45"/>
      <c r="M192" s="251" t="s">
        <v>1</v>
      </c>
      <c r="N192" s="252" t="s">
        <v>41</v>
      </c>
      <c r="O192" s="92"/>
      <c r="P192" s="253">
        <f>O192*H192</f>
        <v>0</v>
      </c>
      <c r="Q192" s="253">
        <v>4.0000000000000003E-05</v>
      </c>
      <c r="R192" s="253">
        <f>Q192*H192</f>
        <v>0.00192128</v>
      </c>
      <c r="S192" s="253">
        <v>0</v>
      </c>
      <c r="T192" s="254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5" t="s">
        <v>229</v>
      </c>
      <c r="AT192" s="255" t="s">
        <v>216</v>
      </c>
      <c r="AU192" s="255" t="s">
        <v>86</v>
      </c>
      <c r="AY192" s="18" t="s">
        <v>213</v>
      </c>
      <c r="BE192" s="256">
        <f>IF(N192="základní",J192,0)</f>
        <v>0</v>
      </c>
      <c r="BF192" s="256">
        <f>IF(N192="snížená",J192,0)</f>
        <v>0</v>
      </c>
      <c r="BG192" s="256">
        <f>IF(N192="zákl. přenesená",J192,0)</f>
        <v>0</v>
      </c>
      <c r="BH192" s="256">
        <f>IF(N192="sníž. přenesená",J192,0)</f>
        <v>0</v>
      </c>
      <c r="BI192" s="256">
        <f>IF(N192="nulová",J192,0)</f>
        <v>0</v>
      </c>
      <c r="BJ192" s="18" t="s">
        <v>84</v>
      </c>
      <c r="BK192" s="256">
        <f>ROUND(I192*H192,2)</f>
        <v>0</v>
      </c>
      <c r="BL192" s="18" t="s">
        <v>229</v>
      </c>
      <c r="BM192" s="255" t="s">
        <v>5469</v>
      </c>
    </row>
    <row r="193" s="13" customFormat="1">
      <c r="A193" s="13"/>
      <c r="B193" s="265"/>
      <c r="C193" s="266"/>
      <c r="D193" s="257" t="s">
        <v>436</v>
      </c>
      <c r="E193" s="267" t="s">
        <v>1</v>
      </c>
      <c r="F193" s="268" t="s">
        <v>5462</v>
      </c>
      <c r="G193" s="266"/>
      <c r="H193" s="269">
        <v>2.8799999999999999</v>
      </c>
      <c r="I193" s="270"/>
      <c r="J193" s="266"/>
      <c r="K193" s="266"/>
      <c r="L193" s="271"/>
      <c r="M193" s="272"/>
      <c r="N193" s="273"/>
      <c r="O193" s="273"/>
      <c r="P193" s="273"/>
      <c r="Q193" s="273"/>
      <c r="R193" s="273"/>
      <c r="S193" s="273"/>
      <c r="T193" s="27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5" t="s">
        <v>436</v>
      </c>
      <c r="AU193" s="275" t="s">
        <v>86</v>
      </c>
      <c r="AV193" s="13" t="s">
        <v>86</v>
      </c>
      <c r="AW193" s="13" t="s">
        <v>32</v>
      </c>
      <c r="AX193" s="13" t="s">
        <v>76</v>
      </c>
      <c r="AY193" s="275" t="s">
        <v>213</v>
      </c>
    </row>
    <row r="194" s="13" customFormat="1">
      <c r="A194" s="13"/>
      <c r="B194" s="265"/>
      <c r="C194" s="266"/>
      <c r="D194" s="257" t="s">
        <v>436</v>
      </c>
      <c r="E194" s="267" t="s">
        <v>1</v>
      </c>
      <c r="F194" s="268" t="s">
        <v>5463</v>
      </c>
      <c r="G194" s="266"/>
      <c r="H194" s="269">
        <v>9.2720000000000002</v>
      </c>
      <c r="I194" s="270"/>
      <c r="J194" s="266"/>
      <c r="K194" s="266"/>
      <c r="L194" s="271"/>
      <c r="M194" s="272"/>
      <c r="N194" s="273"/>
      <c r="O194" s="273"/>
      <c r="P194" s="273"/>
      <c r="Q194" s="273"/>
      <c r="R194" s="273"/>
      <c r="S194" s="273"/>
      <c r="T194" s="27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5" t="s">
        <v>436</v>
      </c>
      <c r="AU194" s="275" t="s">
        <v>86</v>
      </c>
      <c r="AV194" s="13" t="s">
        <v>86</v>
      </c>
      <c r="AW194" s="13" t="s">
        <v>32</v>
      </c>
      <c r="AX194" s="13" t="s">
        <v>76</v>
      </c>
      <c r="AY194" s="275" t="s">
        <v>213</v>
      </c>
    </row>
    <row r="195" s="13" customFormat="1">
      <c r="A195" s="13"/>
      <c r="B195" s="265"/>
      <c r="C195" s="266"/>
      <c r="D195" s="257" t="s">
        <v>436</v>
      </c>
      <c r="E195" s="267" t="s">
        <v>1</v>
      </c>
      <c r="F195" s="268" t="s">
        <v>5464</v>
      </c>
      <c r="G195" s="266"/>
      <c r="H195" s="269">
        <v>18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5" t="s">
        <v>436</v>
      </c>
      <c r="AU195" s="275" t="s">
        <v>86</v>
      </c>
      <c r="AV195" s="13" t="s">
        <v>86</v>
      </c>
      <c r="AW195" s="13" t="s">
        <v>32</v>
      </c>
      <c r="AX195" s="13" t="s">
        <v>76</v>
      </c>
      <c r="AY195" s="275" t="s">
        <v>213</v>
      </c>
    </row>
    <row r="196" s="13" customFormat="1">
      <c r="A196" s="13"/>
      <c r="B196" s="265"/>
      <c r="C196" s="266"/>
      <c r="D196" s="257" t="s">
        <v>436</v>
      </c>
      <c r="E196" s="267" t="s">
        <v>1</v>
      </c>
      <c r="F196" s="268" t="s">
        <v>5465</v>
      </c>
      <c r="G196" s="266"/>
      <c r="H196" s="269">
        <v>1.8</v>
      </c>
      <c r="I196" s="270"/>
      <c r="J196" s="266"/>
      <c r="K196" s="266"/>
      <c r="L196" s="271"/>
      <c r="M196" s="272"/>
      <c r="N196" s="273"/>
      <c r="O196" s="273"/>
      <c r="P196" s="273"/>
      <c r="Q196" s="273"/>
      <c r="R196" s="273"/>
      <c r="S196" s="273"/>
      <c r="T196" s="27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5" t="s">
        <v>436</v>
      </c>
      <c r="AU196" s="275" t="s">
        <v>86</v>
      </c>
      <c r="AV196" s="13" t="s">
        <v>86</v>
      </c>
      <c r="AW196" s="13" t="s">
        <v>32</v>
      </c>
      <c r="AX196" s="13" t="s">
        <v>76</v>
      </c>
      <c r="AY196" s="275" t="s">
        <v>213</v>
      </c>
    </row>
    <row r="197" s="13" customFormat="1">
      <c r="A197" s="13"/>
      <c r="B197" s="265"/>
      <c r="C197" s="266"/>
      <c r="D197" s="257" t="s">
        <v>436</v>
      </c>
      <c r="E197" s="267" t="s">
        <v>1</v>
      </c>
      <c r="F197" s="268" t="s">
        <v>5466</v>
      </c>
      <c r="G197" s="266"/>
      <c r="H197" s="269">
        <v>3.6000000000000001</v>
      </c>
      <c r="I197" s="270"/>
      <c r="J197" s="266"/>
      <c r="K197" s="266"/>
      <c r="L197" s="271"/>
      <c r="M197" s="272"/>
      <c r="N197" s="273"/>
      <c r="O197" s="273"/>
      <c r="P197" s="273"/>
      <c r="Q197" s="273"/>
      <c r="R197" s="273"/>
      <c r="S197" s="273"/>
      <c r="T197" s="27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5" t="s">
        <v>436</v>
      </c>
      <c r="AU197" s="275" t="s">
        <v>86</v>
      </c>
      <c r="AV197" s="13" t="s">
        <v>86</v>
      </c>
      <c r="AW197" s="13" t="s">
        <v>32</v>
      </c>
      <c r="AX197" s="13" t="s">
        <v>76</v>
      </c>
      <c r="AY197" s="275" t="s">
        <v>213</v>
      </c>
    </row>
    <row r="198" s="13" customFormat="1">
      <c r="A198" s="13"/>
      <c r="B198" s="265"/>
      <c r="C198" s="266"/>
      <c r="D198" s="257" t="s">
        <v>436</v>
      </c>
      <c r="E198" s="267" t="s">
        <v>1</v>
      </c>
      <c r="F198" s="268" t="s">
        <v>5467</v>
      </c>
      <c r="G198" s="266"/>
      <c r="H198" s="269">
        <v>3.6000000000000001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5" t="s">
        <v>436</v>
      </c>
      <c r="AU198" s="275" t="s">
        <v>86</v>
      </c>
      <c r="AV198" s="13" t="s">
        <v>86</v>
      </c>
      <c r="AW198" s="13" t="s">
        <v>32</v>
      </c>
      <c r="AX198" s="13" t="s">
        <v>76</v>
      </c>
      <c r="AY198" s="275" t="s">
        <v>213</v>
      </c>
    </row>
    <row r="199" s="13" customFormat="1">
      <c r="A199" s="13"/>
      <c r="B199" s="265"/>
      <c r="C199" s="266"/>
      <c r="D199" s="257" t="s">
        <v>436</v>
      </c>
      <c r="E199" s="267" t="s">
        <v>1</v>
      </c>
      <c r="F199" s="268" t="s">
        <v>5468</v>
      </c>
      <c r="G199" s="266"/>
      <c r="H199" s="269">
        <v>8.8800000000000008</v>
      </c>
      <c r="I199" s="270"/>
      <c r="J199" s="266"/>
      <c r="K199" s="266"/>
      <c r="L199" s="271"/>
      <c r="M199" s="272"/>
      <c r="N199" s="273"/>
      <c r="O199" s="273"/>
      <c r="P199" s="273"/>
      <c r="Q199" s="273"/>
      <c r="R199" s="273"/>
      <c r="S199" s="273"/>
      <c r="T199" s="27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5" t="s">
        <v>436</v>
      </c>
      <c r="AU199" s="275" t="s">
        <v>86</v>
      </c>
      <c r="AV199" s="13" t="s">
        <v>86</v>
      </c>
      <c r="AW199" s="13" t="s">
        <v>32</v>
      </c>
      <c r="AX199" s="13" t="s">
        <v>76</v>
      </c>
      <c r="AY199" s="275" t="s">
        <v>213</v>
      </c>
    </row>
    <row r="200" s="14" customFormat="1">
      <c r="A200" s="14"/>
      <c r="B200" s="276"/>
      <c r="C200" s="277"/>
      <c r="D200" s="257" t="s">
        <v>436</v>
      </c>
      <c r="E200" s="278" t="s">
        <v>1</v>
      </c>
      <c r="F200" s="279" t="s">
        <v>453</v>
      </c>
      <c r="G200" s="277"/>
      <c r="H200" s="280">
        <v>48.031999999999996</v>
      </c>
      <c r="I200" s="281"/>
      <c r="J200" s="277"/>
      <c r="K200" s="277"/>
      <c r="L200" s="282"/>
      <c r="M200" s="283"/>
      <c r="N200" s="284"/>
      <c r="O200" s="284"/>
      <c r="P200" s="284"/>
      <c r="Q200" s="284"/>
      <c r="R200" s="284"/>
      <c r="S200" s="284"/>
      <c r="T200" s="28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6" t="s">
        <v>436</v>
      </c>
      <c r="AU200" s="286" t="s">
        <v>86</v>
      </c>
      <c r="AV200" s="14" t="s">
        <v>229</v>
      </c>
      <c r="AW200" s="14" t="s">
        <v>32</v>
      </c>
      <c r="AX200" s="14" t="s">
        <v>84</v>
      </c>
      <c r="AY200" s="286" t="s">
        <v>213</v>
      </c>
    </row>
    <row r="201" s="12" customFormat="1" ht="22.8" customHeight="1">
      <c r="A201" s="12"/>
      <c r="B201" s="228"/>
      <c r="C201" s="229"/>
      <c r="D201" s="230" t="s">
        <v>75</v>
      </c>
      <c r="E201" s="242" t="s">
        <v>248</v>
      </c>
      <c r="F201" s="242" t="s">
        <v>579</v>
      </c>
      <c r="G201" s="229"/>
      <c r="H201" s="229"/>
      <c r="I201" s="232"/>
      <c r="J201" s="243">
        <f>BK201</f>
        <v>0</v>
      </c>
      <c r="K201" s="229"/>
      <c r="L201" s="234"/>
      <c r="M201" s="235"/>
      <c r="N201" s="236"/>
      <c r="O201" s="236"/>
      <c r="P201" s="237">
        <f>SUM(P202:P225)</f>
        <v>0</v>
      </c>
      <c r="Q201" s="236"/>
      <c r="R201" s="237">
        <f>SUM(R202:R225)</f>
        <v>6.41995</v>
      </c>
      <c r="S201" s="236"/>
      <c r="T201" s="238">
        <f>SUM(T202:T225)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9" t="s">
        <v>84</v>
      </c>
      <c r="AT201" s="240" t="s">
        <v>75</v>
      </c>
      <c r="AU201" s="240" t="s">
        <v>84</v>
      </c>
      <c r="AY201" s="239" t="s">
        <v>213</v>
      </c>
      <c r="BK201" s="241">
        <f>SUM(BK202:BK225)</f>
        <v>0</v>
      </c>
    </row>
    <row r="202" s="2" customFormat="1" ht="16.5" customHeight="1">
      <c r="A202" s="39"/>
      <c r="B202" s="40"/>
      <c r="C202" s="244" t="s">
        <v>257</v>
      </c>
      <c r="D202" s="244" t="s">
        <v>216</v>
      </c>
      <c r="E202" s="245" t="s">
        <v>5470</v>
      </c>
      <c r="F202" s="246" t="s">
        <v>5471</v>
      </c>
      <c r="G202" s="247" t="s">
        <v>310</v>
      </c>
      <c r="H202" s="248">
        <v>3</v>
      </c>
      <c r="I202" s="249"/>
      <c r="J202" s="250">
        <f>ROUND(I202*H202,2)</f>
        <v>0</v>
      </c>
      <c r="K202" s="246" t="s">
        <v>1</v>
      </c>
      <c r="L202" s="45"/>
      <c r="M202" s="251" t="s">
        <v>1</v>
      </c>
      <c r="N202" s="252" t="s">
        <v>41</v>
      </c>
      <c r="O202" s="92"/>
      <c r="P202" s="253">
        <f>O202*H202</f>
        <v>0</v>
      </c>
      <c r="Q202" s="253">
        <v>0.11241</v>
      </c>
      <c r="R202" s="253">
        <f>Q202*H202</f>
        <v>0.33722999999999997</v>
      </c>
      <c r="S202" s="253">
        <v>0</v>
      </c>
      <c r="T202" s="254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5" t="s">
        <v>229</v>
      </c>
      <c r="AT202" s="255" t="s">
        <v>216</v>
      </c>
      <c r="AU202" s="255" t="s">
        <v>86</v>
      </c>
      <c r="AY202" s="18" t="s">
        <v>213</v>
      </c>
      <c r="BE202" s="256">
        <f>IF(N202="základní",J202,0)</f>
        <v>0</v>
      </c>
      <c r="BF202" s="256">
        <f>IF(N202="snížená",J202,0)</f>
        <v>0</v>
      </c>
      <c r="BG202" s="256">
        <f>IF(N202="zákl. přenesená",J202,0)</f>
        <v>0</v>
      </c>
      <c r="BH202" s="256">
        <f>IF(N202="sníž. přenesená",J202,0)</f>
        <v>0</v>
      </c>
      <c r="BI202" s="256">
        <f>IF(N202="nulová",J202,0)</f>
        <v>0</v>
      </c>
      <c r="BJ202" s="18" t="s">
        <v>84</v>
      </c>
      <c r="BK202" s="256">
        <f>ROUND(I202*H202,2)</f>
        <v>0</v>
      </c>
      <c r="BL202" s="18" t="s">
        <v>229</v>
      </c>
      <c r="BM202" s="255" t="s">
        <v>5472</v>
      </c>
    </row>
    <row r="203" s="2" customFormat="1">
      <c r="A203" s="39"/>
      <c r="B203" s="40"/>
      <c r="C203" s="41"/>
      <c r="D203" s="257" t="s">
        <v>222</v>
      </c>
      <c r="E203" s="41"/>
      <c r="F203" s="258" t="s">
        <v>5473</v>
      </c>
      <c r="G203" s="41"/>
      <c r="H203" s="41"/>
      <c r="I203" s="155"/>
      <c r="J203" s="41"/>
      <c r="K203" s="41"/>
      <c r="L203" s="45"/>
      <c r="M203" s="259"/>
      <c r="N203" s="260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222</v>
      </c>
      <c r="AU203" s="18" t="s">
        <v>86</v>
      </c>
    </row>
    <row r="204" s="2" customFormat="1" ht="16.5" customHeight="1">
      <c r="A204" s="39"/>
      <c r="B204" s="40"/>
      <c r="C204" s="287" t="s">
        <v>264</v>
      </c>
      <c r="D204" s="287" t="s">
        <v>488</v>
      </c>
      <c r="E204" s="288" t="s">
        <v>5474</v>
      </c>
      <c r="F204" s="289" t="s">
        <v>5475</v>
      </c>
      <c r="G204" s="290" t="s">
        <v>310</v>
      </c>
      <c r="H204" s="291">
        <v>3</v>
      </c>
      <c r="I204" s="292"/>
      <c r="J204" s="293">
        <f>ROUND(I204*H204,2)</f>
        <v>0</v>
      </c>
      <c r="K204" s="289" t="s">
        <v>1</v>
      </c>
      <c r="L204" s="294"/>
      <c r="M204" s="295" t="s">
        <v>1</v>
      </c>
      <c r="N204" s="296" t="s">
        <v>41</v>
      </c>
      <c r="O204" s="92"/>
      <c r="P204" s="253">
        <f>O204*H204</f>
        <v>0</v>
      </c>
      <c r="Q204" s="253">
        <v>0.0025000000000000001</v>
      </c>
      <c r="R204" s="253">
        <f>Q204*H204</f>
        <v>0.0074999999999999997</v>
      </c>
      <c r="S204" s="253">
        <v>0</v>
      </c>
      <c r="T204" s="254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5" t="s">
        <v>420</v>
      </c>
      <c r="AT204" s="255" t="s">
        <v>488</v>
      </c>
      <c r="AU204" s="255" t="s">
        <v>86</v>
      </c>
      <c r="AY204" s="18" t="s">
        <v>213</v>
      </c>
      <c r="BE204" s="256">
        <f>IF(N204="základní",J204,0)</f>
        <v>0</v>
      </c>
      <c r="BF204" s="256">
        <f>IF(N204="snížená",J204,0)</f>
        <v>0</v>
      </c>
      <c r="BG204" s="256">
        <f>IF(N204="zákl. přenesená",J204,0)</f>
        <v>0</v>
      </c>
      <c r="BH204" s="256">
        <f>IF(N204="sníž. přenesená",J204,0)</f>
        <v>0</v>
      </c>
      <c r="BI204" s="256">
        <f>IF(N204="nulová",J204,0)</f>
        <v>0</v>
      </c>
      <c r="BJ204" s="18" t="s">
        <v>84</v>
      </c>
      <c r="BK204" s="256">
        <f>ROUND(I204*H204,2)</f>
        <v>0</v>
      </c>
      <c r="BL204" s="18" t="s">
        <v>229</v>
      </c>
      <c r="BM204" s="255" t="s">
        <v>5476</v>
      </c>
    </row>
    <row r="205" s="2" customFormat="1" ht="16.5" customHeight="1">
      <c r="A205" s="39"/>
      <c r="B205" s="40"/>
      <c r="C205" s="287" t="s">
        <v>269</v>
      </c>
      <c r="D205" s="287" t="s">
        <v>488</v>
      </c>
      <c r="E205" s="288" t="s">
        <v>5477</v>
      </c>
      <c r="F205" s="289" t="s">
        <v>5478</v>
      </c>
      <c r="G205" s="290" t="s">
        <v>310</v>
      </c>
      <c r="H205" s="291">
        <v>25</v>
      </c>
      <c r="I205" s="292"/>
      <c r="J205" s="293">
        <f>ROUND(I205*H205,2)</f>
        <v>0</v>
      </c>
      <c r="K205" s="289" t="s">
        <v>1</v>
      </c>
      <c r="L205" s="294"/>
      <c r="M205" s="295" t="s">
        <v>1</v>
      </c>
      <c r="N205" s="296" t="s">
        <v>41</v>
      </c>
      <c r="O205" s="92"/>
      <c r="P205" s="253">
        <f>O205*H205</f>
        <v>0</v>
      </c>
      <c r="Q205" s="253">
        <v>0.0020999999999999999</v>
      </c>
      <c r="R205" s="253">
        <f>Q205*H205</f>
        <v>0.052499999999999998</v>
      </c>
      <c r="S205" s="253">
        <v>0</v>
      </c>
      <c r="T205" s="254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5" t="s">
        <v>420</v>
      </c>
      <c r="AT205" s="255" t="s">
        <v>488</v>
      </c>
      <c r="AU205" s="255" t="s">
        <v>86</v>
      </c>
      <c r="AY205" s="18" t="s">
        <v>213</v>
      </c>
      <c r="BE205" s="256">
        <f>IF(N205="základní",J205,0)</f>
        <v>0</v>
      </c>
      <c r="BF205" s="256">
        <f>IF(N205="snížená",J205,0)</f>
        <v>0</v>
      </c>
      <c r="BG205" s="256">
        <f>IF(N205="zákl. přenesená",J205,0)</f>
        <v>0</v>
      </c>
      <c r="BH205" s="256">
        <f>IF(N205="sníž. přenesená",J205,0)</f>
        <v>0</v>
      </c>
      <c r="BI205" s="256">
        <f>IF(N205="nulová",J205,0)</f>
        <v>0</v>
      </c>
      <c r="BJ205" s="18" t="s">
        <v>84</v>
      </c>
      <c r="BK205" s="256">
        <f>ROUND(I205*H205,2)</f>
        <v>0</v>
      </c>
      <c r="BL205" s="18" t="s">
        <v>229</v>
      </c>
      <c r="BM205" s="255" t="s">
        <v>5479</v>
      </c>
    </row>
    <row r="206" s="2" customFormat="1" ht="21.75" customHeight="1">
      <c r="A206" s="39"/>
      <c r="B206" s="40"/>
      <c r="C206" s="244" t="s">
        <v>279</v>
      </c>
      <c r="D206" s="244" t="s">
        <v>216</v>
      </c>
      <c r="E206" s="245" t="s">
        <v>5480</v>
      </c>
      <c r="F206" s="246" t="s">
        <v>5481</v>
      </c>
      <c r="G206" s="247" t="s">
        <v>310</v>
      </c>
      <c r="H206" s="248">
        <v>9</v>
      </c>
      <c r="I206" s="249"/>
      <c r="J206" s="250">
        <f>ROUND(I206*H206,2)</f>
        <v>0</v>
      </c>
      <c r="K206" s="246" t="s">
        <v>394</v>
      </c>
      <c r="L206" s="45"/>
      <c r="M206" s="251" t="s">
        <v>1</v>
      </c>
      <c r="N206" s="252" t="s">
        <v>41</v>
      </c>
      <c r="O206" s="92"/>
      <c r="P206" s="253">
        <f>O206*H206</f>
        <v>0</v>
      </c>
      <c r="Q206" s="253">
        <v>0.097159999999999996</v>
      </c>
      <c r="R206" s="253">
        <f>Q206*H206</f>
        <v>0.87444</v>
      </c>
      <c r="S206" s="253">
        <v>0</v>
      </c>
      <c r="T206" s="254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5" t="s">
        <v>229</v>
      </c>
      <c r="AT206" s="255" t="s">
        <v>216</v>
      </c>
      <c r="AU206" s="255" t="s">
        <v>86</v>
      </c>
      <c r="AY206" s="18" t="s">
        <v>213</v>
      </c>
      <c r="BE206" s="256">
        <f>IF(N206="základní",J206,0)</f>
        <v>0</v>
      </c>
      <c r="BF206" s="256">
        <f>IF(N206="snížená",J206,0)</f>
        <v>0</v>
      </c>
      <c r="BG206" s="256">
        <f>IF(N206="zákl. přenesená",J206,0)</f>
        <v>0</v>
      </c>
      <c r="BH206" s="256">
        <f>IF(N206="sníž. přenesená",J206,0)</f>
        <v>0</v>
      </c>
      <c r="BI206" s="256">
        <f>IF(N206="nulová",J206,0)</f>
        <v>0</v>
      </c>
      <c r="BJ206" s="18" t="s">
        <v>84</v>
      </c>
      <c r="BK206" s="256">
        <f>ROUND(I206*H206,2)</f>
        <v>0</v>
      </c>
      <c r="BL206" s="18" t="s">
        <v>229</v>
      </c>
      <c r="BM206" s="255" t="s">
        <v>5482</v>
      </c>
    </row>
    <row r="207" s="2" customFormat="1">
      <c r="A207" s="39"/>
      <c r="B207" s="40"/>
      <c r="C207" s="41"/>
      <c r="D207" s="257" t="s">
        <v>222</v>
      </c>
      <c r="E207" s="41"/>
      <c r="F207" s="258" t="s">
        <v>5483</v>
      </c>
      <c r="G207" s="41"/>
      <c r="H207" s="41"/>
      <c r="I207" s="155"/>
      <c r="J207" s="41"/>
      <c r="K207" s="41"/>
      <c r="L207" s="45"/>
      <c r="M207" s="259"/>
      <c r="N207" s="260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222</v>
      </c>
      <c r="AU207" s="18" t="s">
        <v>86</v>
      </c>
    </row>
    <row r="208" s="2" customFormat="1" ht="16.5" customHeight="1">
      <c r="A208" s="39"/>
      <c r="B208" s="40"/>
      <c r="C208" s="287" t="s">
        <v>8</v>
      </c>
      <c r="D208" s="287" t="s">
        <v>488</v>
      </c>
      <c r="E208" s="288" t="s">
        <v>5484</v>
      </c>
      <c r="F208" s="289" t="s">
        <v>5485</v>
      </c>
      <c r="G208" s="290" t="s">
        <v>310</v>
      </c>
      <c r="H208" s="291">
        <v>9</v>
      </c>
      <c r="I208" s="292"/>
      <c r="J208" s="293">
        <f>ROUND(I208*H208,2)</f>
        <v>0</v>
      </c>
      <c r="K208" s="289" t="s">
        <v>1</v>
      </c>
      <c r="L208" s="294"/>
      <c r="M208" s="295" t="s">
        <v>1</v>
      </c>
      <c r="N208" s="296" t="s">
        <v>41</v>
      </c>
      <c r="O208" s="92"/>
      <c r="P208" s="253">
        <f>O208*H208</f>
        <v>0</v>
      </c>
      <c r="Q208" s="253">
        <v>0.11600000000000001</v>
      </c>
      <c r="R208" s="253">
        <f>Q208*H208</f>
        <v>1.044</v>
      </c>
      <c r="S208" s="253">
        <v>0</v>
      </c>
      <c r="T208" s="254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5" t="s">
        <v>420</v>
      </c>
      <c r="AT208" s="255" t="s">
        <v>488</v>
      </c>
      <c r="AU208" s="255" t="s">
        <v>86</v>
      </c>
      <c r="AY208" s="18" t="s">
        <v>213</v>
      </c>
      <c r="BE208" s="256">
        <f>IF(N208="základní",J208,0)</f>
        <v>0</v>
      </c>
      <c r="BF208" s="256">
        <f>IF(N208="snížená",J208,0)</f>
        <v>0</v>
      </c>
      <c r="BG208" s="256">
        <f>IF(N208="zákl. přenesená",J208,0)</f>
        <v>0</v>
      </c>
      <c r="BH208" s="256">
        <f>IF(N208="sníž. přenesená",J208,0)</f>
        <v>0</v>
      </c>
      <c r="BI208" s="256">
        <f>IF(N208="nulová",J208,0)</f>
        <v>0</v>
      </c>
      <c r="BJ208" s="18" t="s">
        <v>84</v>
      </c>
      <c r="BK208" s="256">
        <f>ROUND(I208*H208,2)</f>
        <v>0</v>
      </c>
      <c r="BL208" s="18" t="s">
        <v>229</v>
      </c>
      <c r="BM208" s="255" t="s">
        <v>5486</v>
      </c>
    </row>
    <row r="209" s="2" customFormat="1" ht="21.75" customHeight="1">
      <c r="A209" s="39"/>
      <c r="B209" s="40"/>
      <c r="C209" s="244" t="s">
        <v>322</v>
      </c>
      <c r="D209" s="244" t="s">
        <v>216</v>
      </c>
      <c r="E209" s="245" t="s">
        <v>5487</v>
      </c>
      <c r="F209" s="246" t="s">
        <v>5488</v>
      </c>
      <c r="G209" s="247" t="s">
        <v>310</v>
      </c>
      <c r="H209" s="248">
        <v>14</v>
      </c>
      <c r="I209" s="249"/>
      <c r="J209" s="250">
        <f>ROUND(I209*H209,2)</f>
        <v>0</v>
      </c>
      <c r="K209" s="246" t="s">
        <v>394</v>
      </c>
      <c r="L209" s="45"/>
      <c r="M209" s="251" t="s">
        <v>1</v>
      </c>
      <c r="N209" s="252" t="s">
        <v>41</v>
      </c>
      <c r="O209" s="92"/>
      <c r="P209" s="253">
        <f>O209*H209</f>
        <v>0</v>
      </c>
      <c r="Q209" s="253">
        <v>0.0011199999999999999</v>
      </c>
      <c r="R209" s="253">
        <f>Q209*H209</f>
        <v>0.015679999999999999</v>
      </c>
      <c r="S209" s="253">
        <v>0</v>
      </c>
      <c r="T209" s="254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5" t="s">
        <v>229</v>
      </c>
      <c r="AT209" s="255" t="s">
        <v>216</v>
      </c>
      <c r="AU209" s="255" t="s">
        <v>86</v>
      </c>
      <c r="AY209" s="18" t="s">
        <v>213</v>
      </c>
      <c r="BE209" s="256">
        <f>IF(N209="základní",J209,0)</f>
        <v>0</v>
      </c>
      <c r="BF209" s="256">
        <f>IF(N209="snížená",J209,0)</f>
        <v>0</v>
      </c>
      <c r="BG209" s="256">
        <f>IF(N209="zákl. přenesená",J209,0)</f>
        <v>0</v>
      </c>
      <c r="BH209" s="256">
        <f>IF(N209="sníž. přenesená",J209,0)</f>
        <v>0</v>
      </c>
      <c r="BI209" s="256">
        <f>IF(N209="nulová",J209,0)</f>
        <v>0</v>
      </c>
      <c r="BJ209" s="18" t="s">
        <v>84</v>
      </c>
      <c r="BK209" s="256">
        <f>ROUND(I209*H209,2)</f>
        <v>0</v>
      </c>
      <c r="BL209" s="18" t="s">
        <v>229</v>
      </c>
      <c r="BM209" s="255" t="s">
        <v>5489</v>
      </c>
    </row>
    <row r="210" s="2" customFormat="1">
      <c r="A210" s="39"/>
      <c r="B210" s="40"/>
      <c r="C210" s="41"/>
      <c r="D210" s="257" t="s">
        <v>222</v>
      </c>
      <c r="E210" s="41"/>
      <c r="F210" s="258" t="s">
        <v>5473</v>
      </c>
      <c r="G210" s="41"/>
      <c r="H210" s="41"/>
      <c r="I210" s="155"/>
      <c r="J210" s="41"/>
      <c r="K210" s="41"/>
      <c r="L210" s="45"/>
      <c r="M210" s="259"/>
      <c r="N210" s="260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222</v>
      </c>
      <c r="AU210" s="18" t="s">
        <v>86</v>
      </c>
    </row>
    <row r="211" s="2" customFormat="1" ht="16.5" customHeight="1">
      <c r="A211" s="39"/>
      <c r="B211" s="40"/>
      <c r="C211" s="287" t="s">
        <v>7</v>
      </c>
      <c r="D211" s="287" t="s">
        <v>488</v>
      </c>
      <c r="E211" s="288" t="s">
        <v>5490</v>
      </c>
      <c r="F211" s="289" t="s">
        <v>5491</v>
      </c>
      <c r="G211" s="290" t="s">
        <v>310</v>
      </c>
      <c r="H211" s="291">
        <v>7</v>
      </c>
      <c r="I211" s="292"/>
      <c r="J211" s="293">
        <f>ROUND(I211*H211,2)</f>
        <v>0</v>
      </c>
      <c r="K211" s="289" t="s">
        <v>1</v>
      </c>
      <c r="L211" s="294"/>
      <c r="M211" s="295" t="s">
        <v>1</v>
      </c>
      <c r="N211" s="296" t="s">
        <v>41</v>
      </c>
      <c r="O211" s="92"/>
      <c r="P211" s="253">
        <f>O211*H211</f>
        <v>0</v>
      </c>
      <c r="Q211" s="253">
        <v>0.014500000000000001</v>
      </c>
      <c r="R211" s="253">
        <f>Q211*H211</f>
        <v>0.10150000000000001</v>
      </c>
      <c r="S211" s="253">
        <v>0</v>
      </c>
      <c r="T211" s="25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5" t="s">
        <v>420</v>
      </c>
      <c r="AT211" s="255" t="s">
        <v>488</v>
      </c>
      <c r="AU211" s="255" t="s">
        <v>86</v>
      </c>
      <c r="AY211" s="18" t="s">
        <v>213</v>
      </c>
      <c r="BE211" s="256">
        <f>IF(N211="základní",J211,0)</f>
        <v>0</v>
      </c>
      <c r="BF211" s="256">
        <f>IF(N211="snížená",J211,0)</f>
        <v>0</v>
      </c>
      <c r="BG211" s="256">
        <f>IF(N211="zákl. přenesená",J211,0)</f>
        <v>0</v>
      </c>
      <c r="BH211" s="256">
        <f>IF(N211="sníž. přenesená",J211,0)</f>
        <v>0</v>
      </c>
      <c r="BI211" s="256">
        <f>IF(N211="nulová",J211,0)</f>
        <v>0</v>
      </c>
      <c r="BJ211" s="18" t="s">
        <v>84</v>
      </c>
      <c r="BK211" s="256">
        <f>ROUND(I211*H211,2)</f>
        <v>0</v>
      </c>
      <c r="BL211" s="18" t="s">
        <v>229</v>
      </c>
      <c r="BM211" s="255" t="s">
        <v>5492</v>
      </c>
    </row>
    <row r="212" s="2" customFormat="1" ht="21.75" customHeight="1">
      <c r="A212" s="39"/>
      <c r="B212" s="40"/>
      <c r="C212" s="287" t="s">
        <v>333</v>
      </c>
      <c r="D212" s="287" t="s">
        <v>488</v>
      </c>
      <c r="E212" s="288" t="s">
        <v>5493</v>
      </c>
      <c r="F212" s="289" t="s">
        <v>5494</v>
      </c>
      <c r="G212" s="290" t="s">
        <v>310</v>
      </c>
      <c r="H212" s="291">
        <v>4</v>
      </c>
      <c r="I212" s="292"/>
      <c r="J212" s="293">
        <f>ROUND(I212*H212,2)</f>
        <v>0</v>
      </c>
      <c r="K212" s="289" t="s">
        <v>1</v>
      </c>
      <c r="L212" s="294"/>
      <c r="M212" s="295" t="s">
        <v>1</v>
      </c>
      <c r="N212" s="296" t="s">
        <v>41</v>
      </c>
      <c r="O212" s="92"/>
      <c r="P212" s="253">
        <f>O212*H212</f>
        <v>0</v>
      </c>
      <c r="Q212" s="253">
        <v>0.014500000000000001</v>
      </c>
      <c r="R212" s="253">
        <f>Q212*H212</f>
        <v>0.058000000000000003</v>
      </c>
      <c r="S212" s="253">
        <v>0</v>
      </c>
      <c r="T212" s="254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5" t="s">
        <v>420</v>
      </c>
      <c r="AT212" s="255" t="s">
        <v>488</v>
      </c>
      <c r="AU212" s="255" t="s">
        <v>86</v>
      </c>
      <c r="AY212" s="18" t="s">
        <v>213</v>
      </c>
      <c r="BE212" s="256">
        <f>IF(N212="základní",J212,0)</f>
        <v>0</v>
      </c>
      <c r="BF212" s="256">
        <f>IF(N212="snížená",J212,0)</f>
        <v>0</v>
      </c>
      <c r="BG212" s="256">
        <f>IF(N212="zákl. přenesená",J212,0)</f>
        <v>0</v>
      </c>
      <c r="BH212" s="256">
        <f>IF(N212="sníž. přenesená",J212,0)</f>
        <v>0</v>
      </c>
      <c r="BI212" s="256">
        <f>IF(N212="nulová",J212,0)</f>
        <v>0</v>
      </c>
      <c r="BJ212" s="18" t="s">
        <v>84</v>
      </c>
      <c r="BK212" s="256">
        <f>ROUND(I212*H212,2)</f>
        <v>0</v>
      </c>
      <c r="BL212" s="18" t="s">
        <v>229</v>
      </c>
      <c r="BM212" s="255" t="s">
        <v>5495</v>
      </c>
    </row>
    <row r="213" s="2" customFormat="1" ht="16.5" customHeight="1">
      <c r="A213" s="39"/>
      <c r="B213" s="40"/>
      <c r="C213" s="287" t="s">
        <v>338</v>
      </c>
      <c r="D213" s="287" t="s">
        <v>488</v>
      </c>
      <c r="E213" s="288" t="s">
        <v>5496</v>
      </c>
      <c r="F213" s="289" t="s">
        <v>5497</v>
      </c>
      <c r="G213" s="290" t="s">
        <v>310</v>
      </c>
      <c r="H213" s="291">
        <v>3</v>
      </c>
      <c r="I213" s="292"/>
      <c r="J213" s="293">
        <f>ROUND(I213*H213,2)</f>
        <v>0</v>
      </c>
      <c r="K213" s="289" t="s">
        <v>1</v>
      </c>
      <c r="L213" s="294"/>
      <c r="M213" s="295" t="s">
        <v>1</v>
      </c>
      <c r="N213" s="296" t="s">
        <v>41</v>
      </c>
      <c r="O213" s="92"/>
      <c r="P213" s="253">
        <f>O213*H213</f>
        <v>0</v>
      </c>
      <c r="Q213" s="253">
        <v>0.0141</v>
      </c>
      <c r="R213" s="253">
        <f>Q213*H213</f>
        <v>0.042299999999999997</v>
      </c>
      <c r="S213" s="253">
        <v>0</v>
      </c>
      <c r="T213" s="254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5" t="s">
        <v>420</v>
      </c>
      <c r="AT213" s="255" t="s">
        <v>488</v>
      </c>
      <c r="AU213" s="255" t="s">
        <v>86</v>
      </c>
      <c r="AY213" s="18" t="s">
        <v>213</v>
      </c>
      <c r="BE213" s="256">
        <f>IF(N213="základní",J213,0)</f>
        <v>0</v>
      </c>
      <c r="BF213" s="256">
        <f>IF(N213="snížená",J213,0)</f>
        <v>0</v>
      </c>
      <c r="BG213" s="256">
        <f>IF(N213="zákl. přenesená",J213,0)</f>
        <v>0</v>
      </c>
      <c r="BH213" s="256">
        <f>IF(N213="sníž. přenesená",J213,0)</f>
        <v>0</v>
      </c>
      <c r="BI213" s="256">
        <f>IF(N213="nulová",J213,0)</f>
        <v>0</v>
      </c>
      <c r="BJ213" s="18" t="s">
        <v>84</v>
      </c>
      <c r="BK213" s="256">
        <f>ROUND(I213*H213,2)</f>
        <v>0</v>
      </c>
      <c r="BL213" s="18" t="s">
        <v>229</v>
      </c>
      <c r="BM213" s="255" t="s">
        <v>5498</v>
      </c>
    </row>
    <row r="214" s="2" customFormat="1" ht="21.75" customHeight="1">
      <c r="A214" s="39"/>
      <c r="B214" s="40"/>
      <c r="C214" s="244" t="s">
        <v>343</v>
      </c>
      <c r="D214" s="244" t="s">
        <v>216</v>
      </c>
      <c r="E214" s="245" t="s">
        <v>5499</v>
      </c>
      <c r="F214" s="246" t="s">
        <v>5500</v>
      </c>
      <c r="G214" s="247" t="s">
        <v>310</v>
      </c>
      <c r="H214" s="248">
        <v>20</v>
      </c>
      <c r="I214" s="249"/>
      <c r="J214" s="250">
        <f>ROUND(I214*H214,2)</f>
        <v>0</v>
      </c>
      <c r="K214" s="246" t="s">
        <v>394</v>
      </c>
      <c r="L214" s="45"/>
      <c r="M214" s="251" t="s">
        <v>1</v>
      </c>
      <c r="N214" s="252" t="s">
        <v>41</v>
      </c>
      <c r="O214" s="92"/>
      <c r="P214" s="253">
        <f>O214*H214</f>
        <v>0</v>
      </c>
      <c r="Q214" s="253">
        <v>0.00116</v>
      </c>
      <c r="R214" s="253">
        <f>Q214*H214</f>
        <v>0.023199999999999998</v>
      </c>
      <c r="S214" s="253">
        <v>0</v>
      </c>
      <c r="T214" s="254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5" t="s">
        <v>229</v>
      </c>
      <c r="AT214" s="255" t="s">
        <v>216</v>
      </c>
      <c r="AU214" s="255" t="s">
        <v>86</v>
      </c>
      <c r="AY214" s="18" t="s">
        <v>213</v>
      </c>
      <c r="BE214" s="256">
        <f>IF(N214="základní",J214,0)</f>
        <v>0</v>
      </c>
      <c r="BF214" s="256">
        <f>IF(N214="snížená",J214,0)</f>
        <v>0</v>
      </c>
      <c r="BG214" s="256">
        <f>IF(N214="zákl. přenesená",J214,0)</f>
        <v>0</v>
      </c>
      <c r="BH214" s="256">
        <f>IF(N214="sníž. přenesená",J214,0)</f>
        <v>0</v>
      </c>
      <c r="BI214" s="256">
        <f>IF(N214="nulová",J214,0)</f>
        <v>0</v>
      </c>
      <c r="BJ214" s="18" t="s">
        <v>84</v>
      </c>
      <c r="BK214" s="256">
        <f>ROUND(I214*H214,2)</f>
        <v>0</v>
      </c>
      <c r="BL214" s="18" t="s">
        <v>229</v>
      </c>
      <c r="BM214" s="255" t="s">
        <v>5501</v>
      </c>
    </row>
    <row r="215" s="2" customFormat="1">
      <c r="A215" s="39"/>
      <c r="B215" s="40"/>
      <c r="C215" s="41"/>
      <c r="D215" s="257" t="s">
        <v>222</v>
      </c>
      <c r="E215" s="41"/>
      <c r="F215" s="258" t="s">
        <v>5473</v>
      </c>
      <c r="G215" s="41"/>
      <c r="H215" s="41"/>
      <c r="I215" s="155"/>
      <c r="J215" s="41"/>
      <c r="K215" s="41"/>
      <c r="L215" s="45"/>
      <c r="M215" s="259"/>
      <c r="N215" s="260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222</v>
      </c>
      <c r="AU215" s="18" t="s">
        <v>86</v>
      </c>
    </row>
    <row r="216" s="2" customFormat="1" ht="21.75" customHeight="1">
      <c r="A216" s="39"/>
      <c r="B216" s="40"/>
      <c r="C216" s="287" t="s">
        <v>348</v>
      </c>
      <c r="D216" s="287" t="s">
        <v>488</v>
      </c>
      <c r="E216" s="288" t="s">
        <v>5502</v>
      </c>
      <c r="F216" s="289" t="s">
        <v>5503</v>
      </c>
      <c r="G216" s="290" t="s">
        <v>310</v>
      </c>
      <c r="H216" s="291">
        <v>6</v>
      </c>
      <c r="I216" s="292"/>
      <c r="J216" s="293">
        <f>ROUND(I216*H216,2)</f>
        <v>0</v>
      </c>
      <c r="K216" s="289" t="s">
        <v>1</v>
      </c>
      <c r="L216" s="294"/>
      <c r="M216" s="295" t="s">
        <v>1</v>
      </c>
      <c r="N216" s="296" t="s">
        <v>41</v>
      </c>
      <c r="O216" s="92"/>
      <c r="P216" s="253">
        <f>O216*H216</f>
        <v>0</v>
      </c>
      <c r="Q216" s="253">
        <v>0.070000000000000007</v>
      </c>
      <c r="R216" s="253">
        <f>Q216*H216</f>
        <v>0.42000000000000004</v>
      </c>
      <c r="S216" s="253">
        <v>0</v>
      </c>
      <c r="T216" s="254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5" t="s">
        <v>420</v>
      </c>
      <c r="AT216" s="255" t="s">
        <v>488</v>
      </c>
      <c r="AU216" s="255" t="s">
        <v>86</v>
      </c>
      <c r="AY216" s="18" t="s">
        <v>213</v>
      </c>
      <c r="BE216" s="256">
        <f>IF(N216="základní",J216,0)</f>
        <v>0</v>
      </c>
      <c r="BF216" s="256">
        <f>IF(N216="snížená",J216,0)</f>
        <v>0</v>
      </c>
      <c r="BG216" s="256">
        <f>IF(N216="zákl. přenesená",J216,0)</f>
        <v>0</v>
      </c>
      <c r="BH216" s="256">
        <f>IF(N216="sníž. přenesená",J216,0)</f>
        <v>0</v>
      </c>
      <c r="BI216" s="256">
        <f>IF(N216="nulová",J216,0)</f>
        <v>0</v>
      </c>
      <c r="BJ216" s="18" t="s">
        <v>84</v>
      </c>
      <c r="BK216" s="256">
        <f>ROUND(I216*H216,2)</f>
        <v>0</v>
      </c>
      <c r="BL216" s="18" t="s">
        <v>229</v>
      </c>
      <c r="BM216" s="255" t="s">
        <v>5504</v>
      </c>
    </row>
    <row r="217" s="2" customFormat="1" ht="21.75" customHeight="1">
      <c r="A217" s="39"/>
      <c r="B217" s="40"/>
      <c r="C217" s="287" t="s">
        <v>512</v>
      </c>
      <c r="D217" s="287" t="s">
        <v>488</v>
      </c>
      <c r="E217" s="288" t="s">
        <v>5505</v>
      </c>
      <c r="F217" s="289" t="s">
        <v>5506</v>
      </c>
      <c r="G217" s="290" t="s">
        <v>310</v>
      </c>
      <c r="H217" s="291">
        <v>14</v>
      </c>
      <c r="I217" s="292"/>
      <c r="J217" s="293">
        <f>ROUND(I217*H217,2)</f>
        <v>0</v>
      </c>
      <c r="K217" s="289" t="s">
        <v>1</v>
      </c>
      <c r="L217" s="294"/>
      <c r="M217" s="295" t="s">
        <v>1</v>
      </c>
      <c r="N217" s="296" t="s">
        <v>41</v>
      </c>
      <c r="O217" s="92"/>
      <c r="P217" s="253">
        <f>O217*H217</f>
        <v>0</v>
      </c>
      <c r="Q217" s="253">
        <v>0.070000000000000007</v>
      </c>
      <c r="R217" s="253">
        <f>Q217*H217</f>
        <v>0.98000000000000009</v>
      </c>
      <c r="S217" s="253">
        <v>0</v>
      </c>
      <c r="T217" s="254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5" t="s">
        <v>420</v>
      </c>
      <c r="AT217" s="255" t="s">
        <v>488</v>
      </c>
      <c r="AU217" s="255" t="s">
        <v>86</v>
      </c>
      <c r="AY217" s="18" t="s">
        <v>213</v>
      </c>
      <c r="BE217" s="256">
        <f>IF(N217="základní",J217,0)</f>
        <v>0</v>
      </c>
      <c r="BF217" s="256">
        <f>IF(N217="snížená",J217,0)</f>
        <v>0</v>
      </c>
      <c r="BG217" s="256">
        <f>IF(N217="zákl. přenesená",J217,0)</f>
        <v>0</v>
      </c>
      <c r="BH217" s="256">
        <f>IF(N217="sníž. přenesená",J217,0)</f>
        <v>0</v>
      </c>
      <c r="BI217" s="256">
        <f>IF(N217="nulová",J217,0)</f>
        <v>0</v>
      </c>
      <c r="BJ217" s="18" t="s">
        <v>84</v>
      </c>
      <c r="BK217" s="256">
        <f>ROUND(I217*H217,2)</f>
        <v>0</v>
      </c>
      <c r="BL217" s="18" t="s">
        <v>229</v>
      </c>
      <c r="BM217" s="255" t="s">
        <v>5507</v>
      </c>
    </row>
    <row r="218" s="2" customFormat="1" ht="21.75" customHeight="1">
      <c r="A218" s="39"/>
      <c r="B218" s="40"/>
      <c r="C218" s="244" t="s">
        <v>516</v>
      </c>
      <c r="D218" s="244" t="s">
        <v>216</v>
      </c>
      <c r="E218" s="245" t="s">
        <v>5508</v>
      </c>
      <c r="F218" s="246" t="s">
        <v>5509</v>
      </c>
      <c r="G218" s="247" t="s">
        <v>310</v>
      </c>
      <c r="H218" s="248">
        <v>19</v>
      </c>
      <c r="I218" s="249"/>
      <c r="J218" s="250">
        <f>ROUND(I218*H218,2)</f>
        <v>0</v>
      </c>
      <c r="K218" s="246" t="s">
        <v>1</v>
      </c>
      <c r="L218" s="45"/>
      <c r="M218" s="251" t="s">
        <v>1</v>
      </c>
      <c r="N218" s="252" t="s">
        <v>41</v>
      </c>
      <c r="O218" s="92"/>
      <c r="P218" s="253">
        <f>O218*H218</f>
        <v>0</v>
      </c>
      <c r="Q218" s="253">
        <v>0.0018</v>
      </c>
      <c r="R218" s="253">
        <f>Q218*H218</f>
        <v>0.034200000000000001</v>
      </c>
      <c r="S218" s="253">
        <v>0</v>
      </c>
      <c r="T218" s="254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5" t="s">
        <v>229</v>
      </c>
      <c r="AT218" s="255" t="s">
        <v>216</v>
      </c>
      <c r="AU218" s="255" t="s">
        <v>86</v>
      </c>
      <c r="AY218" s="18" t="s">
        <v>213</v>
      </c>
      <c r="BE218" s="256">
        <f>IF(N218="základní",J218,0)</f>
        <v>0</v>
      </c>
      <c r="BF218" s="256">
        <f>IF(N218="snížená",J218,0)</f>
        <v>0</v>
      </c>
      <c r="BG218" s="256">
        <f>IF(N218="zákl. přenesená",J218,0)</f>
        <v>0</v>
      </c>
      <c r="BH218" s="256">
        <f>IF(N218="sníž. přenesená",J218,0)</f>
        <v>0</v>
      </c>
      <c r="BI218" s="256">
        <f>IF(N218="nulová",J218,0)</f>
        <v>0</v>
      </c>
      <c r="BJ218" s="18" t="s">
        <v>84</v>
      </c>
      <c r="BK218" s="256">
        <f>ROUND(I218*H218,2)</f>
        <v>0</v>
      </c>
      <c r="BL218" s="18" t="s">
        <v>229</v>
      </c>
      <c r="BM218" s="255" t="s">
        <v>5510</v>
      </c>
    </row>
    <row r="219" s="2" customFormat="1">
      <c r="A219" s="39"/>
      <c r="B219" s="40"/>
      <c r="C219" s="41"/>
      <c r="D219" s="257" t="s">
        <v>222</v>
      </c>
      <c r="E219" s="41"/>
      <c r="F219" s="258" t="s">
        <v>5473</v>
      </c>
      <c r="G219" s="41"/>
      <c r="H219" s="41"/>
      <c r="I219" s="155"/>
      <c r="J219" s="41"/>
      <c r="K219" s="41"/>
      <c r="L219" s="45"/>
      <c r="M219" s="259"/>
      <c r="N219" s="260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222</v>
      </c>
      <c r="AU219" s="18" t="s">
        <v>86</v>
      </c>
    </row>
    <row r="220" s="2" customFormat="1" ht="16.5" customHeight="1">
      <c r="A220" s="39"/>
      <c r="B220" s="40"/>
      <c r="C220" s="287" t="s">
        <v>355</v>
      </c>
      <c r="D220" s="287" t="s">
        <v>488</v>
      </c>
      <c r="E220" s="288" t="s">
        <v>5511</v>
      </c>
      <c r="F220" s="289" t="s">
        <v>5512</v>
      </c>
      <c r="G220" s="290" t="s">
        <v>310</v>
      </c>
      <c r="H220" s="291">
        <v>19</v>
      </c>
      <c r="I220" s="292"/>
      <c r="J220" s="293">
        <f>ROUND(I220*H220,2)</f>
        <v>0</v>
      </c>
      <c r="K220" s="289" t="s">
        <v>1</v>
      </c>
      <c r="L220" s="294"/>
      <c r="M220" s="295" t="s">
        <v>1</v>
      </c>
      <c r="N220" s="296" t="s">
        <v>41</v>
      </c>
      <c r="O220" s="92"/>
      <c r="P220" s="253">
        <f>O220*H220</f>
        <v>0</v>
      </c>
      <c r="Q220" s="253">
        <v>0.015299999999999999</v>
      </c>
      <c r="R220" s="253">
        <f>Q220*H220</f>
        <v>0.29070000000000001</v>
      </c>
      <c r="S220" s="253">
        <v>0</v>
      </c>
      <c r="T220" s="254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5" t="s">
        <v>420</v>
      </c>
      <c r="AT220" s="255" t="s">
        <v>488</v>
      </c>
      <c r="AU220" s="255" t="s">
        <v>86</v>
      </c>
      <c r="AY220" s="18" t="s">
        <v>213</v>
      </c>
      <c r="BE220" s="256">
        <f>IF(N220="základní",J220,0)</f>
        <v>0</v>
      </c>
      <c r="BF220" s="256">
        <f>IF(N220="snížená",J220,0)</f>
        <v>0</v>
      </c>
      <c r="BG220" s="256">
        <f>IF(N220="zákl. přenesená",J220,0)</f>
        <v>0</v>
      </c>
      <c r="BH220" s="256">
        <f>IF(N220="sníž. přenesená",J220,0)</f>
        <v>0</v>
      </c>
      <c r="BI220" s="256">
        <f>IF(N220="nulová",J220,0)</f>
        <v>0</v>
      </c>
      <c r="BJ220" s="18" t="s">
        <v>84</v>
      </c>
      <c r="BK220" s="256">
        <f>ROUND(I220*H220,2)</f>
        <v>0</v>
      </c>
      <c r="BL220" s="18" t="s">
        <v>229</v>
      </c>
      <c r="BM220" s="255" t="s">
        <v>5513</v>
      </c>
    </row>
    <row r="221" s="2" customFormat="1" ht="16.5" customHeight="1">
      <c r="A221" s="39"/>
      <c r="B221" s="40"/>
      <c r="C221" s="244" t="s">
        <v>360</v>
      </c>
      <c r="D221" s="244" t="s">
        <v>216</v>
      </c>
      <c r="E221" s="245" t="s">
        <v>5514</v>
      </c>
      <c r="F221" s="246" t="s">
        <v>5515</v>
      </c>
      <c r="G221" s="247" t="s">
        <v>310</v>
      </c>
      <c r="H221" s="248">
        <v>9</v>
      </c>
      <c r="I221" s="249"/>
      <c r="J221" s="250">
        <f>ROUND(I221*H221,2)</f>
        <v>0</v>
      </c>
      <c r="K221" s="246" t="s">
        <v>1</v>
      </c>
      <c r="L221" s="45"/>
      <c r="M221" s="251" t="s">
        <v>1</v>
      </c>
      <c r="N221" s="252" t="s">
        <v>41</v>
      </c>
      <c r="O221" s="92"/>
      <c r="P221" s="253">
        <f>O221*H221</f>
        <v>0</v>
      </c>
      <c r="Q221" s="253">
        <v>0.0018</v>
      </c>
      <c r="R221" s="253">
        <f>Q221*H221</f>
        <v>0.016199999999999999</v>
      </c>
      <c r="S221" s="253">
        <v>0</v>
      </c>
      <c r="T221" s="254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5" t="s">
        <v>229</v>
      </c>
      <c r="AT221" s="255" t="s">
        <v>216</v>
      </c>
      <c r="AU221" s="255" t="s">
        <v>86</v>
      </c>
      <c r="AY221" s="18" t="s">
        <v>213</v>
      </c>
      <c r="BE221" s="256">
        <f>IF(N221="základní",J221,0)</f>
        <v>0</v>
      </c>
      <c r="BF221" s="256">
        <f>IF(N221="snížená",J221,0)</f>
        <v>0</v>
      </c>
      <c r="BG221" s="256">
        <f>IF(N221="zákl. přenesená",J221,0)</f>
        <v>0</v>
      </c>
      <c r="BH221" s="256">
        <f>IF(N221="sníž. přenesená",J221,0)</f>
        <v>0</v>
      </c>
      <c r="BI221" s="256">
        <f>IF(N221="nulová",J221,0)</f>
        <v>0</v>
      </c>
      <c r="BJ221" s="18" t="s">
        <v>84</v>
      </c>
      <c r="BK221" s="256">
        <f>ROUND(I221*H221,2)</f>
        <v>0</v>
      </c>
      <c r="BL221" s="18" t="s">
        <v>229</v>
      </c>
      <c r="BM221" s="255" t="s">
        <v>5516</v>
      </c>
    </row>
    <row r="222" s="2" customFormat="1">
      <c r="A222" s="39"/>
      <c r="B222" s="40"/>
      <c r="C222" s="41"/>
      <c r="D222" s="257" t="s">
        <v>222</v>
      </c>
      <c r="E222" s="41"/>
      <c r="F222" s="258" t="s">
        <v>5473</v>
      </c>
      <c r="G222" s="41"/>
      <c r="H222" s="41"/>
      <c r="I222" s="155"/>
      <c r="J222" s="41"/>
      <c r="K222" s="41"/>
      <c r="L222" s="45"/>
      <c r="M222" s="259"/>
      <c r="N222" s="260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222</v>
      </c>
      <c r="AU222" s="18" t="s">
        <v>86</v>
      </c>
    </row>
    <row r="223" s="2" customFormat="1" ht="16.5" customHeight="1">
      <c r="A223" s="39"/>
      <c r="B223" s="40"/>
      <c r="C223" s="287" t="s">
        <v>365</v>
      </c>
      <c r="D223" s="287" t="s">
        <v>488</v>
      </c>
      <c r="E223" s="288" t="s">
        <v>5517</v>
      </c>
      <c r="F223" s="289" t="s">
        <v>5518</v>
      </c>
      <c r="G223" s="290" t="s">
        <v>310</v>
      </c>
      <c r="H223" s="291">
        <v>6</v>
      </c>
      <c r="I223" s="292"/>
      <c r="J223" s="293">
        <f>ROUND(I223*H223,2)</f>
        <v>0</v>
      </c>
      <c r="K223" s="289" t="s">
        <v>1</v>
      </c>
      <c r="L223" s="294"/>
      <c r="M223" s="295" t="s">
        <v>1</v>
      </c>
      <c r="N223" s="296" t="s">
        <v>41</v>
      </c>
      <c r="O223" s="92"/>
      <c r="P223" s="253">
        <f>O223*H223</f>
        <v>0</v>
      </c>
      <c r="Q223" s="253">
        <v>0.17499999999999999</v>
      </c>
      <c r="R223" s="253">
        <f>Q223*H223</f>
        <v>1.0499999999999998</v>
      </c>
      <c r="S223" s="253">
        <v>0</v>
      </c>
      <c r="T223" s="254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5" t="s">
        <v>420</v>
      </c>
      <c r="AT223" s="255" t="s">
        <v>488</v>
      </c>
      <c r="AU223" s="255" t="s">
        <v>86</v>
      </c>
      <c r="AY223" s="18" t="s">
        <v>213</v>
      </c>
      <c r="BE223" s="256">
        <f>IF(N223="základní",J223,0)</f>
        <v>0</v>
      </c>
      <c r="BF223" s="256">
        <f>IF(N223="snížená",J223,0)</f>
        <v>0</v>
      </c>
      <c r="BG223" s="256">
        <f>IF(N223="zákl. přenesená",J223,0)</f>
        <v>0</v>
      </c>
      <c r="BH223" s="256">
        <f>IF(N223="sníž. přenesená",J223,0)</f>
        <v>0</v>
      </c>
      <c r="BI223" s="256">
        <f>IF(N223="nulová",J223,0)</f>
        <v>0</v>
      </c>
      <c r="BJ223" s="18" t="s">
        <v>84</v>
      </c>
      <c r="BK223" s="256">
        <f>ROUND(I223*H223,2)</f>
        <v>0</v>
      </c>
      <c r="BL223" s="18" t="s">
        <v>229</v>
      </c>
      <c r="BM223" s="255" t="s">
        <v>5519</v>
      </c>
    </row>
    <row r="224" s="2" customFormat="1" ht="21.75" customHeight="1">
      <c r="A224" s="39"/>
      <c r="B224" s="40"/>
      <c r="C224" s="287" t="s">
        <v>370</v>
      </c>
      <c r="D224" s="287" t="s">
        <v>488</v>
      </c>
      <c r="E224" s="288" t="s">
        <v>5520</v>
      </c>
      <c r="F224" s="289" t="s">
        <v>5521</v>
      </c>
      <c r="G224" s="290" t="s">
        <v>310</v>
      </c>
      <c r="H224" s="291">
        <v>2</v>
      </c>
      <c r="I224" s="292"/>
      <c r="J224" s="293">
        <f>ROUND(I224*H224,2)</f>
        <v>0</v>
      </c>
      <c r="K224" s="289" t="s">
        <v>1</v>
      </c>
      <c r="L224" s="294"/>
      <c r="M224" s="295" t="s">
        <v>1</v>
      </c>
      <c r="N224" s="296" t="s">
        <v>41</v>
      </c>
      <c r="O224" s="92"/>
      <c r="P224" s="253">
        <f>O224*H224</f>
        <v>0</v>
      </c>
      <c r="Q224" s="253">
        <v>0.35749999999999998</v>
      </c>
      <c r="R224" s="253">
        <f>Q224*H224</f>
        <v>0.71499999999999997</v>
      </c>
      <c r="S224" s="253">
        <v>0</v>
      </c>
      <c r="T224" s="254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5" t="s">
        <v>420</v>
      </c>
      <c r="AT224" s="255" t="s">
        <v>488</v>
      </c>
      <c r="AU224" s="255" t="s">
        <v>86</v>
      </c>
      <c r="AY224" s="18" t="s">
        <v>213</v>
      </c>
      <c r="BE224" s="256">
        <f>IF(N224="základní",J224,0)</f>
        <v>0</v>
      </c>
      <c r="BF224" s="256">
        <f>IF(N224="snížená",J224,0)</f>
        <v>0</v>
      </c>
      <c r="BG224" s="256">
        <f>IF(N224="zákl. přenesená",J224,0)</f>
        <v>0</v>
      </c>
      <c r="BH224" s="256">
        <f>IF(N224="sníž. přenesená",J224,0)</f>
        <v>0</v>
      </c>
      <c r="BI224" s="256">
        <f>IF(N224="nulová",J224,0)</f>
        <v>0</v>
      </c>
      <c r="BJ224" s="18" t="s">
        <v>84</v>
      </c>
      <c r="BK224" s="256">
        <f>ROUND(I224*H224,2)</f>
        <v>0</v>
      </c>
      <c r="BL224" s="18" t="s">
        <v>229</v>
      </c>
      <c r="BM224" s="255" t="s">
        <v>5522</v>
      </c>
    </row>
    <row r="225" s="2" customFormat="1" ht="16.5" customHeight="1">
      <c r="A225" s="39"/>
      <c r="B225" s="40"/>
      <c r="C225" s="287" t="s">
        <v>375</v>
      </c>
      <c r="D225" s="287" t="s">
        <v>488</v>
      </c>
      <c r="E225" s="288" t="s">
        <v>5523</v>
      </c>
      <c r="F225" s="289" t="s">
        <v>5524</v>
      </c>
      <c r="G225" s="290" t="s">
        <v>310</v>
      </c>
      <c r="H225" s="291">
        <v>1</v>
      </c>
      <c r="I225" s="292"/>
      <c r="J225" s="293">
        <f>ROUND(I225*H225,2)</f>
        <v>0</v>
      </c>
      <c r="K225" s="289" t="s">
        <v>1</v>
      </c>
      <c r="L225" s="294"/>
      <c r="M225" s="295" t="s">
        <v>1</v>
      </c>
      <c r="N225" s="296" t="s">
        <v>41</v>
      </c>
      <c r="O225" s="92"/>
      <c r="P225" s="253">
        <f>O225*H225</f>
        <v>0</v>
      </c>
      <c r="Q225" s="253">
        <v>0.35749999999999998</v>
      </c>
      <c r="R225" s="253">
        <f>Q225*H225</f>
        <v>0.35749999999999998</v>
      </c>
      <c r="S225" s="253">
        <v>0</v>
      </c>
      <c r="T225" s="254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5" t="s">
        <v>420</v>
      </c>
      <c r="AT225" s="255" t="s">
        <v>488</v>
      </c>
      <c r="AU225" s="255" t="s">
        <v>86</v>
      </c>
      <c r="AY225" s="18" t="s">
        <v>213</v>
      </c>
      <c r="BE225" s="256">
        <f>IF(N225="základní",J225,0)</f>
        <v>0</v>
      </c>
      <c r="BF225" s="256">
        <f>IF(N225="snížená",J225,0)</f>
        <v>0</v>
      </c>
      <c r="BG225" s="256">
        <f>IF(N225="zákl. přenesená",J225,0)</f>
        <v>0</v>
      </c>
      <c r="BH225" s="256">
        <f>IF(N225="sníž. přenesená",J225,0)</f>
        <v>0</v>
      </c>
      <c r="BI225" s="256">
        <f>IF(N225="nulová",J225,0)</f>
        <v>0</v>
      </c>
      <c r="BJ225" s="18" t="s">
        <v>84</v>
      </c>
      <c r="BK225" s="256">
        <f>ROUND(I225*H225,2)</f>
        <v>0</v>
      </c>
      <c r="BL225" s="18" t="s">
        <v>229</v>
      </c>
      <c r="BM225" s="255" t="s">
        <v>5525</v>
      </c>
    </row>
    <row r="226" s="12" customFormat="1" ht="22.8" customHeight="1">
      <c r="A226" s="12"/>
      <c r="B226" s="228"/>
      <c r="C226" s="229"/>
      <c r="D226" s="230" t="s">
        <v>75</v>
      </c>
      <c r="E226" s="242" t="s">
        <v>1133</v>
      </c>
      <c r="F226" s="242" t="s">
        <v>1134</v>
      </c>
      <c r="G226" s="229"/>
      <c r="H226" s="229"/>
      <c r="I226" s="232"/>
      <c r="J226" s="243">
        <f>BK226</f>
        <v>0</v>
      </c>
      <c r="K226" s="229"/>
      <c r="L226" s="234"/>
      <c r="M226" s="235"/>
      <c r="N226" s="236"/>
      <c r="O226" s="236"/>
      <c r="P226" s="237">
        <f>P227</f>
        <v>0</v>
      </c>
      <c r="Q226" s="236"/>
      <c r="R226" s="237">
        <f>R227</f>
        <v>0</v>
      </c>
      <c r="S226" s="236"/>
      <c r="T226" s="238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39" t="s">
        <v>84</v>
      </c>
      <c r="AT226" s="240" t="s">
        <v>75</v>
      </c>
      <c r="AU226" s="240" t="s">
        <v>84</v>
      </c>
      <c r="AY226" s="239" t="s">
        <v>213</v>
      </c>
      <c r="BK226" s="241">
        <f>BK227</f>
        <v>0</v>
      </c>
    </row>
    <row r="227" s="2" customFormat="1" ht="21.75" customHeight="1">
      <c r="A227" s="39"/>
      <c r="B227" s="40"/>
      <c r="C227" s="244" t="s">
        <v>274</v>
      </c>
      <c r="D227" s="244" t="s">
        <v>216</v>
      </c>
      <c r="E227" s="245" t="s">
        <v>5526</v>
      </c>
      <c r="F227" s="246" t="s">
        <v>5527</v>
      </c>
      <c r="G227" s="247" t="s">
        <v>491</v>
      </c>
      <c r="H227" s="248">
        <v>14.07</v>
      </c>
      <c r="I227" s="249"/>
      <c r="J227" s="250">
        <f>ROUND(I227*H227,2)</f>
        <v>0</v>
      </c>
      <c r="K227" s="246" t="s">
        <v>394</v>
      </c>
      <c r="L227" s="45"/>
      <c r="M227" s="314" t="s">
        <v>1</v>
      </c>
      <c r="N227" s="315" t="s">
        <v>41</v>
      </c>
      <c r="O227" s="263"/>
      <c r="P227" s="316">
        <f>O227*H227</f>
        <v>0</v>
      </c>
      <c r="Q227" s="316">
        <v>0</v>
      </c>
      <c r="R227" s="316">
        <f>Q227*H227</f>
        <v>0</v>
      </c>
      <c r="S227" s="316">
        <v>0</v>
      </c>
      <c r="T227" s="31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5" t="s">
        <v>229</v>
      </c>
      <c r="AT227" s="255" t="s">
        <v>216</v>
      </c>
      <c r="AU227" s="255" t="s">
        <v>86</v>
      </c>
      <c r="AY227" s="18" t="s">
        <v>213</v>
      </c>
      <c r="BE227" s="256">
        <f>IF(N227="základní",J227,0)</f>
        <v>0</v>
      </c>
      <c r="BF227" s="256">
        <f>IF(N227="snížená",J227,0)</f>
        <v>0</v>
      </c>
      <c r="BG227" s="256">
        <f>IF(N227="zákl. přenesená",J227,0)</f>
        <v>0</v>
      </c>
      <c r="BH227" s="256">
        <f>IF(N227="sníž. přenesená",J227,0)</f>
        <v>0</v>
      </c>
      <c r="BI227" s="256">
        <f>IF(N227="nulová",J227,0)</f>
        <v>0</v>
      </c>
      <c r="BJ227" s="18" t="s">
        <v>84</v>
      </c>
      <c r="BK227" s="256">
        <f>ROUND(I227*H227,2)</f>
        <v>0</v>
      </c>
      <c r="BL227" s="18" t="s">
        <v>229</v>
      </c>
      <c r="BM227" s="255" t="s">
        <v>5528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193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Aiu/SWCEb2YVd7aEEbsQECUaAddw+8PgJAbmU/C6CJQ2bdtPRKu9kZ1/ObaFBeegg+pWPDVUXKPkWTR0SezaNA==" hashValue="1so96TBnXPO5uZhQGOasxQhDIbpLZwuQnRGxYH/u5JLUQQcefjJXPi8jz93+QWGmQH6OEzFI6n/L86nt44KvHg==" algorithmName="SHA-512" password="CC35"/>
  <autoFilter ref="C120:K22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1" t="s">
        <v>5529</v>
      </c>
      <c r="H4" s="21"/>
    </row>
    <row r="5" s="1" customFormat="1" ht="12" customHeight="1">
      <c r="B5" s="21"/>
      <c r="C5" s="335" t="s">
        <v>13</v>
      </c>
      <c r="D5" s="161" t="s">
        <v>14</v>
      </c>
      <c r="E5" s="1"/>
      <c r="F5" s="1"/>
      <c r="H5" s="21"/>
    </row>
    <row r="6" s="1" customFormat="1" ht="36.96" customHeight="1">
      <c r="B6" s="21"/>
      <c r="C6" s="336" t="s">
        <v>16</v>
      </c>
      <c r="D6" s="337" t="s">
        <v>17</v>
      </c>
      <c r="E6" s="1"/>
      <c r="F6" s="1"/>
      <c r="H6" s="21"/>
    </row>
    <row r="7" s="1" customFormat="1" ht="16.5" customHeight="1">
      <c r="B7" s="21"/>
      <c r="C7" s="153" t="s">
        <v>22</v>
      </c>
      <c r="D7" s="158" t="str">
        <f>'Rekapitulace stavby'!AN8</f>
        <v>7. 8. 2020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16"/>
      <c r="B9" s="338"/>
      <c r="C9" s="339" t="s">
        <v>57</v>
      </c>
      <c r="D9" s="340" t="s">
        <v>58</v>
      </c>
      <c r="E9" s="340" t="s">
        <v>200</v>
      </c>
      <c r="F9" s="341" t="s">
        <v>5530</v>
      </c>
      <c r="G9" s="216"/>
      <c r="H9" s="338"/>
    </row>
    <row r="10" s="2" customFormat="1" ht="26.4" customHeight="1">
      <c r="A10" s="39"/>
      <c r="B10" s="45"/>
      <c r="C10" s="342" t="s">
        <v>5531</v>
      </c>
      <c r="D10" s="342" t="s">
        <v>91</v>
      </c>
      <c r="E10" s="39"/>
      <c r="F10" s="39"/>
      <c r="G10" s="39"/>
      <c r="H10" s="45"/>
    </row>
    <row r="11" s="2" customFormat="1" ht="16.8" customHeight="1">
      <c r="A11" s="39"/>
      <c r="B11" s="45"/>
      <c r="C11" s="343" t="s">
        <v>2220</v>
      </c>
      <c r="D11" s="344" t="s">
        <v>1</v>
      </c>
      <c r="E11" s="345" t="s">
        <v>1</v>
      </c>
      <c r="F11" s="346">
        <v>885.75</v>
      </c>
      <c r="G11" s="39"/>
      <c r="H11" s="45"/>
    </row>
    <row r="12" s="2" customFormat="1">
      <c r="A12" s="39"/>
      <c r="B12" s="45"/>
      <c r="C12" s="347" t="s">
        <v>1</v>
      </c>
      <c r="D12" s="347" t="s">
        <v>2243</v>
      </c>
      <c r="E12" s="18" t="s">
        <v>1</v>
      </c>
      <c r="F12" s="348">
        <v>0</v>
      </c>
      <c r="G12" s="39"/>
      <c r="H12" s="45"/>
    </row>
    <row r="13" s="2" customFormat="1" ht="16.8" customHeight="1">
      <c r="A13" s="39"/>
      <c r="B13" s="45"/>
      <c r="C13" s="347" t="s">
        <v>1</v>
      </c>
      <c r="D13" s="347" t="s">
        <v>2244</v>
      </c>
      <c r="E13" s="18" t="s">
        <v>1</v>
      </c>
      <c r="F13" s="348">
        <v>649.11000000000001</v>
      </c>
      <c r="G13" s="39"/>
      <c r="H13" s="45"/>
    </row>
    <row r="14" s="2" customFormat="1" ht="16.8" customHeight="1">
      <c r="A14" s="39"/>
      <c r="B14" s="45"/>
      <c r="C14" s="347" t="s">
        <v>1</v>
      </c>
      <c r="D14" s="347" t="s">
        <v>2245</v>
      </c>
      <c r="E14" s="18" t="s">
        <v>1</v>
      </c>
      <c r="F14" s="348">
        <v>127.5</v>
      </c>
      <c r="G14" s="39"/>
      <c r="H14" s="45"/>
    </row>
    <row r="15" s="2" customFormat="1" ht="16.8" customHeight="1">
      <c r="A15" s="39"/>
      <c r="B15" s="45"/>
      <c r="C15" s="347" t="s">
        <v>1</v>
      </c>
      <c r="D15" s="347" t="s">
        <v>2246</v>
      </c>
      <c r="E15" s="18" t="s">
        <v>1</v>
      </c>
      <c r="F15" s="348">
        <v>109.14</v>
      </c>
      <c r="G15" s="39"/>
      <c r="H15" s="45"/>
    </row>
    <row r="16" s="2" customFormat="1" ht="16.8" customHeight="1">
      <c r="A16" s="39"/>
      <c r="B16" s="45"/>
      <c r="C16" s="347" t="s">
        <v>2220</v>
      </c>
      <c r="D16" s="347" t="s">
        <v>453</v>
      </c>
      <c r="E16" s="18" t="s">
        <v>1</v>
      </c>
      <c r="F16" s="348">
        <v>885.75</v>
      </c>
      <c r="G16" s="39"/>
      <c r="H16" s="45"/>
    </row>
    <row r="17" s="2" customFormat="1" ht="16.8" customHeight="1">
      <c r="A17" s="39"/>
      <c r="B17" s="45"/>
      <c r="C17" s="343" t="s">
        <v>5532</v>
      </c>
      <c r="D17" s="344" t="s">
        <v>1</v>
      </c>
      <c r="E17" s="345" t="s">
        <v>1</v>
      </c>
      <c r="F17" s="346">
        <v>0</v>
      </c>
      <c r="G17" s="39"/>
      <c r="H17" s="45"/>
    </row>
    <row r="18" s="2" customFormat="1" ht="26.4" customHeight="1">
      <c r="A18" s="39"/>
      <c r="B18" s="45"/>
      <c r="C18" s="342" t="s">
        <v>5533</v>
      </c>
      <c r="D18" s="342" t="s">
        <v>94</v>
      </c>
      <c r="E18" s="39"/>
      <c r="F18" s="39"/>
      <c r="G18" s="39"/>
      <c r="H18" s="45"/>
    </row>
    <row r="19" s="2" customFormat="1" ht="16.8" customHeight="1">
      <c r="A19" s="39"/>
      <c r="B19" s="45"/>
      <c r="C19" s="343" t="s">
        <v>2220</v>
      </c>
      <c r="D19" s="344" t="s">
        <v>1</v>
      </c>
      <c r="E19" s="345" t="s">
        <v>1</v>
      </c>
      <c r="F19" s="346">
        <v>885.75</v>
      </c>
      <c r="G19" s="39"/>
      <c r="H19" s="45"/>
    </row>
    <row r="20" s="2" customFormat="1" ht="16.8" customHeight="1">
      <c r="A20" s="39"/>
      <c r="B20" s="45"/>
      <c r="C20" s="343" t="s">
        <v>5532</v>
      </c>
      <c r="D20" s="344" t="s">
        <v>1</v>
      </c>
      <c r="E20" s="345" t="s">
        <v>1</v>
      </c>
      <c r="F20" s="346">
        <v>0</v>
      </c>
      <c r="G20" s="39"/>
      <c r="H20" s="45"/>
    </row>
    <row r="21" s="2" customFormat="1" ht="16.8" customHeight="1">
      <c r="A21" s="39"/>
      <c r="B21" s="45"/>
      <c r="C21" s="343" t="s">
        <v>763</v>
      </c>
      <c r="D21" s="344" t="s">
        <v>1</v>
      </c>
      <c r="E21" s="345" t="s">
        <v>1</v>
      </c>
      <c r="F21" s="346">
        <v>179.94999999999999</v>
      </c>
      <c r="G21" s="39"/>
      <c r="H21" s="45"/>
    </row>
    <row r="22" s="2" customFormat="1" ht="16.8" customHeight="1">
      <c r="A22" s="39"/>
      <c r="B22" s="45"/>
      <c r="C22" s="347" t="s">
        <v>1</v>
      </c>
      <c r="D22" s="347" t="s">
        <v>774</v>
      </c>
      <c r="E22" s="18" t="s">
        <v>1</v>
      </c>
      <c r="F22" s="348">
        <v>0</v>
      </c>
      <c r="G22" s="39"/>
      <c r="H22" s="45"/>
    </row>
    <row r="23" s="2" customFormat="1" ht="16.8" customHeight="1">
      <c r="A23" s="39"/>
      <c r="B23" s="45"/>
      <c r="C23" s="347" t="s">
        <v>1</v>
      </c>
      <c r="D23" s="347" t="s">
        <v>775</v>
      </c>
      <c r="E23" s="18" t="s">
        <v>1</v>
      </c>
      <c r="F23" s="348">
        <v>179.94999999999999</v>
      </c>
      <c r="G23" s="39"/>
      <c r="H23" s="45"/>
    </row>
    <row r="24" s="2" customFormat="1" ht="16.8" customHeight="1">
      <c r="A24" s="39"/>
      <c r="B24" s="45"/>
      <c r="C24" s="347" t="s">
        <v>763</v>
      </c>
      <c r="D24" s="347" t="s">
        <v>453</v>
      </c>
      <c r="E24" s="18" t="s">
        <v>1</v>
      </c>
      <c r="F24" s="348">
        <v>179.94999999999999</v>
      </c>
      <c r="G24" s="39"/>
      <c r="H24" s="45"/>
    </row>
    <row r="25" s="2" customFormat="1" ht="16.8" customHeight="1">
      <c r="A25" s="39"/>
      <c r="B25" s="45"/>
      <c r="C25" s="349" t="s">
        <v>5534</v>
      </c>
      <c r="D25" s="39"/>
      <c r="E25" s="39"/>
      <c r="F25" s="39"/>
      <c r="G25" s="39"/>
      <c r="H25" s="45"/>
    </row>
    <row r="26" s="2" customFormat="1" ht="16.8" customHeight="1">
      <c r="A26" s="39"/>
      <c r="B26" s="45"/>
      <c r="C26" s="347" t="s">
        <v>771</v>
      </c>
      <c r="D26" s="347" t="s">
        <v>772</v>
      </c>
      <c r="E26" s="18" t="s">
        <v>399</v>
      </c>
      <c r="F26" s="348">
        <v>179.94999999999999</v>
      </c>
      <c r="G26" s="39"/>
      <c r="H26" s="45"/>
    </row>
    <row r="27" s="2" customFormat="1" ht="16.8" customHeight="1">
      <c r="A27" s="39"/>
      <c r="B27" s="45"/>
      <c r="C27" s="347" t="s">
        <v>776</v>
      </c>
      <c r="D27" s="347" t="s">
        <v>777</v>
      </c>
      <c r="E27" s="18" t="s">
        <v>399</v>
      </c>
      <c r="F27" s="348">
        <v>89.974999999999994</v>
      </c>
      <c r="G27" s="39"/>
      <c r="H27" s="45"/>
    </row>
    <row r="28" s="2" customFormat="1" ht="16.8" customHeight="1">
      <c r="A28" s="39"/>
      <c r="B28" s="45"/>
      <c r="C28" s="347" t="s">
        <v>786</v>
      </c>
      <c r="D28" s="347" t="s">
        <v>787</v>
      </c>
      <c r="E28" s="18" t="s">
        <v>399</v>
      </c>
      <c r="F28" s="348">
        <v>719.952</v>
      </c>
      <c r="G28" s="39"/>
      <c r="H28" s="45"/>
    </row>
    <row r="29" s="2" customFormat="1">
      <c r="A29" s="39"/>
      <c r="B29" s="45"/>
      <c r="C29" s="347" t="s">
        <v>689</v>
      </c>
      <c r="D29" s="347" t="s">
        <v>861</v>
      </c>
      <c r="E29" s="18" t="s">
        <v>491</v>
      </c>
      <c r="F29" s="348">
        <v>359.89999999999998</v>
      </c>
      <c r="G29" s="39"/>
      <c r="H29" s="45"/>
    </row>
    <row r="30" s="2" customFormat="1" ht="16.8" customHeight="1">
      <c r="A30" s="39"/>
      <c r="B30" s="45"/>
      <c r="C30" s="343" t="s">
        <v>765</v>
      </c>
      <c r="D30" s="344" t="s">
        <v>1</v>
      </c>
      <c r="E30" s="345" t="s">
        <v>1</v>
      </c>
      <c r="F30" s="346">
        <v>387.5</v>
      </c>
      <c r="G30" s="39"/>
      <c r="H30" s="45"/>
    </row>
    <row r="31" s="2" customFormat="1" ht="16.8" customHeight="1">
      <c r="A31" s="39"/>
      <c r="B31" s="45"/>
      <c r="C31" s="347" t="s">
        <v>1</v>
      </c>
      <c r="D31" s="347" t="s">
        <v>795</v>
      </c>
      <c r="E31" s="18" t="s">
        <v>1</v>
      </c>
      <c r="F31" s="348">
        <v>0</v>
      </c>
      <c r="G31" s="39"/>
      <c r="H31" s="45"/>
    </row>
    <row r="32" s="2" customFormat="1" ht="16.8" customHeight="1">
      <c r="A32" s="39"/>
      <c r="B32" s="45"/>
      <c r="C32" s="347" t="s">
        <v>1</v>
      </c>
      <c r="D32" s="347" t="s">
        <v>796</v>
      </c>
      <c r="E32" s="18" t="s">
        <v>1</v>
      </c>
      <c r="F32" s="348">
        <v>387.5</v>
      </c>
      <c r="G32" s="39"/>
      <c r="H32" s="45"/>
    </row>
    <row r="33" s="2" customFormat="1" ht="16.8" customHeight="1">
      <c r="A33" s="39"/>
      <c r="B33" s="45"/>
      <c r="C33" s="347" t="s">
        <v>765</v>
      </c>
      <c r="D33" s="347" t="s">
        <v>453</v>
      </c>
      <c r="E33" s="18" t="s">
        <v>1</v>
      </c>
      <c r="F33" s="348">
        <v>387.5</v>
      </c>
      <c r="G33" s="39"/>
      <c r="H33" s="45"/>
    </row>
    <row r="34" s="2" customFormat="1" ht="16.8" customHeight="1">
      <c r="A34" s="39"/>
      <c r="B34" s="45"/>
      <c r="C34" s="349" t="s">
        <v>5534</v>
      </c>
      <c r="D34" s="39"/>
      <c r="E34" s="39"/>
      <c r="F34" s="39"/>
      <c r="G34" s="39"/>
      <c r="H34" s="45"/>
    </row>
    <row r="35" s="2" customFormat="1" ht="16.8" customHeight="1">
      <c r="A35" s="39"/>
      <c r="B35" s="45"/>
      <c r="C35" s="347" t="s">
        <v>792</v>
      </c>
      <c r="D35" s="347" t="s">
        <v>793</v>
      </c>
      <c r="E35" s="18" t="s">
        <v>399</v>
      </c>
      <c r="F35" s="348">
        <v>387.5</v>
      </c>
      <c r="G35" s="39"/>
      <c r="H35" s="45"/>
    </row>
    <row r="36" s="2" customFormat="1" ht="16.8" customHeight="1">
      <c r="A36" s="39"/>
      <c r="B36" s="45"/>
      <c r="C36" s="347" t="s">
        <v>483</v>
      </c>
      <c r="D36" s="347" t="s">
        <v>484</v>
      </c>
      <c r="E36" s="18" t="s">
        <v>399</v>
      </c>
      <c r="F36" s="348">
        <v>387.5</v>
      </c>
      <c r="G36" s="39"/>
      <c r="H36" s="45"/>
    </row>
    <row r="37" s="2" customFormat="1" ht="16.8" customHeight="1">
      <c r="A37" s="39"/>
      <c r="B37" s="45"/>
      <c r="C37" s="347" t="s">
        <v>786</v>
      </c>
      <c r="D37" s="347" t="s">
        <v>787</v>
      </c>
      <c r="E37" s="18" t="s">
        <v>399</v>
      </c>
      <c r="F37" s="348">
        <v>719.952</v>
      </c>
      <c r="G37" s="39"/>
      <c r="H37" s="45"/>
    </row>
    <row r="38" s="2" customFormat="1" ht="16.8" customHeight="1">
      <c r="A38" s="39"/>
      <c r="B38" s="45"/>
      <c r="C38" s="347" t="s">
        <v>797</v>
      </c>
      <c r="D38" s="347" t="s">
        <v>798</v>
      </c>
      <c r="E38" s="18" t="s">
        <v>399</v>
      </c>
      <c r="F38" s="348">
        <v>193.75</v>
      </c>
      <c r="G38" s="39"/>
      <c r="H38" s="45"/>
    </row>
    <row r="39" s="2" customFormat="1" ht="16.8" customHeight="1">
      <c r="A39" s="39"/>
      <c r="B39" s="45"/>
      <c r="C39" s="343" t="s">
        <v>767</v>
      </c>
      <c r="D39" s="344" t="s">
        <v>1</v>
      </c>
      <c r="E39" s="345" t="s">
        <v>1</v>
      </c>
      <c r="F39" s="346">
        <v>152.50200000000001</v>
      </c>
      <c r="G39" s="39"/>
      <c r="H39" s="45"/>
    </row>
    <row r="40" s="2" customFormat="1">
      <c r="A40" s="39"/>
      <c r="B40" s="45"/>
      <c r="C40" s="347" t="s">
        <v>1</v>
      </c>
      <c r="D40" s="347" t="s">
        <v>806</v>
      </c>
      <c r="E40" s="18" t="s">
        <v>1</v>
      </c>
      <c r="F40" s="348">
        <v>0</v>
      </c>
      <c r="G40" s="39"/>
      <c r="H40" s="45"/>
    </row>
    <row r="41" s="2" customFormat="1" ht="16.8" customHeight="1">
      <c r="A41" s="39"/>
      <c r="B41" s="45"/>
      <c r="C41" s="347" t="s">
        <v>1</v>
      </c>
      <c r="D41" s="347" t="s">
        <v>807</v>
      </c>
      <c r="E41" s="18" t="s">
        <v>1</v>
      </c>
      <c r="F41" s="348">
        <v>152.50200000000001</v>
      </c>
      <c r="G41" s="39"/>
      <c r="H41" s="45"/>
    </row>
    <row r="42" s="2" customFormat="1" ht="16.8" customHeight="1">
      <c r="A42" s="39"/>
      <c r="B42" s="45"/>
      <c r="C42" s="347" t="s">
        <v>767</v>
      </c>
      <c r="D42" s="347" t="s">
        <v>453</v>
      </c>
      <c r="E42" s="18" t="s">
        <v>1</v>
      </c>
      <c r="F42" s="348">
        <v>152.50200000000001</v>
      </c>
      <c r="G42" s="39"/>
      <c r="H42" s="45"/>
    </row>
    <row r="43" s="2" customFormat="1" ht="16.8" customHeight="1">
      <c r="A43" s="39"/>
      <c r="B43" s="45"/>
      <c r="C43" s="349" t="s">
        <v>5534</v>
      </c>
      <c r="D43" s="39"/>
      <c r="E43" s="39"/>
      <c r="F43" s="39"/>
      <c r="G43" s="39"/>
      <c r="H43" s="45"/>
    </row>
    <row r="44" s="2" customFormat="1" ht="16.8" customHeight="1">
      <c r="A44" s="39"/>
      <c r="B44" s="45"/>
      <c r="C44" s="347" t="s">
        <v>803</v>
      </c>
      <c r="D44" s="347" t="s">
        <v>804</v>
      </c>
      <c r="E44" s="18" t="s">
        <v>399</v>
      </c>
      <c r="F44" s="348">
        <v>152.50200000000001</v>
      </c>
      <c r="G44" s="39"/>
      <c r="H44" s="45"/>
    </row>
    <row r="45" s="2" customFormat="1" ht="16.8" customHeight="1">
      <c r="A45" s="39"/>
      <c r="B45" s="45"/>
      <c r="C45" s="347" t="s">
        <v>786</v>
      </c>
      <c r="D45" s="347" t="s">
        <v>787</v>
      </c>
      <c r="E45" s="18" t="s">
        <v>399</v>
      </c>
      <c r="F45" s="348">
        <v>719.952</v>
      </c>
      <c r="G45" s="39"/>
      <c r="H45" s="45"/>
    </row>
    <row r="46" s="2" customFormat="1" ht="16.8" customHeight="1">
      <c r="A46" s="39"/>
      <c r="B46" s="45"/>
      <c r="C46" s="347" t="s">
        <v>808</v>
      </c>
      <c r="D46" s="347" t="s">
        <v>809</v>
      </c>
      <c r="E46" s="18" t="s">
        <v>491</v>
      </c>
      <c r="F46" s="348">
        <v>144.87700000000001</v>
      </c>
      <c r="G46" s="39"/>
      <c r="H46" s="45"/>
    </row>
    <row r="47" s="2" customFormat="1" ht="26.4" customHeight="1">
      <c r="A47" s="39"/>
      <c r="B47" s="45"/>
      <c r="C47" s="342" t="s">
        <v>5535</v>
      </c>
      <c r="D47" s="342" t="s">
        <v>116</v>
      </c>
      <c r="E47" s="39"/>
      <c r="F47" s="39"/>
      <c r="G47" s="39"/>
      <c r="H47" s="45"/>
    </row>
    <row r="48" s="2" customFormat="1" ht="16.8" customHeight="1">
      <c r="A48" s="39"/>
      <c r="B48" s="45"/>
      <c r="C48" s="343" t="s">
        <v>2214</v>
      </c>
      <c r="D48" s="344" t="s">
        <v>1</v>
      </c>
      <c r="E48" s="345" t="s">
        <v>1</v>
      </c>
      <c r="F48" s="346">
        <v>169.71199999999999</v>
      </c>
      <c r="G48" s="39"/>
      <c r="H48" s="45"/>
    </row>
    <row r="49" s="2" customFormat="1" ht="16.8" customHeight="1">
      <c r="A49" s="39"/>
      <c r="B49" s="45"/>
      <c r="C49" s="347" t="s">
        <v>1</v>
      </c>
      <c r="D49" s="347" t="s">
        <v>2384</v>
      </c>
      <c r="E49" s="18" t="s">
        <v>1</v>
      </c>
      <c r="F49" s="348">
        <v>0</v>
      </c>
      <c r="G49" s="39"/>
      <c r="H49" s="45"/>
    </row>
    <row r="50" s="2" customFormat="1" ht="16.8" customHeight="1">
      <c r="A50" s="39"/>
      <c r="B50" s="45"/>
      <c r="C50" s="347" t="s">
        <v>1</v>
      </c>
      <c r="D50" s="347" t="s">
        <v>2385</v>
      </c>
      <c r="E50" s="18" t="s">
        <v>1</v>
      </c>
      <c r="F50" s="348">
        <v>169.71199999999999</v>
      </c>
      <c r="G50" s="39"/>
      <c r="H50" s="45"/>
    </row>
    <row r="51" s="2" customFormat="1" ht="16.8" customHeight="1">
      <c r="A51" s="39"/>
      <c r="B51" s="45"/>
      <c r="C51" s="347" t="s">
        <v>2214</v>
      </c>
      <c r="D51" s="347" t="s">
        <v>453</v>
      </c>
      <c r="E51" s="18" t="s">
        <v>1</v>
      </c>
      <c r="F51" s="348">
        <v>169.71199999999999</v>
      </c>
      <c r="G51" s="39"/>
      <c r="H51" s="45"/>
    </row>
    <row r="52" s="2" customFormat="1" ht="16.8" customHeight="1">
      <c r="A52" s="39"/>
      <c r="B52" s="45"/>
      <c r="C52" s="349" t="s">
        <v>5534</v>
      </c>
      <c r="D52" s="39"/>
      <c r="E52" s="39"/>
      <c r="F52" s="39"/>
      <c r="G52" s="39"/>
      <c r="H52" s="45"/>
    </row>
    <row r="53" s="2" customFormat="1" ht="16.8" customHeight="1">
      <c r="A53" s="39"/>
      <c r="B53" s="45"/>
      <c r="C53" s="347" t="s">
        <v>566</v>
      </c>
      <c r="D53" s="347" t="s">
        <v>567</v>
      </c>
      <c r="E53" s="18" t="s">
        <v>393</v>
      </c>
      <c r="F53" s="348">
        <v>169.71199999999999</v>
      </c>
      <c r="G53" s="39"/>
      <c r="H53" s="45"/>
    </row>
    <row r="54" s="2" customFormat="1" ht="16.8" customHeight="1">
      <c r="A54" s="39"/>
      <c r="B54" s="45"/>
      <c r="C54" s="347" t="s">
        <v>571</v>
      </c>
      <c r="D54" s="347" t="s">
        <v>572</v>
      </c>
      <c r="E54" s="18" t="s">
        <v>393</v>
      </c>
      <c r="F54" s="348">
        <v>169.71199999999999</v>
      </c>
      <c r="G54" s="39"/>
      <c r="H54" s="45"/>
    </row>
    <row r="55" s="2" customFormat="1" ht="16.8" customHeight="1">
      <c r="A55" s="39"/>
      <c r="B55" s="45"/>
      <c r="C55" s="343" t="s">
        <v>2216</v>
      </c>
      <c r="D55" s="344" t="s">
        <v>1</v>
      </c>
      <c r="E55" s="345" t="s">
        <v>1</v>
      </c>
      <c r="F55" s="346">
        <v>9.0999999999999996</v>
      </c>
      <c r="G55" s="39"/>
      <c r="H55" s="45"/>
    </row>
    <row r="56" s="2" customFormat="1" ht="16.8" customHeight="1">
      <c r="A56" s="39"/>
      <c r="B56" s="45"/>
      <c r="C56" s="347" t="s">
        <v>1</v>
      </c>
      <c r="D56" s="347" t="s">
        <v>2417</v>
      </c>
      <c r="E56" s="18" t="s">
        <v>1</v>
      </c>
      <c r="F56" s="348">
        <v>9.0999999999999996</v>
      </c>
      <c r="G56" s="39"/>
      <c r="H56" s="45"/>
    </row>
    <row r="57" s="2" customFormat="1" ht="16.8" customHeight="1">
      <c r="A57" s="39"/>
      <c r="B57" s="45"/>
      <c r="C57" s="347" t="s">
        <v>2216</v>
      </c>
      <c r="D57" s="347" t="s">
        <v>453</v>
      </c>
      <c r="E57" s="18" t="s">
        <v>1</v>
      </c>
      <c r="F57" s="348">
        <v>9.0999999999999996</v>
      </c>
      <c r="G57" s="39"/>
      <c r="H57" s="45"/>
    </row>
    <row r="58" s="2" customFormat="1" ht="16.8" customHeight="1">
      <c r="A58" s="39"/>
      <c r="B58" s="45"/>
      <c r="C58" s="349" t="s">
        <v>5534</v>
      </c>
      <c r="D58" s="39"/>
      <c r="E58" s="39"/>
      <c r="F58" s="39"/>
      <c r="G58" s="39"/>
      <c r="H58" s="45"/>
    </row>
    <row r="59" s="2" customFormat="1" ht="16.8" customHeight="1">
      <c r="A59" s="39"/>
      <c r="B59" s="45"/>
      <c r="C59" s="347" t="s">
        <v>2414</v>
      </c>
      <c r="D59" s="347" t="s">
        <v>2415</v>
      </c>
      <c r="E59" s="18" t="s">
        <v>393</v>
      </c>
      <c r="F59" s="348">
        <v>9.0999999999999996</v>
      </c>
      <c r="G59" s="39"/>
      <c r="H59" s="45"/>
    </row>
    <row r="60" s="2" customFormat="1" ht="16.8" customHeight="1">
      <c r="A60" s="39"/>
      <c r="B60" s="45"/>
      <c r="C60" s="347" t="s">
        <v>2418</v>
      </c>
      <c r="D60" s="347" t="s">
        <v>2419</v>
      </c>
      <c r="E60" s="18" t="s">
        <v>393</v>
      </c>
      <c r="F60" s="348">
        <v>9.0999999999999996</v>
      </c>
      <c r="G60" s="39"/>
      <c r="H60" s="45"/>
    </row>
    <row r="61" s="2" customFormat="1" ht="16.8" customHeight="1">
      <c r="A61" s="39"/>
      <c r="B61" s="45"/>
      <c r="C61" s="343" t="s">
        <v>2218</v>
      </c>
      <c r="D61" s="344" t="s">
        <v>1</v>
      </c>
      <c r="E61" s="345" t="s">
        <v>1</v>
      </c>
      <c r="F61" s="346">
        <v>15.283</v>
      </c>
      <c r="G61" s="39"/>
      <c r="H61" s="45"/>
    </row>
    <row r="62" s="2" customFormat="1" ht="16.8" customHeight="1">
      <c r="A62" s="39"/>
      <c r="B62" s="45"/>
      <c r="C62" s="347" t="s">
        <v>1</v>
      </c>
      <c r="D62" s="347" t="s">
        <v>2433</v>
      </c>
      <c r="E62" s="18" t="s">
        <v>1</v>
      </c>
      <c r="F62" s="348">
        <v>15.283</v>
      </c>
      <c r="G62" s="39"/>
      <c r="H62" s="45"/>
    </row>
    <row r="63" s="2" customFormat="1" ht="16.8" customHeight="1">
      <c r="A63" s="39"/>
      <c r="B63" s="45"/>
      <c r="C63" s="347" t="s">
        <v>2218</v>
      </c>
      <c r="D63" s="347" t="s">
        <v>453</v>
      </c>
      <c r="E63" s="18" t="s">
        <v>1</v>
      </c>
      <c r="F63" s="348">
        <v>15.283</v>
      </c>
      <c r="G63" s="39"/>
      <c r="H63" s="45"/>
    </row>
    <row r="64" s="2" customFormat="1" ht="16.8" customHeight="1">
      <c r="A64" s="39"/>
      <c r="B64" s="45"/>
      <c r="C64" s="349" t="s">
        <v>5534</v>
      </c>
      <c r="D64" s="39"/>
      <c r="E64" s="39"/>
      <c r="F64" s="39"/>
      <c r="G64" s="39"/>
      <c r="H64" s="45"/>
    </row>
    <row r="65" s="2" customFormat="1" ht="16.8" customHeight="1">
      <c r="A65" s="39"/>
      <c r="B65" s="45"/>
      <c r="C65" s="347" t="s">
        <v>2430</v>
      </c>
      <c r="D65" s="347" t="s">
        <v>2431</v>
      </c>
      <c r="E65" s="18" t="s">
        <v>393</v>
      </c>
      <c r="F65" s="348">
        <v>15.283</v>
      </c>
      <c r="G65" s="39"/>
      <c r="H65" s="45"/>
    </row>
    <row r="66" s="2" customFormat="1" ht="16.8" customHeight="1">
      <c r="A66" s="39"/>
      <c r="B66" s="45"/>
      <c r="C66" s="347" t="s">
        <v>2434</v>
      </c>
      <c r="D66" s="347" t="s">
        <v>2435</v>
      </c>
      <c r="E66" s="18" t="s">
        <v>393</v>
      </c>
      <c r="F66" s="348">
        <v>15.283</v>
      </c>
      <c r="G66" s="39"/>
      <c r="H66" s="45"/>
    </row>
    <row r="67" s="2" customFormat="1" ht="16.8" customHeight="1">
      <c r="A67" s="39"/>
      <c r="B67" s="45"/>
      <c r="C67" s="343" t="s">
        <v>2220</v>
      </c>
      <c r="D67" s="344" t="s">
        <v>1</v>
      </c>
      <c r="E67" s="345" t="s">
        <v>1</v>
      </c>
      <c r="F67" s="346">
        <v>885.75</v>
      </c>
      <c r="G67" s="39"/>
      <c r="H67" s="45"/>
    </row>
    <row r="68" s="2" customFormat="1">
      <c r="A68" s="39"/>
      <c r="B68" s="45"/>
      <c r="C68" s="347" t="s">
        <v>1</v>
      </c>
      <c r="D68" s="347" t="s">
        <v>2243</v>
      </c>
      <c r="E68" s="18" t="s">
        <v>1</v>
      </c>
      <c r="F68" s="348">
        <v>0</v>
      </c>
      <c r="G68" s="39"/>
      <c r="H68" s="45"/>
    </row>
    <row r="69" s="2" customFormat="1" ht="16.8" customHeight="1">
      <c r="A69" s="39"/>
      <c r="B69" s="45"/>
      <c r="C69" s="347" t="s">
        <v>1</v>
      </c>
      <c r="D69" s="347" t="s">
        <v>2244</v>
      </c>
      <c r="E69" s="18" t="s">
        <v>1</v>
      </c>
      <c r="F69" s="348">
        <v>649.11000000000001</v>
      </c>
      <c r="G69" s="39"/>
      <c r="H69" s="45"/>
    </row>
    <row r="70" s="2" customFormat="1" ht="16.8" customHeight="1">
      <c r="A70" s="39"/>
      <c r="B70" s="45"/>
      <c r="C70" s="347" t="s">
        <v>1</v>
      </c>
      <c r="D70" s="347" t="s">
        <v>2245</v>
      </c>
      <c r="E70" s="18" t="s">
        <v>1</v>
      </c>
      <c r="F70" s="348">
        <v>127.5</v>
      </c>
      <c r="G70" s="39"/>
      <c r="H70" s="45"/>
    </row>
    <row r="71" s="2" customFormat="1" ht="16.8" customHeight="1">
      <c r="A71" s="39"/>
      <c r="B71" s="45"/>
      <c r="C71" s="347" t="s">
        <v>1</v>
      </c>
      <c r="D71" s="347" t="s">
        <v>2246</v>
      </c>
      <c r="E71" s="18" t="s">
        <v>1</v>
      </c>
      <c r="F71" s="348">
        <v>109.14</v>
      </c>
      <c r="G71" s="39"/>
      <c r="H71" s="45"/>
    </row>
    <row r="72" s="2" customFormat="1" ht="16.8" customHeight="1">
      <c r="A72" s="39"/>
      <c r="B72" s="45"/>
      <c r="C72" s="347" t="s">
        <v>2220</v>
      </c>
      <c r="D72" s="347" t="s">
        <v>453</v>
      </c>
      <c r="E72" s="18" t="s">
        <v>1</v>
      </c>
      <c r="F72" s="348">
        <v>885.75</v>
      </c>
      <c r="G72" s="39"/>
      <c r="H72" s="45"/>
    </row>
    <row r="73" s="2" customFormat="1" ht="16.8" customHeight="1">
      <c r="A73" s="39"/>
      <c r="B73" s="45"/>
      <c r="C73" s="349" t="s">
        <v>5534</v>
      </c>
      <c r="D73" s="39"/>
      <c r="E73" s="39"/>
      <c r="F73" s="39"/>
      <c r="G73" s="39"/>
      <c r="H73" s="45"/>
    </row>
    <row r="74" s="2" customFormat="1" ht="16.8" customHeight="1">
      <c r="A74" s="39"/>
      <c r="B74" s="45"/>
      <c r="C74" s="347" t="s">
        <v>2239</v>
      </c>
      <c r="D74" s="347" t="s">
        <v>2240</v>
      </c>
      <c r="E74" s="18" t="s">
        <v>393</v>
      </c>
      <c r="F74" s="348">
        <v>885.75</v>
      </c>
      <c r="G74" s="39"/>
      <c r="H74" s="45"/>
    </row>
    <row r="75" s="2" customFormat="1" ht="16.8" customHeight="1">
      <c r="A75" s="39"/>
      <c r="B75" s="45"/>
      <c r="C75" s="347" t="s">
        <v>689</v>
      </c>
      <c r="D75" s="347" t="s">
        <v>2563</v>
      </c>
      <c r="E75" s="18" t="s">
        <v>491</v>
      </c>
      <c r="F75" s="348">
        <v>575.73800000000006</v>
      </c>
      <c r="G75" s="39"/>
      <c r="H75" s="45"/>
    </row>
    <row r="76" s="2" customFormat="1" ht="16.8" customHeight="1">
      <c r="A76" s="39"/>
      <c r="B76" s="45"/>
      <c r="C76" s="343" t="s">
        <v>2222</v>
      </c>
      <c r="D76" s="344" t="s">
        <v>1</v>
      </c>
      <c r="E76" s="345" t="s">
        <v>1</v>
      </c>
      <c r="F76" s="346">
        <v>48.545999999999999</v>
      </c>
      <c r="G76" s="39"/>
      <c r="H76" s="45"/>
    </row>
    <row r="77" s="2" customFormat="1" ht="16.8" customHeight="1">
      <c r="A77" s="39"/>
      <c r="B77" s="45"/>
      <c r="C77" s="347" t="s">
        <v>1</v>
      </c>
      <c r="D77" s="347" t="s">
        <v>2277</v>
      </c>
      <c r="E77" s="18" t="s">
        <v>1</v>
      </c>
      <c r="F77" s="348">
        <v>48.545999999999999</v>
      </c>
      <c r="G77" s="39"/>
      <c r="H77" s="45"/>
    </row>
    <row r="78" s="2" customFormat="1" ht="16.8" customHeight="1">
      <c r="A78" s="39"/>
      <c r="B78" s="45"/>
      <c r="C78" s="347" t="s">
        <v>2222</v>
      </c>
      <c r="D78" s="347" t="s">
        <v>453</v>
      </c>
      <c r="E78" s="18" t="s">
        <v>1</v>
      </c>
      <c r="F78" s="348">
        <v>48.545999999999999</v>
      </c>
      <c r="G78" s="39"/>
      <c r="H78" s="45"/>
    </row>
    <row r="79" s="2" customFormat="1" ht="16.8" customHeight="1">
      <c r="A79" s="39"/>
      <c r="B79" s="45"/>
      <c r="C79" s="349" t="s">
        <v>5534</v>
      </c>
      <c r="D79" s="39"/>
      <c r="E79" s="39"/>
      <c r="F79" s="39"/>
      <c r="G79" s="39"/>
      <c r="H79" s="45"/>
    </row>
    <row r="80" s="2" customFormat="1" ht="16.8" customHeight="1">
      <c r="A80" s="39"/>
      <c r="B80" s="45"/>
      <c r="C80" s="347" t="s">
        <v>2273</v>
      </c>
      <c r="D80" s="347" t="s">
        <v>2274</v>
      </c>
      <c r="E80" s="18" t="s">
        <v>399</v>
      </c>
      <c r="F80" s="348">
        <v>48.545999999999999</v>
      </c>
      <c r="G80" s="39"/>
      <c r="H80" s="45"/>
    </row>
    <row r="81" s="2" customFormat="1" ht="16.8" customHeight="1">
      <c r="A81" s="39"/>
      <c r="B81" s="45"/>
      <c r="C81" s="347" t="s">
        <v>776</v>
      </c>
      <c r="D81" s="347" t="s">
        <v>777</v>
      </c>
      <c r="E81" s="18" t="s">
        <v>399</v>
      </c>
      <c r="F81" s="348">
        <v>1576.7729999999999</v>
      </c>
      <c r="G81" s="39"/>
      <c r="H81" s="45"/>
    </row>
    <row r="82" s="2" customFormat="1" ht="16.8" customHeight="1">
      <c r="A82" s="39"/>
      <c r="B82" s="45"/>
      <c r="C82" s="347" t="s">
        <v>531</v>
      </c>
      <c r="D82" s="347" t="s">
        <v>532</v>
      </c>
      <c r="E82" s="18" t="s">
        <v>399</v>
      </c>
      <c r="F82" s="348">
        <v>6563.1660000000002</v>
      </c>
      <c r="G82" s="39"/>
      <c r="H82" s="45"/>
    </row>
    <row r="83" s="2" customFormat="1" ht="16.8" customHeight="1">
      <c r="A83" s="39"/>
      <c r="B83" s="45"/>
      <c r="C83" s="347" t="s">
        <v>1009</v>
      </c>
      <c r="D83" s="347" t="s">
        <v>1355</v>
      </c>
      <c r="E83" s="18" t="s">
        <v>491</v>
      </c>
      <c r="F83" s="348">
        <v>3159.3159999999998</v>
      </c>
      <c r="G83" s="39"/>
      <c r="H83" s="45"/>
    </row>
    <row r="84" s="2" customFormat="1" ht="16.8" customHeight="1">
      <c r="A84" s="39"/>
      <c r="B84" s="45"/>
      <c r="C84" s="343" t="s">
        <v>5532</v>
      </c>
      <c r="D84" s="344" t="s">
        <v>1</v>
      </c>
      <c r="E84" s="345" t="s">
        <v>1</v>
      </c>
      <c r="F84" s="346">
        <v>0</v>
      </c>
      <c r="G84" s="39"/>
      <c r="H84" s="45"/>
    </row>
    <row r="85" s="2" customFormat="1" ht="16.8" customHeight="1">
      <c r="A85" s="39"/>
      <c r="B85" s="45"/>
      <c r="C85" s="343" t="s">
        <v>2224</v>
      </c>
      <c r="D85" s="344" t="s">
        <v>1</v>
      </c>
      <c r="E85" s="345" t="s">
        <v>1</v>
      </c>
      <c r="F85" s="346">
        <v>28</v>
      </c>
      <c r="G85" s="39"/>
      <c r="H85" s="45"/>
    </row>
    <row r="86" s="2" customFormat="1" ht="16.8" customHeight="1">
      <c r="A86" s="39"/>
      <c r="B86" s="45"/>
      <c r="C86" s="347" t="s">
        <v>1</v>
      </c>
      <c r="D86" s="347" t="s">
        <v>2360</v>
      </c>
      <c r="E86" s="18" t="s">
        <v>1</v>
      </c>
      <c r="F86" s="348">
        <v>0</v>
      </c>
      <c r="G86" s="39"/>
      <c r="H86" s="45"/>
    </row>
    <row r="87" s="2" customFormat="1" ht="16.8" customHeight="1">
      <c r="A87" s="39"/>
      <c r="B87" s="45"/>
      <c r="C87" s="347" t="s">
        <v>1</v>
      </c>
      <c r="D87" s="347" t="s">
        <v>355</v>
      </c>
      <c r="E87" s="18" t="s">
        <v>1</v>
      </c>
      <c r="F87" s="348">
        <v>28</v>
      </c>
      <c r="G87" s="39"/>
      <c r="H87" s="45"/>
    </row>
    <row r="88" s="2" customFormat="1" ht="16.8" customHeight="1">
      <c r="A88" s="39"/>
      <c r="B88" s="45"/>
      <c r="C88" s="347" t="s">
        <v>2224</v>
      </c>
      <c r="D88" s="347" t="s">
        <v>453</v>
      </c>
      <c r="E88" s="18" t="s">
        <v>1</v>
      </c>
      <c r="F88" s="348">
        <v>28</v>
      </c>
      <c r="G88" s="39"/>
      <c r="H88" s="45"/>
    </row>
    <row r="89" s="2" customFormat="1" ht="16.8" customHeight="1">
      <c r="A89" s="39"/>
      <c r="B89" s="45"/>
      <c r="C89" s="349" t="s">
        <v>5534</v>
      </c>
      <c r="D89" s="39"/>
      <c r="E89" s="39"/>
      <c r="F89" s="39"/>
      <c r="G89" s="39"/>
      <c r="H89" s="45"/>
    </row>
    <row r="90" s="2" customFormat="1" ht="16.8" customHeight="1">
      <c r="A90" s="39"/>
      <c r="B90" s="45"/>
      <c r="C90" s="347" t="s">
        <v>2357</v>
      </c>
      <c r="D90" s="347" t="s">
        <v>2358</v>
      </c>
      <c r="E90" s="18" t="s">
        <v>471</v>
      </c>
      <c r="F90" s="348">
        <v>28</v>
      </c>
      <c r="G90" s="39"/>
      <c r="H90" s="45"/>
    </row>
    <row r="91" s="2" customFormat="1" ht="16.8" customHeight="1">
      <c r="A91" s="39"/>
      <c r="B91" s="45"/>
      <c r="C91" s="347" t="s">
        <v>531</v>
      </c>
      <c r="D91" s="347" t="s">
        <v>532</v>
      </c>
      <c r="E91" s="18" t="s">
        <v>399</v>
      </c>
      <c r="F91" s="348">
        <v>6563.1660000000002</v>
      </c>
      <c r="G91" s="39"/>
      <c r="H91" s="45"/>
    </row>
    <row r="92" s="2" customFormat="1" ht="16.8" customHeight="1">
      <c r="A92" s="39"/>
      <c r="B92" s="45"/>
      <c r="C92" s="343" t="s">
        <v>2225</v>
      </c>
      <c r="D92" s="344" t="s">
        <v>1</v>
      </c>
      <c r="E92" s="345" t="s">
        <v>1</v>
      </c>
      <c r="F92" s="346">
        <v>122</v>
      </c>
      <c r="G92" s="39"/>
      <c r="H92" s="45"/>
    </row>
    <row r="93" s="2" customFormat="1" ht="16.8" customHeight="1">
      <c r="A93" s="39"/>
      <c r="B93" s="45"/>
      <c r="C93" s="347" t="s">
        <v>1</v>
      </c>
      <c r="D93" s="347" t="s">
        <v>2364</v>
      </c>
      <c r="E93" s="18" t="s">
        <v>1</v>
      </c>
      <c r="F93" s="348">
        <v>0</v>
      </c>
      <c r="G93" s="39"/>
      <c r="H93" s="45"/>
    </row>
    <row r="94" s="2" customFormat="1" ht="16.8" customHeight="1">
      <c r="A94" s="39"/>
      <c r="B94" s="45"/>
      <c r="C94" s="347" t="s">
        <v>1</v>
      </c>
      <c r="D94" s="347" t="s">
        <v>1878</v>
      </c>
      <c r="E94" s="18" t="s">
        <v>1</v>
      </c>
      <c r="F94" s="348">
        <v>122</v>
      </c>
      <c r="G94" s="39"/>
      <c r="H94" s="45"/>
    </row>
    <row r="95" s="2" customFormat="1" ht="16.8" customHeight="1">
      <c r="A95" s="39"/>
      <c r="B95" s="45"/>
      <c r="C95" s="347" t="s">
        <v>2225</v>
      </c>
      <c r="D95" s="347" t="s">
        <v>453</v>
      </c>
      <c r="E95" s="18" t="s">
        <v>1</v>
      </c>
      <c r="F95" s="348">
        <v>122</v>
      </c>
      <c r="G95" s="39"/>
      <c r="H95" s="45"/>
    </row>
    <row r="96" s="2" customFormat="1" ht="16.8" customHeight="1">
      <c r="A96" s="39"/>
      <c r="B96" s="45"/>
      <c r="C96" s="349" t="s">
        <v>5534</v>
      </c>
      <c r="D96" s="39"/>
      <c r="E96" s="39"/>
      <c r="F96" s="39"/>
      <c r="G96" s="39"/>
      <c r="H96" s="45"/>
    </row>
    <row r="97" s="2" customFormat="1" ht="16.8" customHeight="1">
      <c r="A97" s="39"/>
      <c r="B97" s="45"/>
      <c r="C97" s="347" t="s">
        <v>2361</v>
      </c>
      <c r="D97" s="347" t="s">
        <v>2362</v>
      </c>
      <c r="E97" s="18" t="s">
        <v>471</v>
      </c>
      <c r="F97" s="348">
        <v>122</v>
      </c>
      <c r="G97" s="39"/>
      <c r="H97" s="45"/>
    </row>
    <row r="98" s="2" customFormat="1" ht="16.8" customHeight="1">
      <c r="A98" s="39"/>
      <c r="B98" s="45"/>
      <c r="C98" s="347" t="s">
        <v>531</v>
      </c>
      <c r="D98" s="347" t="s">
        <v>532</v>
      </c>
      <c r="E98" s="18" t="s">
        <v>399</v>
      </c>
      <c r="F98" s="348">
        <v>6563.1660000000002</v>
      </c>
      <c r="G98" s="39"/>
      <c r="H98" s="45"/>
    </row>
    <row r="99" s="2" customFormat="1" ht="16.8" customHeight="1">
      <c r="A99" s="39"/>
      <c r="B99" s="45"/>
      <c r="C99" s="343" t="s">
        <v>2227</v>
      </c>
      <c r="D99" s="344" t="s">
        <v>1</v>
      </c>
      <c r="E99" s="345" t="s">
        <v>1</v>
      </c>
      <c r="F99" s="346">
        <v>5.7699999999999996</v>
      </c>
      <c r="G99" s="39"/>
      <c r="H99" s="45"/>
    </row>
    <row r="100" s="2" customFormat="1" ht="16.8" customHeight="1">
      <c r="A100" s="39"/>
      <c r="B100" s="45"/>
      <c r="C100" s="347" t="s">
        <v>1</v>
      </c>
      <c r="D100" s="347" t="s">
        <v>2316</v>
      </c>
      <c r="E100" s="18" t="s">
        <v>1</v>
      </c>
      <c r="F100" s="348">
        <v>0</v>
      </c>
      <c r="G100" s="39"/>
      <c r="H100" s="45"/>
    </row>
    <row r="101" s="2" customFormat="1" ht="16.8" customHeight="1">
      <c r="A101" s="39"/>
      <c r="B101" s="45"/>
      <c r="C101" s="347" t="s">
        <v>2227</v>
      </c>
      <c r="D101" s="347" t="s">
        <v>2317</v>
      </c>
      <c r="E101" s="18" t="s">
        <v>1</v>
      </c>
      <c r="F101" s="348">
        <v>5.7699999999999996</v>
      </c>
      <c r="G101" s="39"/>
      <c r="H101" s="45"/>
    </row>
    <row r="102" s="2" customFormat="1" ht="16.8" customHeight="1">
      <c r="A102" s="39"/>
      <c r="B102" s="45"/>
      <c r="C102" s="349" t="s">
        <v>5534</v>
      </c>
      <c r="D102" s="39"/>
      <c r="E102" s="39"/>
      <c r="F102" s="39"/>
      <c r="G102" s="39"/>
      <c r="H102" s="45"/>
    </row>
    <row r="103" s="2" customFormat="1" ht="16.8" customHeight="1">
      <c r="A103" s="39"/>
      <c r="B103" s="45"/>
      <c r="C103" s="347" t="s">
        <v>1009</v>
      </c>
      <c r="D103" s="347" t="s">
        <v>1355</v>
      </c>
      <c r="E103" s="18" t="s">
        <v>491</v>
      </c>
      <c r="F103" s="348">
        <v>3159.3159999999998</v>
      </c>
      <c r="G103" s="39"/>
      <c r="H103" s="45"/>
    </row>
    <row r="104" s="2" customFormat="1" ht="16.8" customHeight="1">
      <c r="A104" s="39"/>
      <c r="B104" s="45"/>
      <c r="C104" s="343" t="s">
        <v>2229</v>
      </c>
      <c r="D104" s="344" t="s">
        <v>1</v>
      </c>
      <c r="E104" s="345" t="s">
        <v>1</v>
      </c>
      <c r="F104" s="346">
        <v>3105</v>
      </c>
      <c r="G104" s="39"/>
      <c r="H104" s="45"/>
    </row>
    <row r="105" s="2" customFormat="1" ht="16.8" customHeight="1">
      <c r="A105" s="39"/>
      <c r="B105" s="45"/>
      <c r="C105" s="347" t="s">
        <v>1</v>
      </c>
      <c r="D105" s="347" t="s">
        <v>2280</v>
      </c>
      <c r="E105" s="18" t="s">
        <v>1</v>
      </c>
      <c r="F105" s="348">
        <v>0</v>
      </c>
      <c r="G105" s="39"/>
      <c r="H105" s="45"/>
    </row>
    <row r="106" s="2" customFormat="1" ht="16.8" customHeight="1">
      <c r="A106" s="39"/>
      <c r="B106" s="45"/>
      <c r="C106" s="347" t="s">
        <v>1</v>
      </c>
      <c r="D106" s="347" t="s">
        <v>2281</v>
      </c>
      <c r="E106" s="18" t="s">
        <v>1</v>
      </c>
      <c r="F106" s="348">
        <v>3048.1999999999998</v>
      </c>
      <c r="G106" s="39"/>
      <c r="H106" s="45"/>
    </row>
    <row r="107" s="2" customFormat="1" ht="16.8" customHeight="1">
      <c r="A107" s="39"/>
      <c r="B107" s="45"/>
      <c r="C107" s="347" t="s">
        <v>1</v>
      </c>
      <c r="D107" s="347" t="s">
        <v>2282</v>
      </c>
      <c r="E107" s="18" t="s">
        <v>1</v>
      </c>
      <c r="F107" s="348">
        <v>56.799999999999997</v>
      </c>
      <c r="G107" s="39"/>
      <c r="H107" s="45"/>
    </row>
    <row r="108" s="2" customFormat="1" ht="16.8" customHeight="1">
      <c r="A108" s="39"/>
      <c r="B108" s="45"/>
      <c r="C108" s="347" t="s">
        <v>2229</v>
      </c>
      <c r="D108" s="347" t="s">
        <v>453</v>
      </c>
      <c r="E108" s="18" t="s">
        <v>1</v>
      </c>
      <c r="F108" s="348">
        <v>3105</v>
      </c>
      <c r="G108" s="39"/>
      <c r="H108" s="45"/>
    </row>
    <row r="109" s="2" customFormat="1" ht="16.8" customHeight="1">
      <c r="A109" s="39"/>
      <c r="B109" s="45"/>
      <c r="C109" s="349" t="s">
        <v>5534</v>
      </c>
      <c r="D109" s="39"/>
      <c r="E109" s="39"/>
      <c r="F109" s="39"/>
      <c r="G109" s="39"/>
      <c r="H109" s="45"/>
    </row>
    <row r="110" s="2" customFormat="1" ht="16.8" customHeight="1">
      <c r="A110" s="39"/>
      <c r="B110" s="45"/>
      <c r="C110" s="347" t="s">
        <v>2278</v>
      </c>
      <c r="D110" s="347" t="s">
        <v>2279</v>
      </c>
      <c r="E110" s="18" t="s">
        <v>399</v>
      </c>
      <c r="F110" s="348">
        <v>3105</v>
      </c>
      <c r="G110" s="39"/>
      <c r="H110" s="45"/>
    </row>
    <row r="111" s="2" customFormat="1" ht="16.8" customHeight="1">
      <c r="A111" s="39"/>
      <c r="B111" s="45"/>
      <c r="C111" s="347" t="s">
        <v>776</v>
      </c>
      <c r="D111" s="347" t="s">
        <v>777</v>
      </c>
      <c r="E111" s="18" t="s">
        <v>399</v>
      </c>
      <c r="F111" s="348">
        <v>1576.7729999999999</v>
      </c>
      <c r="G111" s="39"/>
      <c r="H111" s="45"/>
    </row>
    <row r="112" s="2" customFormat="1" ht="16.8" customHeight="1">
      <c r="A112" s="39"/>
      <c r="B112" s="45"/>
      <c r="C112" s="347" t="s">
        <v>531</v>
      </c>
      <c r="D112" s="347" t="s">
        <v>532</v>
      </c>
      <c r="E112" s="18" t="s">
        <v>399</v>
      </c>
      <c r="F112" s="348">
        <v>6563.1660000000002</v>
      </c>
      <c r="G112" s="39"/>
      <c r="H112" s="45"/>
    </row>
    <row r="113" s="2" customFormat="1" ht="16.8" customHeight="1">
      <c r="A113" s="39"/>
      <c r="B113" s="45"/>
      <c r="C113" s="347" t="s">
        <v>1009</v>
      </c>
      <c r="D113" s="347" t="s">
        <v>1355</v>
      </c>
      <c r="E113" s="18" t="s">
        <v>491</v>
      </c>
      <c r="F113" s="348">
        <v>3159.3159999999998</v>
      </c>
      <c r="G113" s="39"/>
      <c r="H113" s="45"/>
    </row>
    <row r="114" s="2" customFormat="1" ht="16.8" customHeight="1">
      <c r="A114" s="39"/>
      <c r="B114" s="45"/>
      <c r="C114" s="343" t="s">
        <v>2231</v>
      </c>
      <c r="D114" s="344" t="s">
        <v>1</v>
      </c>
      <c r="E114" s="345" t="s">
        <v>1</v>
      </c>
      <c r="F114" s="346">
        <v>2899.6799999999998</v>
      </c>
      <c r="G114" s="39"/>
      <c r="H114" s="45"/>
    </row>
    <row r="115" s="2" customFormat="1" ht="16.8" customHeight="1">
      <c r="A115" s="39"/>
      <c r="B115" s="45"/>
      <c r="C115" s="347" t="s">
        <v>1</v>
      </c>
      <c r="D115" s="347" t="s">
        <v>2319</v>
      </c>
      <c r="E115" s="18" t="s">
        <v>1</v>
      </c>
      <c r="F115" s="348">
        <v>0</v>
      </c>
      <c r="G115" s="39"/>
      <c r="H115" s="45"/>
    </row>
    <row r="116" s="2" customFormat="1" ht="16.8" customHeight="1">
      <c r="A116" s="39"/>
      <c r="B116" s="45"/>
      <c r="C116" s="347" t="s">
        <v>1</v>
      </c>
      <c r="D116" s="347" t="s">
        <v>2320</v>
      </c>
      <c r="E116" s="18" t="s">
        <v>1</v>
      </c>
      <c r="F116" s="348">
        <v>2899.6799999999998</v>
      </c>
      <c r="G116" s="39"/>
      <c r="H116" s="45"/>
    </row>
    <row r="117" s="2" customFormat="1" ht="16.8" customHeight="1">
      <c r="A117" s="39"/>
      <c r="B117" s="45"/>
      <c r="C117" s="347" t="s">
        <v>2231</v>
      </c>
      <c r="D117" s="347" t="s">
        <v>453</v>
      </c>
      <c r="E117" s="18" t="s">
        <v>1</v>
      </c>
      <c r="F117" s="348">
        <v>2899.6799999999998</v>
      </c>
      <c r="G117" s="39"/>
      <c r="H117" s="45"/>
    </row>
    <row r="118" s="2" customFormat="1" ht="16.8" customHeight="1">
      <c r="A118" s="39"/>
      <c r="B118" s="45"/>
      <c r="C118" s="349" t="s">
        <v>5534</v>
      </c>
      <c r="D118" s="39"/>
      <c r="E118" s="39"/>
      <c r="F118" s="39"/>
      <c r="G118" s="39"/>
      <c r="H118" s="45"/>
    </row>
    <row r="119" s="2" customFormat="1" ht="16.8" customHeight="1">
      <c r="A119" s="39"/>
      <c r="B119" s="45"/>
      <c r="C119" s="347" t="s">
        <v>792</v>
      </c>
      <c r="D119" s="347" t="s">
        <v>793</v>
      </c>
      <c r="E119" s="18" t="s">
        <v>399</v>
      </c>
      <c r="F119" s="348">
        <v>2899.6799999999998</v>
      </c>
      <c r="G119" s="39"/>
      <c r="H119" s="45"/>
    </row>
    <row r="120" s="2" customFormat="1" ht="16.8" customHeight="1">
      <c r="A120" s="39"/>
      <c r="B120" s="45"/>
      <c r="C120" s="347" t="s">
        <v>483</v>
      </c>
      <c r="D120" s="347" t="s">
        <v>484</v>
      </c>
      <c r="E120" s="18" t="s">
        <v>399</v>
      </c>
      <c r="F120" s="348">
        <v>2899.6799999999998</v>
      </c>
      <c r="G120" s="39"/>
      <c r="H120" s="45"/>
    </row>
    <row r="121" s="2" customFormat="1" ht="16.8" customHeight="1">
      <c r="A121" s="39"/>
      <c r="B121" s="45"/>
      <c r="C121" s="347" t="s">
        <v>531</v>
      </c>
      <c r="D121" s="347" t="s">
        <v>532</v>
      </c>
      <c r="E121" s="18" t="s">
        <v>399</v>
      </c>
      <c r="F121" s="348">
        <v>6563.1660000000002</v>
      </c>
      <c r="G121" s="39"/>
      <c r="H121" s="45"/>
    </row>
    <row r="122" s="2" customFormat="1" ht="16.8" customHeight="1">
      <c r="A122" s="39"/>
      <c r="B122" s="45"/>
      <c r="C122" s="347" t="s">
        <v>2321</v>
      </c>
      <c r="D122" s="347" t="s">
        <v>2322</v>
      </c>
      <c r="E122" s="18" t="s">
        <v>399</v>
      </c>
      <c r="F122" s="348">
        <v>1449.8399999999999</v>
      </c>
      <c r="G122" s="39"/>
      <c r="H122" s="45"/>
    </row>
    <row r="123" s="2" customFormat="1" ht="16.8" customHeight="1">
      <c r="A123" s="39"/>
      <c r="B123" s="45"/>
      <c r="C123" s="343" t="s">
        <v>2233</v>
      </c>
      <c r="D123" s="344" t="s">
        <v>1</v>
      </c>
      <c r="E123" s="345" t="s">
        <v>1</v>
      </c>
      <c r="F123" s="346">
        <v>218.21799999999999</v>
      </c>
      <c r="G123" s="39"/>
      <c r="H123" s="45"/>
    </row>
    <row r="124" s="2" customFormat="1" ht="16.8" customHeight="1">
      <c r="A124" s="39"/>
      <c r="B124" s="45"/>
      <c r="C124" s="347" t="s">
        <v>1</v>
      </c>
      <c r="D124" s="347" t="s">
        <v>2330</v>
      </c>
      <c r="E124" s="18" t="s">
        <v>1</v>
      </c>
      <c r="F124" s="348">
        <v>0</v>
      </c>
      <c r="G124" s="39"/>
      <c r="H124" s="45"/>
    </row>
    <row r="125" s="2" customFormat="1" ht="16.8" customHeight="1">
      <c r="A125" s="39"/>
      <c r="B125" s="45"/>
      <c r="C125" s="347" t="s">
        <v>1</v>
      </c>
      <c r="D125" s="347" t="s">
        <v>2331</v>
      </c>
      <c r="E125" s="18" t="s">
        <v>1</v>
      </c>
      <c r="F125" s="348">
        <v>218.21799999999999</v>
      </c>
      <c r="G125" s="39"/>
      <c r="H125" s="45"/>
    </row>
    <row r="126" s="2" customFormat="1" ht="16.8" customHeight="1">
      <c r="A126" s="39"/>
      <c r="B126" s="45"/>
      <c r="C126" s="347" t="s">
        <v>2233</v>
      </c>
      <c r="D126" s="347" t="s">
        <v>453</v>
      </c>
      <c r="E126" s="18" t="s">
        <v>1</v>
      </c>
      <c r="F126" s="348">
        <v>218.21799999999999</v>
      </c>
      <c r="G126" s="39"/>
      <c r="H126" s="45"/>
    </row>
    <row r="127" s="2" customFormat="1" ht="16.8" customHeight="1">
      <c r="A127" s="39"/>
      <c r="B127" s="45"/>
      <c r="C127" s="349" t="s">
        <v>5534</v>
      </c>
      <c r="D127" s="39"/>
      <c r="E127" s="39"/>
      <c r="F127" s="39"/>
      <c r="G127" s="39"/>
      <c r="H127" s="45"/>
    </row>
    <row r="128" s="2" customFormat="1" ht="16.8" customHeight="1">
      <c r="A128" s="39"/>
      <c r="B128" s="45"/>
      <c r="C128" s="347" t="s">
        <v>531</v>
      </c>
      <c r="D128" s="347" t="s">
        <v>532</v>
      </c>
      <c r="E128" s="18" t="s">
        <v>399</v>
      </c>
      <c r="F128" s="348">
        <v>6563.1660000000002</v>
      </c>
      <c r="G128" s="39"/>
      <c r="H128" s="45"/>
    </row>
    <row r="129" s="2" customFormat="1" ht="16.8" customHeight="1">
      <c r="A129" s="39"/>
      <c r="B129" s="45"/>
      <c r="C129" s="347" t="s">
        <v>2332</v>
      </c>
      <c r="D129" s="347" t="s">
        <v>2333</v>
      </c>
      <c r="E129" s="18" t="s">
        <v>491</v>
      </c>
      <c r="F129" s="348">
        <v>458.25799999999998</v>
      </c>
      <c r="G129" s="39"/>
      <c r="H129" s="45"/>
    </row>
    <row r="130" s="2" customFormat="1" ht="16.8" customHeight="1">
      <c r="A130" s="39"/>
      <c r="B130" s="45"/>
      <c r="C130" s="343" t="s">
        <v>2235</v>
      </c>
      <c r="D130" s="344" t="s">
        <v>1</v>
      </c>
      <c r="E130" s="345" t="s">
        <v>1</v>
      </c>
      <c r="F130" s="346">
        <v>229.15199999999999</v>
      </c>
      <c r="G130" s="39"/>
      <c r="H130" s="45"/>
    </row>
    <row r="131" s="2" customFormat="1" ht="16.8" customHeight="1">
      <c r="A131" s="39"/>
      <c r="B131" s="45"/>
      <c r="C131" s="347" t="s">
        <v>1</v>
      </c>
      <c r="D131" s="347" t="s">
        <v>2345</v>
      </c>
      <c r="E131" s="18" t="s">
        <v>1</v>
      </c>
      <c r="F131" s="348">
        <v>0</v>
      </c>
      <c r="G131" s="39"/>
      <c r="H131" s="45"/>
    </row>
    <row r="132" s="2" customFormat="1" ht="16.8" customHeight="1">
      <c r="A132" s="39"/>
      <c r="B132" s="45"/>
      <c r="C132" s="347" t="s">
        <v>1</v>
      </c>
      <c r="D132" s="347" t="s">
        <v>2346</v>
      </c>
      <c r="E132" s="18" t="s">
        <v>1</v>
      </c>
      <c r="F132" s="348">
        <v>229.15199999999999</v>
      </c>
      <c r="G132" s="39"/>
      <c r="H132" s="45"/>
    </row>
    <row r="133" s="2" customFormat="1" ht="16.8" customHeight="1">
      <c r="A133" s="39"/>
      <c r="B133" s="45"/>
      <c r="C133" s="347" t="s">
        <v>2235</v>
      </c>
      <c r="D133" s="347" t="s">
        <v>453</v>
      </c>
      <c r="E133" s="18" t="s">
        <v>1</v>
      </c>
      <c r="F133" s="348">
        <v>229.15199999999999</v>
      </c>
      <c r="G133" s="39"/>
      <c r="H133" s="45"/>
    </row>
    <row r="134" s="2" customFormat="1" ht="16.8" customHeight="1">
      <c r="A134" s="39"/>
      <c r="B134" s="45"/>
      <c r="C134" s="349" t="s">
        <v>5534</v>
      </c>
      <c r="D134" s="39"/>
      <c r="E134" s="39"/>
      <c r="F134" s="39"/>
      <c r="G134" s="39"/>
      <c r="H134" s="45"/>
    </row>
    <row r="135" s="2" customFormat="1" ht="16.8" customHeight="1">
      <c r="A135" s="39"/>
      <c r="B135" s="45"/>
      <c r="C135" s="347" t="s">
        <v>803</v>
      </c>
      <c r="D135" s="347" t="s">
        <v>804</v>
      </c>
      <c r="E135" s="18" t="s">
        <v>399</v>
      </c>
      <c r="F135" s="348">
        <v>229.15199999999999</v>
      </c>
      <c r="G135" s="39"/>
      <c r="H135" s="45"/>
    </row>
    <row r="136" s="2" customFormat="1" ht="16.8" customHeight="1">
      <c r="A136" s="39"/>
      <c r="B136" s="45"/>
      <c r="C136" s="347" t="s">
        <v>531</v>
      </c>
      <c r="D136" s="347" t="s">
        <v>532</v>
      </c>
      <c r="E136" s="18" t="s">
        <v>399</v>
      </c>
      <c r="F136" s="348">
        <v>6563.1660000000002</v>
      </c>
      <c r="G136" s="39"/>
      <c r="H136" s="45"/>
    </row>
    <row r="137" s="2" customFormat="1" ht="16.8" customHeight="1">
      <c r="A137" s="39"/>
      <c r="B137" s="45"/>
      <c r="C137" s="347" t="s">
        <v>2347</v>
      </c>
      <c r="D137" s="347" t="s">
        <v>2348</v>
      </c>
      <c r="E137" s="18" t="s">
        <v>491</v>
      </c>
      <c r="F137" s="348">
        <v>481.21899999999999</v>
      </c>
      <c r="G137" s="39"/>
      <c r="H137" s="45"/>
    </row>
    <row r="138" s="2" customFormat="1" ht="16.8" customHeight="1">
      <c r="A138" s="39"/>
      <c r="B138" s="45"/>
      <c r="C138" s="343" t="s">
        <v>765</v>
      </c>
      <c r="D138" s="344" t="s">
        <v>1</v>
      </c>
      <c r="E138" s="345" t="s">
        <v>1</v>
      </c>
      <c r="F138" s="346">
        <v>387.5</v>
      </c>
      <c r="G138" s="39"/>
      <c r="H138" s="45"/>
    </row>
    <row r="139" s="2" customFormat="1" ht="16.8" customHeight="1">
      <c r="A139" s="39"/>
      <c r="B139" s="45"/>
      <c r="C139" s="343" t="s">
        <v>767</v>
      </c>
      <c r="D139" s="344" t="s">
        <v>1</v>
      </c>
      <c r="E139" s="345" t="s">
        <v>1</v>
      </c>
      <c r="F139" s="346">
        <v>152.50200000000001</v>
      </c>
      <c r="G139" s="39"/>
      <c r="H139" s="45"/>
    </row>
    <row r="140" s="2" customFormat="1" ht="16.8" customHeight="1">
      <c r="A140" s="39"/>
      <c r="B140" s="45"/>
      <c r="C140" s="343" t="s">
        <v>2237</v>
      </c>
      <c r="D140" s="344" t="s">
        <v>1</v>
      </c>
      <c r="E140" s="345" t="s">
        <v>1</v>
      </c>
      <c r="F140" s="346">
        <v>56.799999999999997</v>
      </c>
      <c r="G140" s="39"/>
      <c r="H140" s="45"/>
    </row>
    <row r="141" s="2" customFormat="1" ht="16.8" customHeight="1">
      <c r="A141" s="39"/>
      <c r="B141" s="45"/>
      <c r="C141" s="347" t="s">
        <v>1</v>
      </c>
      <c r="D141" s="347" t="s">
        <v>2340</v>
      </c>
      <c r="E141" s="18" t="s">
        <v>1</v>
      </c>
      <c r="F141" s="348">
        <v>56.799999999999997</v>
      </c>
      <c r="G141" s="39"/>
      <c r="H141" s="45"/>
    </row>
    <row r="142" s="2" customFormat="1" ht="16.8" customHeight="1">
      <c r="A142" s="39"/>
      <c r="B142" s="45"/>
      <c r="C142" s="347" t="s">
        <v>2237</v>
      </c>
      <c r="D142" s="347" t="s">
        <v>453</v>
      </c>
      <c r="E142" s="18" t="s">
        <v>1</v>
      </c>
      <c r="F142" s="348">
        <v>56.799999999999997</v>
      </c>
      <c r="G142" s="39"/>
      <c r="H142" s="45"/>
    </row>
    <row r="143" s="2" customFormat="1" ht="16.8" customHeight="1">
      <c r="A143" s="39"/>
      <c r="B143" s="45"/>
      <c r="C143" s="349" t="s">
        <v>5534</v>
      </c>
      <c r="D143" s="39"/>
      <c r="E143" s="39"/>
      <c r="F143" s="39"/>
      <c r="G143" s="39"/>
      <c r="H143" s="45"/>
    </row>
    <row r="144" s="2" customFormat="1" ht="16.8" customHeight="1">
      <c r="A144" s="39"/>
      <c r="B144" s="45"/>
      <c r="C144" s="347" t="s">
        <v>2337</v>
      </c>
      <c r="D144" s="347" t="s">
        <v>2338</v>
      </c>
      <c r="E144" s="18" t="s">
        <v>399</v>
      </c>
      <c r="F144" s="348">
        <v>56.799999999999997</v>
      </c>
      <c r="G144" s="39"/>
      <c r="H144" s="45"/>
    </row>
    <row r="145" s="2" customFormat="1" ht="16.8" customHeight="1">
      <c r="A145" s="39"/>
      <c r="B145" s="45"/>
      <c r="C145" s="347" t="s">
        <v>531</v>
      </c>
      <c r="D145" s="347" t="s">
        <v>532</v>
      </c>
      <c r="E145" s="18" t="s">
        <v>399</v>
      </c>
      <c r="F145" s="348">
        <v>6563.1660000000002</v>
      </c>
      <c r="G145" s="39"/>
      <c r="H145" s="45"/>
    </row>
    <row r="146" s="2" customFormat="1" ht="26.4" customHeight="1">
      <c r="A146" s="39"/>
      <c r="B146" s="45"/>
      <c r="C146" s="342" t="s">
        <v>5536</v>
      </c>
      <c r="D146" s="342" t="s">
        <v>173</v>
      </c>
      <c r="E146" s="39"/>
      <c r="F146" s="39"/>
      <c r="G146" s="39"/>
      <c r="H146" s="45"/>
    </row>
    <row r="147" s="2" customFormat="1" ht="16.8" customHeight="1">
      <c r="A147" s="39"/>
      <c r="B147" s="45"/>
      <c r="C147" s="343" t="s">
        <v>5404</v>
      </c>
      <c r="D147" s="344" t="s">
        <v>5405</v>
      </c>
      <c r="E147" s="345" t="s">
        <v>1</v>
      </c>
      <c r="F147" s="346">
        <v>29.994</v>
      </c>
      <c r="G147" s="39"/>
      <c r="H147" s="45"/>
    </row>
    <row r="148" s="2" customFormat="1" ht="16.8" customHeight="1">
      <c r="A148" s="39"/>
      <c r="B148" s="45"/>
      <c r="C148" s="343" t="s">
        <v>5027</v>
      </c>
      <c r="D148" s="344" t="s">
        <v>1</v>
      </c>
      <c r="E148" s="345" t="s">
        <v>1</v>
      </c>
      <c r="F148" s="346">
        <v>15.538</v>
      </c>
      <c r="G148" s="39"/>
      <c r="H148" s="45"/>
    </row>
    <row r="149" s="2" customFormat="1" ht="16.8" customHeight="1">
      <c r="A149" s="39"/>
      <c r="B149" s="45"/>
      <c r="C149" s="347" t="s">
        <v>5027</v>
      </c>
      <c r="D149" s="347" t="s">
        <v>5035</v>
      </c>
      <c r="E149" s="18" t="s">
        <v>1</v>
      </c>
      <c r="F149" s="348">
        <v>15.538</v>
      </c>
      <c r="G149" s="39"/>
      <c r="H149" s="45"/>
    </row>
    <row r="150" s="2" customFormat="1" ht="16.8" customHeight="1">
      <c r="A150" s="39"/>
      <c r="B150" s="45"/>
      <c r="C150" s="349" t="s">
        <v>5534</v>
      </c>
      <c r="D150" s="39"/>
      <c r="E150" s="39"/>
      <c r="F150" s="39"/>
      <c r="G150" s="39"/>
      <c r="H150" s="45"/>
    </row>
    <row r="151" s="2" customFormat="1" ht="16.8" customHeight="1">
      <c r="A151" s="39"/>
      <c r="B151" s="45"/>
      <c r="C151" s="347" t="s">
        <v>1317</v>
      </c>
      <c r="D151" s="347" t="s">
        <v>1318</v>
      </c>
      <c r="E151" s="18" t="s">
        <v>399</v>
      </c>
      <c r="F151" s="348">
        <v>15.538</v>
      </c>
      <c r="G151" s="39"/>
      <c r="H151" s="45"/>
    </row>
    <row r="152" s="2" customFormat="1" ht="16.8" customHeight="1">
      <c r="A152" s="39"/>
      <c r="B152" s="45"/>
      <c r="C152" s="347" t="s">
        <v>1322</v>
      </c>
      <c r="D152" s="347" t="s">
        <v>1323</v>
      </c>
      <c r="E152" s="18" t="s">
        <v>399</v>
      </c>
      <c r="F152" s="348">
        <v>7.7690000000000001</v>
      </c>
      <c r="G152" s="39"/>
      <c r="H152" s="45"/>
    </row>
    <row r="153" s="2" customFormat="1" ht="16.8" customHeight="1">
      <c r="A153" s="39"/>
      <c r="B153" s="45"/>
      <c r="C153" s="347" t="s">
        <v>903</v>
      </c>
      <c r="D153" s="347" t="s">
        <v>904</v>
      </c>
      <c r="E153" s="18" t="s">
        <v>399</v>
      </c>
      <c r="F153" s="348">
        <v>14.449999999999999</v>
      </c>
      <c r="G153" s="39"/>
      <c r="H153" s="45"/>
    </row>
    <row r="154" s="2" customFormat="1" ht="16.8" customHeight="1">
      <c r="A154" s="39"/>
      <c r="B154" s="45"/>
      <c r="C154" s="343" t="s">
        <v>5029</v>
      </c>
      <c r="D154" s="344" t="s">
        <v>1</v>
      </c>
      <c r="E154" s="345" t="s">
        <v>1</v>
      </c>
      <c r="F154" s="346">
        <v>0.128</v>
      </c>
      <c r="G154" s="39"/>
      <c r="H154" s="45"/>
    </row>
    <row r="155" s="2" customFormat="1" ht="16.8" customHeight="1">
      <c r="A155" s="39"/>
      <c r="B155" s="45"/>
      <c r="C155" s="347" t="s">
        <v>5029</v>
      </c>
      <c r="D155" s="347" t="s">
        <v>5050</v>
      </c>
      <c r="E155" s="18" t="s">
        <v>1</v>
      </c>
      <c r="F155" s="348">
        <v>0.128</v>
      </c>
      <c r="G155" s="39"/>
      <c r="H155" s="45"/>
    </row>
    <row r="156" s="2" customFormat="1" ht="16.8" customHeight="1">
      <c r="A156" s="39"/>
      <c r="B156" s="45"/>
      <c r="C156" s="349" t="s">
        <v>5534</v>
      </c>
      <c r="D156" s="39"/>
      <c r="E156" s="39"/>
      <c r="F156" s="39"/>
      <c r="G156" s="39"/>
      <c r="H156" s="45"/>
    </row>
    <row r="157" s="2" customFormat="1" ht="16.8" customHeight="1">
      <c r="A157" s="39"/>
      <c r="B157" s="45"/>
      <c r="C157" s="347" t="s">
        <v>5046</v>
      </c>
      <c r="D157" s="347" t="s">
        <v>5047</v>
      </c>
      <c r="E157" s="18" t="s">
        <v>399</v>
      </c>
      <c r="F157" s="348">
        <v>0.128</v>
      </c>
      <c r="G157" s="39"/>
      <c r="H157" s="45"/>
    </row>
    <row r="158" s="2" customFormat="1" ht="16.8" customHeight="1">
      <c r="A158" s="39"/>
      <c r="B158" s="45"/>
      <c r="C158" s="347" t="s">
        <v>531</v>
      </c>
      <c r="D158" s="347" t="s">
        <v>532</v>
      </c>
      <c r="E158" s="18" t="s">
        <v>399</v>
      </c>
      <c r="F158" s="348">
        <v>1.0880000000000001</v>
      </c>
      <c r="G158" s="39"/>
      <c r="H158" s="45"/>
    </row>
    <row r="159" s="2" customFormat="1" ht="16.8" customHeight="1">
      <c r="A159" s="39"/>
      <c r="B159" s="45"/>
      <c r="C159" s="347" t="s">
        <v>1009</v>
      </c>
      <c r="D159" s="347" t="s">
        <v>1355</v>
      </c>
      <c r="E159" s="18" t="s">
        <v>491</v>
      </c>
      <c r="F159" s="348">
        <v>2.3940000000000001</v>
      </c>
      <c r="G159" s="39"/>
      <c r="H159" s="45"/>
    </row>
    <row r="160" s="2" customFormat="1" ht="16.8" customHeight="1">
      <c r="A160" s="39"/>
      <c r="B160" s="45"/>
      <c r="C160" s="347" t="s">
        <v>903</v>
      </c>
      <c r="D160" s="347" t="s">
        <v>904</v>
      </c>
      <c r="E160" s="18" t="s">
        <v>399</v>
      </c>
      <c r="F160" s="348">
        <v>14.449999999999999</v>
      </c>
      <c r="G160" s="39"/>
      <c r="H160" s="45"/>
    </row>
    <row r="161" s="2" customFormat="1" ht="16.8" customHeight="1">
      <c r="A161" s="39"/>
      <c r="B161" s="45"/>
      <c r="C161" s="343" t="s">
        <v>5031</v>
      </c>
      <c r="D161" s="344" t="s">
        <v>1</v>
      </c>
      <c r="E161" s="345" t="s">
        <v>1</v>
      </c>
      <c r="F161" s="346">
        <v>0.95999999999999996</v>
      </c>
      <c r="G161" s="39"/>
      <c r="H161" s="45"/>
    </row>
    <row r="162" s="2" customFormat="1" ht="16.8" customHeight="1">
      <c r="A162" s="39"/>
      <c r="B162" s="45"/>
      <c r="C162" s="347" t="s">
        <v>5031</v>
      </c>
      <c r="D162" s="347" t="s">
        <v>5054</v>
      </c>
      <c r="E162" s="18" t="s">
        <v>1</v>
      </c>
      <c r="F162" s="348">
        <v>0.95999999999999996</v>
      </c>
      <c r="G162" s="39"/>
      <c r="H162" s="45"/>
    </row>
    <row r="163" s="2" customFormat="1" ht="16.8" customHeight="1">
      <c r="A163" s="39"/>
      <c r="B163" s="45"/>
      <c r="C163" s="349" t="s">
        <v>5534</v>
      </c>
      <c r="D163" s="39"/>
      <c r="E163" s="39"/>
      <c r="F163" s="39"/>
      <c r="G163" s="39"/>
      <c r="H163" s="45"/>
    </row>
    <row r="164" s="2" customFormat="1" ht="16.8" customHeight="1">
      <c r="A164" s="39"/>
      <c r="B164" s="45"/>
      <c r="C164" s="347" t="s">
        <v>5051</v>
      </c>
      <c r="D164" s="347" t="s">
        <v>5052</v>
      </c>
      <c r="E164" s="18" t="s">
        <v>399</v>
      </c>
      <c r="F164" s="348">
        <v>0.95999999999999996</v>
      </c>
      <c r="G164" s="39"/>
      <c r="H164" s="45"/>
    </row>
    <row r="165" s="2" customFormat="1" ht="16.8" customHeight="1">
      <c r="A165" s="39"/>
      <c r="B165" s="45"/>
      <c r="C165" s="347" t="s">
        <v>531</v>
      </c>
      <c r="D165" s="347" t="s">
        <v>532</v>
      </c>
      <c r="E165" s="18" t="s">
        <v>399</v>
      </c>
      <c r="F165" s="348">
        <v>1.0880000000000001</v>
      </c>
      <c r="G165" s="39"/>
      <c r="H165" s="45"/>
    </row>
    <row r="166" s="2" customFormat="1" ht="16.8" customHeight="1">
      <c r="A166" s="39"/>
      <c r="B166" s="45"/>
      <c r="C166" s="347" t="s">
        <v>1009</v>
      </c>
      <c r="D166" s="347" t="s">
        <v>1355</v>
      </c>
      <c r="E166" s="18" t="s">
        <v>491</v>
      </c>
      <c r="F166" s="348">
        <v>2.3940000000000001</v>
      </c>
      <c r="G166" s="39"/>
      <c r="H166" s="45"/>
    </row>
    <row r="167" s="2" customFormat="1" ht="16.8" customHeight="1">
      <c r="A167" s="39"/>
      <c r="B167" s="45"/>
      <c r="C167" s="347" t="s">
        <v>903</v>
      </c>
      <c r="D167" s="347" t="s">
        <v>904</v>
      </c>
      <c r="E167" s="18" t="s">
        <v>399</v>
      </c>
      <c r="F167" s="348">
        <v>14.449999999999999</v>
      </c>
      <c r="G167" s="39"/>
      <c r="H167" s="45"/>
    </row>
    <row r="168" s="2" customFormat="1" ht="16.8" customHeight="1">
      <c r="A168" s="39"/>
      <c r="B168" s="45"/>
      <c r="C168" s="343" t="s">
        <v>5407</v>
      </c>
      <c r="D168" s="344" t="s">
        <v>5408</v>
      </c>
      <c r="E168" s="345" t="s">
        <v>1</v>
      </c>
      <c r="F168" s="346">
        <v>16.106999999999999</v>
      </c>
      <c r="G168" s="39"/>
      <c r="H168" s="45"/>
    </row>
    <row r="169" s="2" customFormat="1" ht="26.4" customHeight="1">
      <c r="A169" s="39"/>
      <c r="B169" s="45"/>
      <c r="C169" s="342" t="s">
        <v>5537</v>
      </c>
      <c r="D169" s="342" t="s">
        <v>182</v>
      </c>
      <c r="E169" s="39"/>
      <c r="F169" s="39"/>
      <c r="G169" s="39"/>
      <c r="H169" s="45"/>
    </row>
    <row r="170" s="2" customFormat="1" ht="16.8" customHeight="1">
      <c r="A170" s="39"/>
      <c r="B170" s="45"/>
      <c r="C170" s="343" t="s">
        <v>5404</v>
      </c>
      <c r="D170" s="344" t="s">
        <v>5405</v>
      </c>
      <c r="E170" s="345" t="s">
        <v>1</v>
      </c>
      <c r="F170" s="346">
        <v>29.994</v>
      </c>
      <c r="G170" s="39"/>
      <c r="H170" s="45"/>
    </row>
    <row r="171" s="2" customFormat="1" ht="16.8" customHeight="1">
      <c r="A171" s="39"/>
      <c r="B171" s="45"/>
      <c r="C171" s="347" t="s">
        <v>1</v>
      </c>
      <c r="D171" s="347" t="s">
        <v>5412</v>
      </c>
      <c r="E171" s="18" t="s">
        <v>1</v>
      </c>
      <c r="F171" s="348">
        <v>0.32600000000000001</v>
      </c>
      <c r="G171" s="39"/>
      <c r="H171" s="45"/>
    </row>
    <row r="172" s="2" customFormat="1" ht="16.8" customHeight="1">
      <c r="A172" s="39"/>
      <c r="B172" s="45"/>
      <c r="C172" s="347" t="s">
        <v>1</v>
      </c>
      <c r="D172" s="347" t="s">
        <v>5413</v>
      </c>
      <c r="E172" s="18" t="s">
        <v>1</v>
      </c>
      <c r="F172" s="348">
        <v>0.76000000000000001</v>
      </c>
      <c r="G172" s="39"/>
      <c r="H172" s="45"/>
    </row>
    <row r="173" s="2" customFormat="1" ht="16.8" customHeight="1">
      <c r="A173" s="39"/>
      <c r="B173" s="45"/>
      <c r="C173" s="347" t="s">
        <v>1</v>
      </c>
      <c r="D173" s="347" t="s">
        <v>5414</v>
      </c>
      <c r="E173" s="18" t="s">
        <v>1</v>
      </c>
      <c r="F173" s="348">
        <v>0.26900000000000002</v>
      </c>
      <c r="G173" s="39"/>
      <c r="H173" s="45"/>
    </row>
    <row r="174" s="2" customFormat="1" ht="16.8" customHeight="1">
      <c r="A174" s="39"/>
      <c r="B174" s="45"/>
      <c r="C174" s="347" t="s">
        <v>1</v>
      </c>
      <c r="D174" s="347" t="s">
        <v>5415</v>
      </c>
      <c r="E174" s="18" t="s">
        <v>1</v>
      </c>
      <c r="F174" s="348">
        <v>1.756</v>
      </c>
      <c r="G174" s="39"/>
      <c r="H174" s="45"/>
    </row>
    <row r="175" s="2" customFormat="1" ht="16.8" customHeight="1">
      <c r="A175" s="39"/>
      <c r="B175" s="45"/>
      <c r="C175" s="347" t="s">
        <v>1</v>
      </c>
      <c r="D175" s="347" t="s">
        <v>5416</v>
      </c>
      <c r="E175" s="18" t="s">
        <v>1</v>
      </c>
      <c r="F175" s="348">
        <v>0.11500000000000001</v>
      </c>
      <c r="G175" s="39"/>
      <c r="H175" s="45"/>
    </row>
    <row r="176" s="2" customFormat="1" ht="16.8" customHeight="1">
      <c r="A176" s="39"/>
      <c r="B176" s="45"/>
      <c r="C176" s="347" t="s">
        <v>1</v>
      </c>
      <c r="D176" s="347" t="s">
        <v>5417</v>
      </c>
      <c r="E176" s="18" t="s">
        <v>1</v>
      </c>
      <c r="F176" s="348">
        <v>4.8479999999999999</v>
      </c>
      <c r="G176" s="39"/>
      <c r="H176" s="45"/>
    </row>
    <row r="177" s="2" customFormat="1" ht="16.8" customHeight="1">
      <c r="A177" s="39"/>
      <c r="B177" s="45"/>
      <c r="C177" s="347" t="s">
        <v>1</v>
      </c>
      <c r="D177" s="347" t="s">
        <v>5418</v>
      </c>
      <c r="E177" s="18" t="s">
        <v>1</v>
      </c>
      <c r="F177" s="348">
        <v>8.0459999999999994</v>
      </c>
      <c r="G177" s="39"/>
      <c r="H177" s="45"/>
    </row>
    <row r="178" s="2" customFormat="1" ht="16.8" customHeight="1">
      <c r="A178" s="39"/>
      <c r="B178" s="45"/>
      <c r="C178" s="347" t="s">
        <v>1</v>
      </c>
      <c r="D178" s="347" t="s">
        <v>5419</v>
      </c>
      <c r="E178" s="18" t="s">
        <v>1</v>
      </c>
      <c r="F178" s="348">
        <v>1.488</v>
      </c>
      <c r="G178" s="39"/>
      <c r="H178" s="45"/>
    </row>
    <row r="179" s="2" customFormat="1" ht="16.8" customHeight="1">
      <c r="A179" s="39"/>
      <c r="B179" s="45"/>
      <c r="C179" s="347" t="s">
        <v>1</v>
      </c>
      <c r="D179" s="347" t="s">
        <v>5420</v>
      </c>
      <c r="E179" s="18" t="s">
        <v>1</v>
      </c>
      <c r="F179" s="348">
        <v>2.976</v>
      </c>
      <c r="G179" s="39"/>
      <c r="H179" s="45"/>
    </row>
    <row r="180" s="2" customFormat="1" ht="16.8" customHeight="1">
      <c r="A180" s="39"/>
      <c r="B180" s="45"/>
      <c r="C180" s="347" t="s">
        <v>1</v>
      </c>
      <c r="D180" s="347" t="s">
        <v>5421</v>
      </c>
      <c r="E180" s="18" t="s">
        <v>1</v>
      </c>
      <c r="F180" s="348">
        <v>2.6600000000000001</v>
      </c>
      <c r="G180" s="39"/>
      <c r="H180" s="45"/>
    </row>
    <row r="181" s="2" customFormat="1" ht="16.8" customHeight="1">
      <c r="A181" s="39"/>
      <c r="B181" s="45"/>
      <c r="C181" s="347" t="s">
        <v>1</v>
      </c>
      <c r="D181" s="347" t="s">
        <v>5422</v>
      </c>
      <c r="E181" s="18" t="s">
        <v>1</v>
      </c>
      <c r="F181" s="348">
        <v>6.75</v>
      </c>
      <c r="G181" s="39"/>
      <c r="H181" s="45"/>
    </row>
    <row r="182" s="2" customFormat="1" ht="16.8" customHeight="1">
      <c r="A182" s="39"/>
      <c r="B182" s="45"/>
      <c r="C182" s="347" t="s">
        <v>5404</v>
      </c>
      <c r="D182" s="347" t="s">
        <v>453</v>
      </c>
      <c r="E182" s="18" t="s">
        <v>1</v>
      </c>
      <c r="F182" s="348">
        <v>29.994</v>
      </c>
      <c r="G182" s="39"/>
      <c r="H182" s="45"/>
    </row>
    <row r="183" s="2" customFormat="1" ht="16.8" customHeight="1">
      <c r="A183" s="39"/>
      <c r="B183" s="45"/>
      <c r="C183" s="349" t="s">
        <v>5534</v>
      </c>
      <c r="D183" s="39"/>
      <c r="E183" s="39"/>
      <c r="F183" s="39"/>
      <c r="G183" s="39"/>
      <c r="H183" s="45"/>
    </row>
    <row r="184" s="2" customFormat="1" ht="16.8" customHeight="1">
      <c r="A184" s="39"/>
      <c r="B184" s="45"/>
      <c r="C184" s="347" t="s">
        <v>1317</v>
      </c>
      <c r="D184" s="347" t="s">
        <v>1318</v>
      </c>
      <c r="E184" s="18" t="s">
        <v>399</v>
      </c>
      <c r="F184" s="348">
        <v>29.994</v>
      </c>
      <c r="G184" s="39"/>
      <c r="H184" s="45"/>
    </row>
    <row r="185" s="2" customFormat="1" ht="16.8" customHeight="1">
      <c r="A185" s="39"/>
      <c r="B185" s="45"/>
      <c r="C185" s="347" t="s">
        <v>1322</v>
      </c>
      <c r="D185" s="347" t="s">
        <v>1323</v>
      </c>
      <c r="E185" s="18" t="s">
        <v>399</v>
      </c>
      <c r="F185" s="348">
        <v>14.997</v>
      </c>
      <c r="G185" s="39"/>
      <c r="H185" s="45"/>
    </row>
    <row r="186" s="2" customFormat="1" ht="16.8" customHeight="1">
      <c r="A186" s="39"/>
      <c r="B186" s="45"/>
      <c r="C186" s="347" t="s">
        <v>531</v>
      </c>
      <c r="D186" s="347" t="s">
        <v>532</v>
      </c>
      <c r="E186" s="18" t="s">
        <v>399</v>
      </c>
      <c r="F186" s="348">
        <v>13.887000000000001</v>
      </c>
      <c r="G186" s="39"/>
      <c r="H186" s="45"/>
    </row>
    <row r="187" s="2" customFormat="1" ht="16.8" customHeight="1">
      <c r="A187" s="39"/>
      <c r="B187" s="45"/>
      <c r="C187" s="347" t="s">
        <v>1009</v>
      </c>
      <c r="D187" s="347" t="s">
        <v>1355</v>
      </c>
      <c r="E187" s="18" t="s">
        <v>491</v>
      </c>
      <c r="F187" s="348">
        <v>30.550999999999998</v>
      </c>
      <c r="G187" s="39"/>
      <c r="H187" s="45"/>
    </row>
    <row r="188" s="2" customFormat="1" ht="16.8" customHeight="1">
      <c r="A188" s="39"/>
      <c r="B188" s="45"/>
      <c r="C188" s="343" t="s">
        <v>5407</v>
      </c>
      <c r="D188" s="344" t="s">
        <v>5408</v>
      </c>
      <c r="E188" s="345" t="s">
        <v>1</v>
      </c>
      <c r="F188" s="346">
        <v>16.106999999999999</v>
      </c>
      <c r="G188" s="39"/>
      <c r="H188" s="45"/>
    </row>
    <row r="189" s="2" customFormat="1" ht="16.8" customHeight="1">
      <c r="A189" s="39"/>
      <c r="B189" s="45"/>
      <c r="C189" s="347" t="s">
        <v>1</v>
      </c>
      <c r="D189" s="347" t="s">
        <v>5430</v>
      </c>
      <c r="E189" s="18" t="s">
        <v>1</v>
      </c>
      <c r="F189" s="348">
        <v>1.28</v>
      </c>
      <c r="G189" s="39"/>
      <c r="H189" s="45"/>
    </row>
    <row r="190" s="2" customFormat="1" ht="16.8" customHeight="1">
      <c r="A190" s="39"/>
      <c r="B190" s="45"/>
      <c r="C190" s="347" t="s">
        <v>1</v>
      </c>
      <c r="D190" s="347" t="s">
        <v>5431</v>
      </c>
      <c r="E190" s="18" t="s">
        <v>1</v>
      </c>
      <c r="F190" s="348">
        <v>3.1120000000000001</v>
      </c>
      <c r="G190" s="39"/>
      <c r="H190" s="45"/>
    </row>
    <row r="191" s="2" customFormat="1" ht="16.8" customHeight="1">
      <c r="A191" s="39"/>
      <c r="B191" s="45"/>
      <c r="C191" s="347" t="s">
        <v>1</v>
      </c>
      <c r="D191" s="347" t="s">
        <v>5432</v>
      </c>
      <c r="E191" s="18" t="s">
        <v>1</v>
      </c>
      <c r="F191" s="348">
        <v>2.754</v>
      </c>
      <c r="G191" s="39"/>
      <c r="H191" s="45"/>
    </row>
    <row r="192" s="2" customFormat="1" ht="16.8" customHeight="1">
      <c r="A192" s="39"/>
      <c r="B192" s="45"/>
      <c r="C192" s="347" t="s">
        <v>1</v>
      </c>
      <c r="D192" s="347" t="s">
        <v>5433</v>
      </c>
      <c r="E192" s="18" t="s">
        <v>1</v>
      </c>
      <c r="F192" s="348">
        <v>0.93799999999999994</v>
      </c>
      <c r="G192" s="39"/>
      <c r="H192" s="45"/>
    </row>
    <row r="193" s="2" customFormat="1" ht="16.8" customHeight="1">
      <c r="A193" s="39"/>
      <c r="B193" s="45"/>
      <c r="C193" s="347" t="s">
        <v>1</v>
      </c>
      <c r="D193" s="347" t="s">
        <v>5434</v>
      </c>
      <c r="E193" s="18" t="s">
        <v>1</v>
      </c>
      <c r="F193" s="348">
        <v>1.8759999999999999</v>
      </c>
      <c r="G193" s="39"/>
      <c r="H193" s="45"/>
    </row>
    <row r="194" s="2" customFormat="1" ht="16.8" customHeight="1">
      <c r="A194" s="39"/>
      <c r="B194" s="45"/>
      <c r="C194" s="347" t="s">
        <v>1</v>
      </c>
      <c r="D194" s="347" t="s">
        <v>5435</v>
      </c>
      <c r="E194" s="18" t="s">
        <v>1</v>
      </c>
      <c r="F194" s="348">
        <v>1.8720000000000001</v>
      </c>
      <c r="G194" s="39"/>
      <c r="H194" s="45"/>
    </row>
    <row r="195" s="2" customFormat="1" ht="16.8" customHeight="1">
      <c r="A195" s="39"/>
      <c r="B195" s="45"/>
      <c r="C195" s="347" t="s">
        <v>1</v>
      </c>
      <c r="D195" s="347" t="s">
        <v>5436</v>
      </c>
      <c r="E195" s="18" t="s">
        <v>1</v>
      </c>
      <c r="F195" s="348">
        <v>4.2750000000000004</v>
      </c>
      <c r="G195" s="39"/>
      <c r="H195" s="45"/>
    </row>
    <row r="196" s="2" customFormat="1" ht="16.8" customHeight="1">
      <c r="A196" s="39"/>
      <c r="B196" s="45"/>
      <c r="C196" s="347" t="s">
        <v>5407</v>
      </c>
      <c r="D196" s="347" t="s">
        <v>453</v>
      </c>
      <c r="E196" s="18" t="s">
        <v>1</v>
      </c>
      <c r="F196" s="348">
        <v>16.106999999999999</v>
      </c>
      <c r="G196" s="39"/>
      <c r="H196" s="45"/>
    </row>
    <row r="197" s="2" customFormat="1" ht="16.8" customHeight="1">
      <c r="A197" s="39"/>
      <c r="B197" s="45"/>
      <c r="C197" s="349" t="s">
        <v>5534</v>
      </c>
      <c r="D197" s="39"/>
      <c r="E197" s="39"/>
      <c r="F197" s="39"/>
      <c r="G197" s="39"/>
      <c r="H197" s="45"/>
    </row>
    <row r="198" s="2" customFormat="1" ht="16.8" customHeight="1">
      <c r="A198" s="39"/>
      <c r="B198" s="45"/>
      <c r="C198" s="347" t="s">
        <v>903</v>
      </c>
      <c r="D198" s="347" t="s">
        <v>904</v>
      </c>
      <c r="E198" s="18" t="s">
        <v>399</v>
      </c>
      <c r="F198" s="348">
        <v>16.106999999999999</v>
      </c>
      <c r="G198" s="39"/>
      <c r="H198" s="45"/>
    </row>
    <row r="199" s="2" customFormat="1" ht="16.8" customHeight="1">
      <c r="A199" s="39"/>
      <c r="B199" s="45"/>
      <c r="C199" s="347" t="s">
        <v>531</v>
      </c>
      <c r="D199" s="347" t="s">
        <v>532</v>
      </c>
      <c r="E199" s="18" t="s">
        <v>399</v>
      </c>
      <c r="F199" s="348">
        <v>13.887000000000001</v>
      </c>
      <c r="G199" s="39"/>
      <c r="H199" s="45"/>
    </row>
    <row r="200" s="2" customFormat="1" ht="16.8" customHeight="1">
      <c r="A200" s="39"/>
      <c r="B200" s="45"/>
      <c r="C200" s="347" t="s">
        <v>1009</v>
      </c>
      <c r="D200" s="347" t="s">
        <v>1355</v>
      </c>
      <c r="E200" s="18" t="s">
        <v>491</v>
      </c>
      <c r="F200" s="348">
        <v>30.550999999999998</v>
      </c>
      <c r="G200" s="39"/>
      <c r="H200" s="45"/>
    </row>
    <row r="201" s="2" customFormat="1" ht="7.44" customHeight="1">
      <c r="A201" s="39"/>
      <c r="B201" s="191"/>
      <c r="C201" s="192"/>
      <c r="D201" s="192"/>
      <c r="E201" s="192"/>
      <c r="F201" s="192"/>
      <c r="G201" s="192"/>
      <c r="H201" s="45"/>
    </row>
    <row r="202" s="2" customFormat="1">
      <c r="A202" s="39"/>
      <c r="B202" s="39"/>
      <c r="C202" s="39"/>
      <c r="D202" s="39"/>
      <c r="E202" s="39"/>
      <c r="F202" s="39"/>
      <c r="G202" s="39"/>
      <c r="H202" s="39"/>
    </row>
  </sheetData>
  <sheetProtection sheet="1" formatColumns="0" formatRows="0" objects="1" scenarios="1" spinCount="100000" saltValue="SHBxBPptUL+3EKTrOzfH7f8USg3cMGRU/N5ALQ+4ws6fdnWOH6lHW3ioEZYY2hmIAtSFsrLgtfBy3teKOWtnjw==" hashValue="vtn10lne7q1cUkmjgxp0blBG3PZP5OnJOB/Ui6COgN8YaAHlX+mzAFaCscvNEs/9OEBfgtyBxfYmWNl2AsyDF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student</dc:creator>
  <cp:lastModifiedBy>student</cp:lastModifiedBy>
  <dcterms:created xsi:type="dcterms:W3CDTF">2020-08-12T06:58:04Z</dcterms:created>
  <dcterms:modified xsi:type="dcterms:W3CDTF">2020-08-12T06:59:17Z</dcterms:modified>
</cp:coreProperties>
</file>