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SO 101 DOČASNÉ PLOCHY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'001 - SO 101 DOČASNÉ PLOCHY'!$C$126:$K$277</definedName>
    <definedName name="_xlnm.Print_Area" localSheetId="1">'001 - SO 101 DOČASNÉ PLOCHY'!$C$4:$J$76,'001 - SO 101 DOČASNÉ PLOCHY'!$C$82:$J$108,'001 - SO 101 DOČASNÉ PLOCHY'!$C$114:$K$277</definedName>
    <definedName name="_xlnm.Print_Area" localSheetId="2">'Seznam figur'!$C$4:$G$117</definedName>
    <definedName name="_xlnm.Print_Titles" localSheetId="0">'Rekapitulace stavby'!$92:$92</definedName>
    <definedName name="_xlnm.Print_Titles" localSheetId="1">'001 - SO 101 DOČASNÉ PLOCHY'!$126:$126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<sst xmlns="http://schemas.openxmlformats.org/spreadsheetml/2006/main" count="2265" uniqueCount="471">
  <si>
    <t>Export Komplet</t>
  </si>
  <si>
    <t/>
  </si>
  <si>
    <t>2.0</t>
  </si>
  <si>
    <t>ZAMOK</t>
  </si>
  <si>
    <t>False</t>
  </si>
  <si>
    <t>{b704d74f-0bfa-42a5-9e32-c9c28b12fbe2}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</si>
  <si>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</si>
  <si>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</si>
  <si>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</si>
  <si>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</si>
  <si>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</si>
  <si>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</si>
  <si>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</si>
  <si>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</si>
  <si>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20200401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</si>
  <si>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</si>
  <si>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</si>
  <si>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dočasné plochy u nového muzea Tatra</t>
  </si>
  <si>
    <t>KSO:</t>
  </si>
  <si>
    <t>CC-CZ:</t>
  </si>
  <si>
    <t>Místo:</t>
  </si>
  <si>
    <t>Kopřivnice</t>
  </si>
  <si>
    <t>Datum:</t>
  </si>
  <si>
    <t>1. 4. 2020</t>
  </si>
  <si>
    <t>Zadavatel:</t>
  </si>
  <si>
    <t>IČ:</t>
  </si>
  <si>
    <t>město Kopřivnice</t>
  </si>
  <si>
    <t>DIČ:</t>
  </si>
  <si>
    <t>Uchazeč:</t>
  </si>
  <si>
    <t>Vyplň údaj</t>
  </si>
  <si>
    <t>Projektant:</t>
  </si>
  <si>
    <t>Roman Fildán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</si>
  <si>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</si>
  <si>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</si>
  <si>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</si>
  <si>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</si>
  <si>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</si>
  <si>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</si>
  <si>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</si>
  <si>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</si>
  <si>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</si>
  <si>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</si>
  <si>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</si>
  <si>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</si>
  <si>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</si>
  <si>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</si>
  <si>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</si>
  <si>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</si>
  <si>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</si>
  <si>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</si>
  <si>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</si>
  <si>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</si>
  <si>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</si>
  <si>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</si>
  <si>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</si>
  <si>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</si>
  <si>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</si>
  <si>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</si>
  <si>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</si>
  <si>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</si>
  <si>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</si>
  <si>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</si>
  <si>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</si>
  <si>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</si>
  <si>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</si>
  <si>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</si>
  <si>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</si>
  <si>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</si>
  <si>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</si>
  <si>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</si>
  <si>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</si>
  <si>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</si>
  <si>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</si>
  <si>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</si>
  <si>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</si>
  <si>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</si>
  <si>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</si>
  <si>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</si>
  <si>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</si>
  <si>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</si>
  <si>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</si>
  <si>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SO 101 DOČASNÉ PLOCHY</t>
  </si>
  <si>
    <t>STA</t>
  </si>
  <si>
    <t>1</t>
  </si>
  <si>
    <t>{15bd38e6-e1f4-419b-beff-c9bc0091e665}</t>
  </si>
  <si>
    <t>2</t>
  </si>
  <si>
    <t>odvoz</t>
  </si>
  <si>
    <t>m3</t>
  </si>
  <si>
    <t>225,501</t>
  </si>
  <si>
    <t>textilie</t>
  </si>
  <si>
    <t>m2</t>
  </si>
  <si>
    <t>34,8</t>
  </si>
  <si>
    <t>KRYCÍ LIST SOUPISU PRACÍ</t>
  </si>
  <si>
    <t>bo1025</t>
  </si>
  <si>
    <t>m</t>
  </si>
  <si>
    <t>248,7</t>
  </si>
  <si>
    <t>napojení</t>
  </si>
  <si>
    <t>30,15</t>
  </si>
  <si>
    <t>odkop</t>
  </si>
  <si>
    <t>222,501</t>
  </si>
  <si>
    <t>vozovky</t>
  </si>
  <si>
    <t>1075,2</t>
  </si>
  <si>
    <t>Objekt:</t>
  </si>
  <si>
    <t>chodník</t>
  </si>
  <si>
    <t>29</t>
  </si>
  <si>
    <t>001 - SO 101 DOČASNÉ PLOCHY</t>
  </si>
  <si>
    <t>pletivo</t>
  </si>
  <si>
    <t>34,2</t>
  </si>
  <si>
    <t>šachty</t>
  </si>
  <si>
    <t>3</t>
  </si>
  <si>
    <t>dlažba</t>
  </si>
  <si>
    <t>227,3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</si>
  <si>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</si>
  <si>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</si>
  <si>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</si>
  <si>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</si>
  <si>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</si>
  <si>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</si>
  <si>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</si>
  <si>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</si>
  <si>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</si>
  <si>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</si>
  <si>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</si>
  <si>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</si>
  <si>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</si>
  <si>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</si>
  <si>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</si>
  <si>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</si>
  <si>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</si>
  <si>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</si>
  <si>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</si>
  <si>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</si>
  <si>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</si>
  <si>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</si>
  <si>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</si>
  <si>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</si>
  <si>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</si>
  <si>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</si>
  <si>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</si>
  <si>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</si>
  <si>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</si>
  <si>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</si>
  <si>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</si>
  <si>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</si>
  <si>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</si>
  <si>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</si>
  <si>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113106242</t>
  </si>
  <si>
    <t>Rozebrání vozovek ze silničních dílců se spárami zalitými cementovou maltou strojně pl přes 200 m2</t>
  </si>
  <si>
    <t>4</t>
  </si>
  <si>
    <t>365528686</t>
  </si>
  <si>
    <t>VV</t>
  </si>
  <si>
    <t>dle D1.1.2.a</t>
  </si>
  <si>
    <t>260</t>
  </si>
  <si>
    <t>113202111</t>
  </si>
  <si>
    <t>Vytrhání obrub krajníků obrubníků stojatých</t>
  </si>
  <si>
    <t>-1101543279</t>
  </si>
  <si>
    <t>19+11,15</t>
  </si>
  <si>
    <t>Součet</t>
  </si>
  <si>
    <t>122201102</t>
  </si>
  <si>
    <t>Odkopávky a prokopávky nezapažené v hornině tř. 3 objem do 1000 m3</t>
  </si>
  <si>
    <t>-59222674</t>
  </si>
  <si>
    <t>dle D1.1.2.a, D1.1</t>
  </si>
  <si>
    <t>0,2*vozovky</t>
  </si>
  <si>
    <t>0,1*0,3*bo1025</t>
  </si>
  <si>
    <t>122201109</t>
  </si>
  <si>
    <t>Příplatek za lepivost u odkopávek v hornině tř. 1 až 3</t>
  </si>
  <si>
    <t>989961722</t>
  </si>
  <si>
    <t>5</t>
  </si>
  <si>
    <t>131151343R</t>
  </si>
  <si>
    <t>Vrtání jamek pro plotové sloupky D do 400 mm - strojně</t>
  </si>
  <si>
    <t>-2138174256</t>
  </si>
  <si>
    <t>0,6*15+0,8*(2+2+5)</t>
  </si>
  <si>
    <t>6</t>
  </si>
  <si>
    <t>132201101</t>
  </si>
  <si>
    <t>Hloubení rýh š do 600 mm v hornině tř. 3 objemu do 100 m3</t>
  </si>
  <si>
    <t>1436004828</t>
  </si>
  <si>
    <t>vpusti</t>
  </si>
  <si>
    <t>1*1*1,5*2</t>
  </si>
  <si>
    <t>7</t>
  </si>
  <si>
    <t>132201109</t>
  </si>
  <si>
    <t>Příplatek za lepivost k hloubení rýh š do 600 mm v hornině tř. 3</t>
  </si>
  <si>
    <t>-924519831</t>
  </si>
  <si>
    <t>8</t>
  </si>
  <si>
    <t>162701105</t>
  </si>
  <si>
    <t>Vodorovné přemístění do 10000 m výkopku/sypaniny z horniny tř. 1 až 4</t>
  </si>
  <si>
    <t>1680346802</t>
  </si>
  <si>
    <t>odkop+šachty</t>
  </si>
  <si>
    <t>9</t>
  </si>
  <si>
    <t>162701109</t>
  </si>
  <si>
    <t>Příplatek k vodorovnému přemístění výkopku/sypaniny z horniny tř. 1 až 4 ZKD 1000 m přes 10000 m</t>
  </si>
  <si>
    <t>-1086324377</t>
  </si>
  <si>
    <t>dalších 7km</t>
  </si>
  <si>
    <t>odvoz*7</t>
  </si>
  <si>
    <t>10</t>
  </si>
  <si>
    <t>167101102</t>
  </si>
  <si>
    <t>Nakládání výkopku z hornin tř. 1 až 4 přes 100 m3</t>
  </si>
  <si>
    <t>-569136169</t>
  </si>
  <si>
    <t>11</t>
  </si>
  <si>
    <t>171201201</t>
  </si>
  <si>
    <t>Uložení sypaniny na skládky</t>
  </si>
  <si>
    <t>485607273</t>
  </si>
  <si>
    <t>12</t>
  </si>
  <si>
    <t>171201211R</t>
  </si>
  <si>
    <t>Poplatek za uložení odpadu ze sypaniny na skládce (skládkovné)</t>
  </si>
  <si>
    <t>t</t>
  </si>
  <si>
    <t>1962851054</t>
  </si>
  <si>
    <t>odvoz*1,6</t>
  </si>
  <si>
    <t>13</t>
  </si>
  <si>
    <t>181951102</t>
  </si>
  <si>
    <t>Úprava pláně v hornině tř. 1 až 4 se zhutněním</t>
  </si>
  <si>
    <t>-2026273464</t>
  </si>
  <si>
    <t>pláň</t>
  </si>
  <si>
    <t>chodník+dlažba</t>
  </si>
  <si>
    <t>Zakládání</t>
  </si>
  <si>
    <t>14</t>
  </si>
  <si>
    <t>M</t>
  </si>
  <si>
    <t>69311083R</t>
  </si>
  <si>
    <t>netkaná geotextilie z PP 300g/m²; návrhové statické protržení CBR min 2kN</t>
  </si>
  <si>
    <t>-153016245</t>
  </si>
  <si>
    <t>dle D1.1.1</t>
  </si>
  <si>
    <t>Přepočteno koeficientem 1,1 (pro prořez 10%)</t>
  </si>
  <si>
    <t>1,1*textilie</t>
  </si>
  <si>
    <t>213141112</t>
  </si>
  <si>
    <t>Zřízení vrstvy z geotextilie v rovině nebo ve sklonu do 1:5 š do 6 m</t>
  </si>
  <si>
    <t>771920452</t>
  </si>
  <si>
    <t>dle D1.1, D1.1.2.a</t>
  </si>
  <si>
    <t>chodník*1,2</t>
  </si>
  <si>
    <t>Svislé a kompletní konstrukce</t>
  </si>
  <si>
    <t>16</t>
  </si>
  <si>
    <t>338171124</t>
  </si>
  <si>
    <t>Osazování sloupků a vzpěr plotových ocelových v 2,60 m do zemního vrutu</t>
  </si>
  <si>
    <t>kus</t>
  </si>
  <si>
    <t>1044274996</t>
  </si>
  <si>
    <t>15+2+2+5</t>
  </si>
  <si>
    <t>17</t>
  </si>
  <si>
    <t>348101210</t>
  </si>
  <si>
    <t>Osazení vrat a vrátek k oplocení na ocelové sloupky do 2 m2</t>
  </si>
  <si>
    <t>1676042075</t>
  </si>
  <si>
    <t>18</t>
  </si>
  <si>
    <t>348101240</t>
  </si>
  <si>
    <t>Osazení vrat a vrátek k oplocení na ocelové sloupky do 8 m2</t>
  </si>
  <si>
    <t>810344987</t>
  </si>
  <si>
    <t>19</t>
  </si>
  <si>
    <t>55342335R</t>
  </si>
  <si>
    <t>branka plotová jednokřídlá Pz s PVC vrstvou 1000x2000mm vč.krajních sloupků a zámku</t>
  </si>
  <si>
    <t>-747922672</t>
  </si>
  <si>
    <t>20</t>
  </si>
  <si>
    <t>55342363R</t>
  </si>
  <si>
    <t>brána plotová dvoukřídlá Pz s PVC vrstvou 4000x2000mm vč. petlice a zarážek</t>
  </si>
  <si>
    <t>-1961399538</t>
  </si>
  <si>
    <t>31327515</t>
  </si>
  <si>
    <t>pletivo drátěné plastifikované se čtvercovými oky 55/2,5mm v 2000mm</t>
  </si>
  <si>
    <t>1378568041</t>
  </si>
  <si>
    <t>pletivo*1,05</t>
  </si>
  <si>
    <t>22</t>
  </si>
  <si>
    <t>15619100</t>
  </si>
  <si>
    <t>drát poplastovaný kruhový napínací 2,5/3,5mm</t>
  </si>
  <si>
    <t>-940998381</t>
  </si>
  <si>
    <t>pletivo*3*1,1</t>
  </si>
  <si>
    <t>23</t>
  </si>
  <si>
    <t>15619200</t>
  </si>
  <si>
    <t>drát poplastovaný kruhový vázací 1,1/1,5mm</t>
  </si>
  <si>
    <t>1500420973</t>
  </si>
  <si>
    <t>4*2*6</t>
  </si>
  <si>
    <t>24</t>
  </si>
  <si>
    <t>55342255</t>
  </si>
  <si>
    <t>sloupek plotový průběžný Pz a komaxitový 2500/38x1,5mm</t>
  </si>
  <si>
    <t>282705305</t>
  </si>
  <si>
    <t>25</t>
  </si>
  <si>
    <t>55342272</t>
  </si>
  <si>
    <t>vzpěra plotová 38x1,5mm včetně krytky s uchem 2000mm</t>
  </si>
  <si>
    <t>-1670063282</t>
  </si>
  <si>
    <t>26</t>
  </si>
  <si>
    <t>348401130</t>
  </si>
  <si>
    <t>Montáž oplocení ze strojového pletiva s napínacími dráty výšky do 2,0 m</t>
  </si>
  <si>
    <t>184168044</t>
  </si>
  <si>
    <t>1,45+23,15+9,6</t>
  </si>
  <si>
    <t>27</t>
  </si>
  <si>
    <t>348401350</t>
  </si>
  <si>
    <t>Rozvinutí, montáž a napnutí napínacího drátu na oplocení</t>
  </si>
  <si>
    <t>2022460510</t>
  </si>
  <si>
    <t>28</t>
  </si>
  <si>
    <t>348401360</t>
  </si>
  <si>
    <t>Přiháčkování strojového pletiva k napínacímu drátu na oplocení</t>
  </si>
  <si>
    <t>535965007</t>
  </si>
  <si>
    <t>pletivo*3</t>
  </si>
  <si>
    <t>Komunikace pozemní</t>
  </si>
  <si>
    <t>561051111</t>
  </si>
  <si>
    <t>Zřízení podkladu ze zeminy upravené vápnem, cementem, směsnými pojivy tl 350 mm plochy do 1000 m2</t>
  </si>
  <si>
    <t>569117261</t>
  </si>
  <si>
    <t>30</t>
  </si>
  <si>
    <t>58522150</t>
  </si>
  <si>
    <t>cement portlandský směsný CEM II 32,5MPa</t>
  </si>
  <si>
    <t>-482453845</t>
  </si>
  <si>
    <t>dle D1.1.2.c, 1%</t>
  </si>
  <si>
    <t>0,35*vozovky*2*0,01</t>
  </si>
  <si>
    <t>31</t>
  </si>
  <si>
    <t>564851111</t>
  </si>
  <si>
    <t>Podklad ze štěrkodrtě ŠD tl 150 mm</t>
  </si>
  <si>
    <t>-1723638259</t>
  </si>
  <si>
    <t>32</t>
  </si>
  <si>
    <t>564931411R</t>
  </si>
  <si>
    <t>Podklad z asfaltového recyklátu tl 90 mm z materiálu vyzískaného na stavbě</t>
  </si>
  <si>
    <t>234504518</t>
  </si>
  <si>
    <t>33</t>
  </si>
  <si>
    <t>564951413R</t>
  </si>
  <si>
    <t>Podklad z asfaltového recyklátu tl 150 mm z materiálu vyzískaného na stavbě</t>
  </si>
  <si>
    <t>-287286999</t>
  </si>
  <si>
    <t>dle D1.1.2a, D1.1</t>
  </si>
  <si>
    <t>34</t>
  </si>
  <si>
    <t>564971315</t>
  </si>
  <si>
    <t>Podklad z betonového recyklátu tl 250 mm</t>
  </si>
  <si>
    <t>621399778</t>
  </si>
  <si>
    <t>přepočet 160m3 násypu na m2</t>
  </si>
  <si>
    <t>640</t>
  </si>
  <si>
    <t>35</t>
  </si>
  <si>
    <t>573452112</t>
  </si>
  <si>
    <t>Dvojitý nátěr ze silniční emulze v množství 2,0 kg/m2 s posypem</t>
  </si>
  <si>
    <t>-874577593</t>
  </si>
  <si>
    <t>896*1,2</t>
  </si>
  <si>
    <t>36</t>
  </si>
  <si>
    <t>596211113</t>
  </si>
  <si>
    <t>Kladení zámkové dlažby komunikací pro pěší tl 60 mm skupiny A pl přes 300 m2</t>
  </si>
  <si>
    <t>-2047398496</t>
  </si>
  <si>
    <t>37</t>
  </si>
  <si>
    <t>R007</t>
  </si>
  <si>
    <t>dlažba zámková betonová přírodní šedá tl.60mm 20/20cm</t>
  </si>
  <si>
    <t>-116747658</t>
  </si>
  <si>
    <t>dlažba*1,05</t>
  </si>
  <si>
    <t>Trubní vedení</t>
  </si>
  <si>
    <t>38</t>
  </si>
  <si>
    <t>895941111</t>
  </si>
  <si>
    <t>Zřízení vpusti kanalizační uliční z betonových dílců typ UV-50 normální</t>
  </si>
  <si>
    <t>1359767449</t>
  </si>
  <si>
    <t>39</t>
  </si>
  <si>
    <t>59223823</t>
  </si>
  <si>
    <t>vpusť betonová uliční dno 62,6 x 49,5 x 5 cm</t>
  </si>
  <si>
    <t>1230959598</t>
  </si>
  <si>
    <t>40</t>
  </si>
  <si>
    <t>59223854</t>
  </si>
  <si>
    <t>skruž betonová pro uliční vpusť s výtokovým otvorem PVC, 45x35x5 cm</t>
  </si>
  <si>
    <t>-700173188</t>
  </si>
  <si>
    <t>41</t>
  </si>
  <si>
    <t>59223824</t>
  </si>
  <si>
    <t>vpusť betonová uliční /skruž/ 59x50x5 cm</t>
  </si>
  <si>
    <t>-1723904125</t>
  </si>
  <si>
    <t>42</t>
  </si>
  <si>
    <t>55242320R</t>
  </si>
  <si>
    <t>mříž vtoková litinová plochá 500x500mm s pantem</t>
  </si>
  <si>
    <t>955098799</t>
  </si>
  <si>
    <t>43</t>
  </si>
  <si>
    <t>59223820</t>
  </si>
  <si>
    <t>vpusť betonová uliční /skruž/ 29x50x5 cm</t>
  </si>
  <si>
    <t>1387312758</t>
  </si>
  <si>
    <t>44</t>
  </si>
  <si>
    <t>59223864</t>
  </si>
  <si>
    <t>prstenec betonový pro uliční vpusť vyrovnávací 39 x 6 x 13 cm</t>
  </si>
  <si>
    <t>-594006091</t>
  </si>
  <si>
    <t>45</t>
  </si>
  <si>
    <t>899204112</t>
  </si>
  <si>
    <t>Osazení mříží litinových včetně rámů a košů na bahno pro třídu zatížení D400, E600</t>
  </si>
  <si>
    <t>1868431103</t>
  </si>
  <si>
    <t>46</t>
  </si>
  <si>
    <t>R80112</t>
  </si>
  <si>
    <t>napojení do stávající stoky jádrovým vrtáním vč. utěsnění a zapravení DN150 pro vpusti</t>
  </si>
  <si>
    <t>kpl</t>
  </si>
  <si>
    <t>-2134465438</t>
  </si>
  <si>
    <t>Ostatní konstrukce a práce, bourání</t>
  </si>
  <si>
    <t>47</t>
  </si>
  <si>
    <t>915211111</t>
  </si>
  <si>
    <t>Vodorovné dopravní značení dělící čáry souvislé š 125 mm bílý plast</t>
  </si>
  <si>
    <t>1263712777</t>
  </si>
  <si>
    <t>34*4,5</t>
  </si>
  <si>
    <t>48</t>
  </si>
  <si>
    <t>915611111</t>
  </si>
  <si>
    <t>Předznačení vodorovného liniového značení</t>
  </si>
  <si>
    <t>-641752429</t>
  </si>
  <si>
    <t>153</t>
  </si>
  <si>
    <t>49</t>
  </si>
  <si>
    <t>916231213</t>
  </si>
  <si>
    <t>Osazení chodníkového obrubníku betonového stojatého s boční opěrou do lože z betonu prostého</t>
  </si>
  <si>
    <t>-2089719908</t>
  </si>
  <si>
    <t>50</t>
  </si>
  <si>
    <t>59217017</t>
  </si>
  <si>
    <t>obrubník betonový chodníkový 100x10x25 cm</t>
  </si>
  <si>
    <t>-1979564967</t>
  </si>
  <si>
    <t>dle D1.1; D1.1.2.a; D1.1.2.c</t>
  </si>
  <si>
    <t>Přepočteno koeficientem 1,05 (pro prořez 5%)</t>
  </si>
  <si>
    <t>48+2*15+20,5*2+3*2</t>
  </si>
  <si>
    <t>103,7+2*10</t>
  </si>
  <si>
    <t>248,7*1,05 'Přepočtené koeficientem množství</t>
  </si>
  <si>
    <t>51</t>
  </si>
  <si>
    <t>919731123R</t>
  </si>
  <si>
    <t>Zarovnání styčné plochy podkladu nebo krytu živičného tl do 200 mm modifikovanou zálivkou</t>
  </si>
  <si>
    <t>-59185545</t>
  </si>
  <si>
    <t>52</t>
  </si>
  <si>
    <t>919735113</t>
  </si>
  <si>
    <t>Řezání stávajícího živičného krytu hl do 150 mm</t>
  </si>
  <si>
    <t>-612314831</t>
  </si>
  <si>
    <t>53</t>
  </si>
  <si>
    <t>938908411</t>
  </si>
  <si>
    <t>Čištění vozovek splachováním vodou</t>
  </si>
  <si>
    <t>-769747725</t>
  </si>
  <si>
    <t>vozovky+chodník</t>
  </si>
  <si>
    <t>997</t>
  </si>
  <si>
    <t>Přesun sutě</t>
  </si>
  <si>
    <t>54</t>
  </si>
  <si>
    <t>997006512</t>
  </si>
  <si>
    <t>Vodorovné doprava suti s naložením a složením na skládku do 1 km</t>
  </si>
  <si>
    <t>780645664</t>
  </si>
  <si>
    <t>998</t>
  </si>
  <si>
    <t>Přesun hmot</t>
  </si>
  <si>
    <t>55</t>
  </si>
  <si>
    <t>998225111</t>
  </si>
  <si>
    <t>Přesun hmot pro pozemní komunikace s krytem z kamene, monolitickým betonovým nebo živičným</t>
  </si>
  <si>
    <t>-144997069</t>
  </si>
  <si>
    <t>Práce a dodávky M</t>
  </si>
  <si>
    <t>46-M</t>
  </si>
  <si>
    <t>Zemní práce při extr.mont.pracích</t>
  </si>
  <si>
    <t>56</t>
  </si>
  <si>
    <t>460080014</t>
  </si>
  <si>
    <t>Základové konstrukce z monolitického betonu C 16/20 bez bednění</t>
  </si>
  <si>
    <t>64</t>
  </si>
  <si>
    <t>2036445359</t>
  </si>
  <si>
    <t>oplocení</t>
  </si>
  <si>
    <t>3,14*0,15*0,15*0,6*15</t>
  </si>
  <si>
    <t>3,14*0,2*0,2*0,8*9</t>
  </si>
  <si>
    <t>pod bránou přímo do zeminy</t>
  </si>
  <si>
    <t>0,3*0,5*0,7</t>
  </si>
  <si>
    <t>57</t>
  </si>
  <si>
    <t>460080202</t>
  </si>
  <si>
    <t>Zřízení zabudovaného bednění základových konstrukcí</t>
  </si>
  <si>
    <t>2128464240</t>
  </si>
  <si>
    <t>3,14*0,3*15*0,6</t>
  </si>
  <si>
    <t>3,14*0,4*9*0,8</t>
  </si>
  <si>
    <t>58</t>
  </si>
  <si>
    <t>28611145</t>
  </si>
  <si>
    <t>trubka kanalizační PVC DN 315x5000 mm SN4</t>
  </si>
  <si>
    <t>128</t>
  </si>
  <si>
    <t>-1324558553</t>
  </si>
  <si>
    <t>15*0,6</t>
  </si>
  <si>
    <t>59</t>
  </si>
  <si>
    <t>28611148</t>
  </si>
  <si>
    <t>trubka kanalizační PVC DN 400x5000 mm SN4</t>
  </si>
  <si>
    <t>-1965950428</t>
  </si>
  <si>
    <t>9*0,8</t>
  </si>
  <si>
    <t>SEZNAM FIGUR</t>
  </si>
  <si>
    <t>Výměra</t>
  </si>
  <si>
    <t xml:space="preserve"> 001</t>
  </si>
  <si>
    <t>asfalt</t>
  </si>
  <si>
    <t>asfalt3</t>
  </si>
  <si>
    <t>bdlažby</t>
  </si>
  <si>
    <t>Použití figury:</t>
  </si>
  <si>
    <t>busman</t>
  </si>
  <si>
    <t>desky</t>
  </si>
  <si>
    <t>fréza</t>
  </si>
  <si>
    <t>kostka4</t>
  </si>
  <si>
    <t>kostky15</t>
  </si>
  <si>
    <t>okap</t>
  </si>
  <si>
    <t>ornice</t>
  </si>
  <si>
    <t>dleD1.1.2.a, D1.1</t>
  </si>
  <si>
    <t>0,1*vozovky</t>
  </si>
  <si>
    <t>pěší</t>
  </si>
  <si>
    <t>rampy</t>
  </si>
  <si>
    <t>rýhy1</t>
  </si>
  <si>
    <t>sadovky</t>
  </si>
  <si>
    <t>schody</t>
  </si>
  <si>
    <t>slepci</t>
  </si>
  <si>
    <t>slepci2</t>
  </si>
  <si>
    <t>slepci3</t>
  </si>
  <si>
    <t>trativod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</si>
</sst>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20200401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dočasné plochy u nového muzea Tatra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Kopřivnice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1. 4. 2020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Kopřivnice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Roman Fildán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Roman Fildán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'001 - SO 101 DOČASNÉ PLOCHY'!J30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'001 - SO 101 DOČASNÉ PLOCHY'!P127</f>
        <v>0</v>
      </c>
      <c r="AV95" s="128">
        <f>'001 - SO 101 DOČASNÉ PLOCHY'!J33</f>
        <v>0</v>
      </c>
      <c r="AW95" s="128">
        <f>'001 - SO 101 DOČASNÉ PLOCHY'!J34</f>
        <v>0</v>
      </c>
      <c r="AX95" s="128">
        <f>'001 - SO 101 DOČASNÉ PLOCHY'!J35</f>
        <v>0</v>
      </c>
      <c r="AY95" s="128">
        <f>'001 - SO 101 DOČASNÉ PLOCHY'!J36</f>
        <v>0</v>
      </c>
      <c r="AZ95" s="128">
        <f>'001 - SO 101 DOČASNÉ PLOCHY'!F33</f>
        <v>0</v>
      </c>
      <c r="BA95" s="128">
        <f>'001 - SO 101 DOČASNÉ PLOCHY'!F34</f>
        <v>0</v>
      </c>
      <c r="BB95" s="128">
        <f>'001 - SO 101 DOČASNÉ PLOCHY'!F35</f>
        <v>0</v>
      </c>
      <c r="BC95" s="128">
        <f>'001 - SO 101 DOČASNÉ PLOCHY'!F36</f>
        <v>0</v>
      </c>
      <c r="BD95" s="130">
        <f>'001 - SO 101 DOČASNÉ PLOCHY'!F37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01 - SO 101 DOČASNÉ PLOCH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  <c r="AZ2" s="133" t="s">
        <v>86</v>
      </c>
      <c r="BA2" s="133" t="s">
        <v>86</v>
      </c>
      <c r="BB2" s="133" t="s">
        <v>87</v>
      </c>
      <c r="BC2" s="133" t="s">
        <v>88</v>
      </c>
      <c r="BD2" s="133" t="s">
        <v>85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20"/>
      <c r="AT3" s="17" t="s">
        <v>85</v>
      </c>
      <c r="AZ3" s="133" t="s">
        <v>89</v>
      </c>
      <c r="BA3" s="133" t="s">
        <v>89</v>
      </c>
      <c r="BB3" s="133" t="s">
        <v>90</v>
      </c>
      <c r="BC3" s="133" t="s">
        <v>91</v>
      </c>
      <c r="BD3" s="133" t="s">
        <v>85</v>
      </c>
    </row>
    <row r="4" spans="2:56" s="1" customFormat="1" ht="24.95" customHeight="1">
      <c r="B4" s="20"/>
      <c r="D4" s="137" t="s">
        <v>92</v>
      </c>
      <c r="I4" s="132"/>
      <c r="L4" s="20"/>
      <c r="M4" s="138" t="s">
        <v>10</v>
      </c>
      <c r="AT4" s="17" t="s">
        <v>4</v>
      </c>
      <c r="AZ4" s="133" t="s">
        <v>93</v>
      </c>
      <c r="BA4" s="133" t="s">
        <v>93</v>
      </c>
      <c r="BB4" s="133" t="s">
        <v>94</v>
      </c>
      <c r="BC4" s="133" t="s">
        <v>95</v>
      </c>
      <c r="BD4" s="133" t="s">
        <v>85</v>
      </c>
    </row>
    <row r="5" spans="2:56" s="1" customFormat="1" ht="6.95" customHeight="1">
      <c r="B5" s="20"/>
      <c r="I5" s="132"/>
      <c r="L5" s="20"/>
      <c r="AZ5" s="133" t="s">
        <v>96</v>
      </c>
      <c r="BA5" s="133" t="s">
        <v>96</v>
      </c>
      <c r="BB5" s="133" t="s">
        <v>94</v>
      </c>
      <c r="BC5" s="133" t="s">
        <v>97</v>
      </c>
      <c r="BD5" s="133" t="s">
        <v>85</v>
      </c>
    </row>
    <row r="6" spans="2:56" s="1" customFormat="1" ht="12" customHeight="1">
      <c r="B6" s="20"/>
      <c r="D6" s="139" t="s">
        <v>16</v>
      </c>
      <c r="I6" s="132"/>
      <c r="L6" s="20"/>
      <c r="AZ6" s="133" t="s">
        <v>98</v>
      </c>
      <c r="BA6" s="133" t="s">
        <v>98</v>
      </c>
      <c r="BB6" s="133" t="s">
        <v>87</v>
      </c>
      <c r="BC6" s="133" t="s">
        <v>99</v>
      </c>
      <c r="BD6" s="133" t="s">
        <v>85</v>
      </c>
    </row>
    <row r="7" spans="2:56" s="1" customFormat="1" ht="16.5" customHeight="1">
      <c r="B7" s="20"/>
      <c r="E7" s="140" t="str">
        <f>'Rekapitulace stavby'!K6</f>
        <v>dočasné plochy u nového muzea Tatra</v>
      </c>
      <c r="F7" s="139"/>
      <c r="G7" s="139"/>
      <c r="H7" s="139"/>
      <c r="I7" s="132"/>
      <c r="L7" s="20"/>
      <c r="AZ7" s="133" t="s">
        <v>100</v>
      </c>
      <c r="BA7" s="133" t="s">
        <v>100</v>
      </c>
      <c r="BB7" s="133" t="s">
        <v>90</v>
      </c>
      <c r="BC7" s="133" t="s">
        <v>101</v>
      </c>
      <c r="BD7" s="133" t="s">
        <v>85</v>
      </c>
    </row>
    <row r="8" spans="1:56" s="2" customFormat="1" ht="12" customHeight="1">
      <c r="A8" s="38"/>
      <c r="B8" s="44"/>
      <c r="C8" s="38"/>
      <c r="D8" s="139" t="s">
        <v>102</v>
      </c>
      <c r="E8" s="38"/>
      <c r="F8" s="38"/>
      <c r="G8" s="38"/>
      <c r="H8" s="38"/>
      <c r="I8" s="141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3" t="s">
        <v>103</v>
      </c>
      <c r="BA8" s="133" t="s">
        <v>103</v>
      </c>
      <c r="BB8" s="133" t="s">
        <v>90</v>
      </c>
      <c r="BC8" s="133" t="s">
        <v>104</v>
      </c>
      <c r="BD8" s="133" t="s">
        <v>85</v>
      </c>
    </row>
    <row r="9" spans="1:56" s="2" customFormat="1" ht="16.5" customHeight="1">
      <c r="A9" s="38"/>
      <c r="B9" s="44"/>
      <c r="C9" s="38"/>
      <c r="D9" s="38"/>
      <c r="E9" s="142" t="s">
        <v>105</v>
      </c>
      <c r="F9" s="38"/>
      <c r="G9" s="38"/>
      <c r="H9" s="38"/>
      <c r="I9" s="141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3" t="s">
        <v>106</v>
      </c>
      <c r="BA9" s="133" t="s">
        <v>106</v>
      </c>
      <c r="BB9" s="133" t="s">
        <v>94</v>
      </c>
      <c r="BC9" s="133" t="s">
        <v>107</v>
      </c>
      <c r="BD9" s="133" t="s">
        <v>85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141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3" t="s">
        <v>108</v>
      </c>
      <c r="BA10" s="133" t="s">
        <v>108</v>
      </c>
      <c r="BB10" s="133" t="s">
        <v>87</v>
      </c>
      <c r="BC10" s="133" t="s">
        <v>109</v>
      </c>
      <c r="BD10" s="133" t="s">
        <v>85</v>
      </c>
    </row>
    <row r="11" spans="1:56" s="2" customFormat="1" ht="12" customHeight="1">
      <c r="A11" s="38"/>
      <c r="B11" s="44"/>
      <c r="C11" s="38"/>
      <c r="D11" s="139" t="s">
        <v>18</v>
      </c>
      <c r="E11" s="38"/>
      <c r="F11" s="143" t="s">
        <v>1</v>
      </c>
      <c r="G11" s="38"/>
      <c r="H11" s="38"/>
      <c r="I11" s="144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33" t="s">
        <v>110</v>
      </c>
      <c r="BA11" s="133" t="s">
        <v>110</v>
      </c>
      <c r="BB11" s="133" t="s">
        <v>90</v>
      </c>
      <c r="BC11" s="133" t="s">
        <v>111</v>
      </c>
      <c r="BD11" s="133" t="s">
        <v>85</v>
      </c>
    </row>
    <row r="12" spans="1:31" s="2" customFormat="1" ht="12" customHeight="1">
      <c r="A12" s="38"/>
      <c r="B12" s="44"/>
      <c r="C12" s="38"/>
      <c r="D12" s="139" t="s">
        <v>20</v>
      </c>
      <c r="E12" s="38"/>
      <c r="F12" s="143" t="s">
        <v>21</v>
      </c>
      <c r="G12" s="38"/>
      <c r="H12" s="38"/>
      <c r="I12" s="144" t="s">
        <v>22</v>
      </c>
      <c r="J12" s="145" t="str">
        <f>'Rekapitulace stavby'!AN8</f>
        <v>1. 4. 2020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1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9" t="s">
        <v>24</v>
      </c>
      <c r="E14" s="38"/>
      <c r="F14" s="38"/>
      <c r="G14" s="38"/>
      <c r="H14" s="38"/>
      <c r="I14" s="144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4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1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9" t="s">
        <v>28</v>
      </c>
      <c r="E17" s="38"/>
      <c r="F17" s="38"/>
      <c r="G17" s="38"/>
      <c r="H17" s="38"/>
      <c r="I17" s="144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4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1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9" t="s">
        <v>30</v>
      </c>
      <c r="E20" s="38"/>
      <c r="F20" s="38"/>
      <c r="G20" s="38"/>
      <c r="H20" s="38"/>
      <c r="I20" s="144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4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1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9" t="s">
        <v>33</v>
      </c>
      <c r="E23" s="38"/>
      <c r="F23" s="38"/>
      <c r="G23" s="38"/>
      <c r="H23" s="38"/>
      <c r="I23" s="144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31</v>
      </c>
      <c r="F24" s="38"/>
      <c r="G24" s="38"/>
      <c r="H24" s="38"/>
      <c r="I24" s="144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1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9" t="s">
        <v>34</v>
      </c>
      <c r="E26" s="38"/>
      <c r="F26" s="38"/>
      <c r="G26" s="38"/>
      <c r="H26" s="38"/>
      <c r="I26" s="141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1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2"/>
      <c r="J29" s="151"/>
      <c r="K29" s="151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3" t="s">
        <v>35</v>
      </c>
      <c r="E30" s="38"/>
      <c r="F30" s="38"/>
      <c r="G30" s="38"/>
      <c r="H30" s="38"/>
      <c r="I30" s="141"/>
      <c r="J30" s="154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2"/>
      <c r="J31" s="151"/>
      <c r="K31" s="151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5" t="s">
        <v>37</v>
      </c>
      <c r="G32" s="38"/>
      <c r="H32" s="38"/>
      <c r="I32" s="156" t="s">
        <v>36</v>
      </c>
      <c r="J32" s="155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7" t="s">
        <v>39</v>
      </c>
      <c r="E33" s="139" t="s">
        <v>40</v>
      </c>
      <c r="F33" s="158">
        <f>ROUND((SUM(BE127:BE277)),2)</f>
        <v>0</v>
      </c>
      <c r="G33" s="38"/>
      <c r="H33" s="38"/>
      <c r="I33" s="159">
        <v>0.21</v>
      </c>
      <c r="J33" s="158">
        <f>ROUND(((SUM(BE127:BE277))*I33),2)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9" t="s">
        <v>41</v>
      </c>
      <c r="F34" s="158">
        <f>ROUND((SUM(BF127:BF277)),2)</f>
        <v>0</v>
      </c>
      <c r="G34" s="38"/>
      <c r="H34" s="38"/>
      <c r="I34" s="159">
        <v>0.15</v>
      </c>
      <c r="J34" s="158">
        <f>ROUND(((SUM(BF127:BF277))*I34),2)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9" t="s">
        <v>42</v>
      </c>
      <c r="F35" s="158">
        <f>ROUND((SUM(BG127:BG277)),2)</f>
        <v>0</v>
      </c>
      <c r="G35" s="38"/>
      <c r="H35" s="38"/>
      <c r="I35" s="159">
        <v>0.21</v>
      </c>
      <c r="J35" s="15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9" t="s">
        <v>43</v>
      </c>
      <c r="F36" s="158">
        <f>ROUND((SUM(BH127:BH277)),2)</f>
        <v>0</v>
      </c>
      <c r="G36" s="38"/>
      <c r="H36" s="38"/>
      <c r="I36" s="159">
        <v>0.15</v>
      </c>
      <c r="J36" s="158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9" t="s">
        <v>44</v>
      </c>
      <c r="F37" s="158">
        <f>ROUND((SUM(BI127:BI277)),2)</f>
        <v>0</v>
      </c>
      <c r="G37" s="38"/>
      <c r="H37" s="38"/>
      <c r="I37" s="159">
        <v>0</v>
      </c>
      <c r="J37" s="158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1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0"/>
      <c r="D39" s="161" t="s">
        <v>45</v>
      </c>
      <c r="E39" s="162"/>
      <c r="F39" s="162"/>
      <c r="G39" s="163" t="s">
        <v>46</v>
      </c>
      <c r="H39" s="164" t="s">
        <v>47</v>
      </c>
      <c r="I39" s="165"/>
      <c r="J39" s="166">
        <f>SUM(J30:J37)</f>
        <v>0</v>
      </c>
      <c r="K39" s="167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1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2"/>
      <c r="L41" s="20"/>
    </row>
    <row r="42" spans="2:12" s="1" customFormat="1" ht="14.4" customHeight="1">
      <c r="B42" s="20"/>
      <c r="I42" s="132"/>
      <c r="L42" s="20"/>
    </row>
    <row r="43" spans="2:12" s="1" customFormat="1" ht="14.4" customHeight="1">
      <c r="B43" s="20"/>
      <c r="I43" s="132"/>
      <c r="L43" s="20"/>
    </row>
    <row r="44" spans="2:12" s="1" customFormat="1" ht="14.4" customHeight="1">
      <c r="B44" s="20"/>
      <c r="I44" s="132"/>
      <c r="L44" s="20"/>
    </row>
    <row r="45" spans="2:12" s="1" customFormat="1" ht="14.4" customHeight="1">
      <c r="B45" s="20"/>
      <c r="I45" s="132"/>
      <c r="L45" s="20"/>
    </row>
    <row r="46" spans="2:12" s="1" customFormat="1" ht="14.4" customHeight="1">
      <c r="B46" s="20"/>
      <c r="I46" s="132"/>
      <c r="L46" s="20"/>
    </row>
    <row r="47" spans="2:12" s="1" customFormat="1" ht="14.4" customHeight="1">
      <c r="B47" s="20"/>
      <c r="I47" s="132"/>
      <c r="L47" s="20"/>
    </row>
    <row r="48" spans="2:12" s="1" customFormat="1" ht="14.4" customHeight="1">
      <c r="B48" s="20"/>
      <c r="I48" s="132"/>
      <c r="L48" s="20"/>
    </row>
    <row r="49" spans="2:12" s="1" customFormat="1" ht="14.4" customHeight="1">
      <c r="B49" s="20"/>
      <c r="I49" s="132"/>
      <c r="L49" s="20"/>
    </row>
    <row r="50" spans="2:12" s="2" customFormat="1" ht="14.4" customHeight="1">
      <c r="B50" s="63"/>
      <c r="D50" s="168" t="s">
        <v>48</v>
      </c>
      <c r="E50" s="169"/>
      <c r="F50" s="169"/>
      <c r="G50" s="168" t="s">
        <v>49</v>
      </c>
      <c r="H50" s="169"/>
      <c r="I50" s="170"/>
      <c r="J50" s="169"/>
      <c r="K50" s="169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1" t="s">
        <v>50</v>
      </c>
      <c r="E61" s="172"/>
      <c r="F61" s="173" t="s">
        <v>51</v>
      </c>
      <c r="G61" s="171" t="s">
        <v>50</v>
      </c>
      <c r="H61" s="172"/>
      <c r="I61" s="174"/>
      <c r="J61" s="175" t="s">
        <v>51</v>
      </c>
      <c r="K61" s="17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8" t="s">
        <v>52</v>
      </c>
      <c r="E65" s="176"/>
      <c r="F65" s="176"/>
      <c r="G65" s="168" t="s">
        <v>53</v>
      </c>
      <c r="H65" s="176"/>
      <c r="I65" s="177"/>
      <c r="J65" s="176"/>
      <c r="K65" s="176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1" t="s">
        <v>50</v>
      </c>
      <c r="E76" s="172"/>
      <c r="F76" s="173" t="s">
        <v>51</v>
      </c>
      <c r="G76" s="171" t="s">
        <v>50</v>
      </c>
      <c r="H76" s="172"/>
      <c r="I76" s="174"/>
      <c r="J76" s="175" t="s">
        <v>51</v>
      </c>
      <c r="K76" s="17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141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1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1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dočasné plochy u nového muzea Tatra</v>
      </c>
      <c r="F85" s="32"/>
      <c r="G85" s="32"/>
      <c r="H85" s="32"/>
      <c r="I85" s="141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141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001 - SO 101 DOČASNÉ PLOCHY</v>
      </c>
      <c r="F87" s="40"/>
      <c r="G87" s="40"/>
      <c r="H87" s="40"/>
      <c r="I87" s="141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1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Kopřivnice</v>
      </c>
      <c r="G89" s="40"/>
      <c r="H89" s="40"/>
      <c r="I89" s="144" t="s">
        <v>22</v>
      </c>
      <c r="J89" s="79" t="str">
        <f>IF(J12="","",J12)</f>
        <v>1. 4. 2020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1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Kopřivnice</v>
      </c>
      <c r="G91" s="40"/>
      <c r="H91" s="40"/>
      <c r="I91" s="144" t="s">
        <v>30</v>
      </c>
      <c r="J91" s="36" t="str">
        <f>E21</f>
        <v>Roman Fildán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4" t="s">
        <v>33</v>
      </c>
      <c r="J92" s="36" t="str">
        <f>E24</f>
        <v>Roman Fildán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1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113</v>
      </c>
      <c r="D94" s="186"/>
      <c r="E94" s="186"/>
      <c r="F94" s="186"/>
      <c r="G94" s="186"/>
      <c r="H94" s="186"/>
      <c r="I94" s="187"/>
      <c r="J94" s="188" t="s">
        <v>114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1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115</v>
      </c>
      <c r="D96" s="40"/>
      <c r="E96" s="40"/>
      <c r="F96" s="40"/>
      <c r="G96" s="40"/>
      <c r="H96" s="40"/>
      <c r="I96" s="141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190"/>
      <c r="C97" s="191"/>
      <c r="D97" s="192" t="s">
        <v>117</v>
      </c>
      <c r="E97" s="193"/>
      <c r="F97" s="193"/>
      <c r="G97" s="193"/>
      <c r="H97" s="193"/>
      <c r="I97" s="194"/>
      <c r="J97" s="195">
        <f>J128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118</v>
      </c>
      <c r="E98" s="200"/>
      <c r="F98" s="200"/>
      <c r="G98" s="200"/>
      <c r="H98" s="200"/>
      <c r="I98" s="201"/>
      <c r="J98" s="202">
        <f>J129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119</v>
      </c>
      <c r="E99" s="200"/>
      <c r="F99" s="200"/>
      <c r="G99" s="200"/>
      <c r="H99" s="200"/>
      <c r="I99" s="201"/>
      <c r="J99" s="202">
        <f>J166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120</v>
      </c>
      <c r="E100" s="200"/>
      <c r="F100" s="200"/>
      <c r="G100" s="200"/>
      <c r="H100" s="200"/>
      <c r="I100" s="201"/>
      <c r="J100" s="202">
        <f>J175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121</v>
      </c>
      <c r="E101" s="200"/>
      <c r="F101" s="200"/>
      <c r="G101" s="200"/>
      <c r="H101" s="200"/>
      <c r="I101" s="201"/>
      <c r="J101" s="202">
        <f>J197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122</v>
      </c>
      <c r="E102" s="200"/>
      <c r="F102" s="200"/>
      <c r="G102" s="200"/>
      <c r="H102" s="200"/>
      <c r="I102" s="201"/>
      <c r="J102" s="202">
        <f>J224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123</v>
      </c>
      <c r="E103" s="200"/>
      <c r="F103" s="200"/>
      <c r="G103" s="200"/>
      <c r="H103" s="200"/>
      <c r="I103" s="201"/>
      <c r="J103" s="202">
        <f>J234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98"/>
      <c r="D104" s="199" t="s">
        <v>124</v>
      </c>
      <c r="E104" s="200"/>
      <c r="F104" s="200"/>
      <c r="G104" s="200"/>
      <c r="H104" s="200"/>
      <c r="I104" s="201"/>
      <c r="J104" s="202">
        <f>J256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98"/>
      <c r="D105" s="199" t="s">
        <v>125</v>
      </c>
      <c r="E105" s="200"/>
      <c r="F105" s="200"/>
      <c r="G105" s="200"/>
      <c r="H105" s="200"/>
      <c r="I105" s="201"/>
      <c r="J105" s="202">
        <f>J258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0"/>
      <c r="C106" s="191"/>
      <c r="D106" s="192" t="s">
        <v>126</v>
      </c>
      <c r="E106" s="193"/>
      <c r="F106" s="193"/>
      <c r="G106" s="193"/>
      <c r="H106" s="193"/>
      <c r="I106" s="194"/>
      <c r="J106" s="195">
        <f>J260</f>
        <v>0</v>
      </c>
      <c r="K106" s="191"/>
      <c r="L106" s="19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7"/>
      <c r="C107" s="198"/>
      <c r="D107" s="199" t="s">
        <v>127</v>
      </c>
      <c r="E107" s="200"/>
      <c r="F107" s="200"/>
      <c r="G107" s="200"/>
      <c r="H107" s="200"/>
      <c r="I107" s="201"/>
      <c r="J107" s="202">
        <f>J261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141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180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183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128</v>
      </c>
      <c r="D114" s="40"/>
      <c r="E114" s="40"/>
      <c r="F114" s="40"/>
      <c r="G114" s="40"/>
      <c r="H114" s="40"/>
      <c r="I114" s="141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1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41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4" t="str">
        <f>E7</f>
        <v>dočasné plochy u nového muzea Tatra</v>
      </c>
      <c r="F117" s="32"/>
      <c r="G117" s="32"/>
      <c r="H117" s="32"/>
      <c r="I117" s="141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102</v>
      </c>
      <c r="D118" s="40"/>
      <c r="E118" s="40"/>
      <c r="F118" s="40"/>
      <c r="G118" s="40"/>
      <c r="H118" s="40"/>
      <c r="I118" s="141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001 - SO 101 DOČASNÉ PLOCHY</v>
      </c>
      <c r="F119" s="40"/>
      <c r="G119" s="40"/>
      <c r="H119" s="40"/>
      <c r="I119" s="141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1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Kopřivnice</v>
      </c>
      <c r="G121" s="40"/>
      <c r="H121" s="40"/>
      <c r="I121" s="144" t="s">
        <v>22</v>
      </c>
      <c r="J121" s="79" t="str">
        <f>IF(J12="","",J12)</f>
        <v>1. 4. 2020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41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město Kopřivnice</v>
      </c>
      <c r="G123" s="40"/>
      <c r="H123" s="40"/>
      <c r="I123" s="144" t="s">
        <v>30</v>
      </c>
      <c r="J123" s="36" t="str">
        <f>E21</f>
        <v>Roman Fildán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144" t="s">
        <v>33</v>
      </c>
      <c r="J124" s="36" t="str">
        <f>E24</f>
        <v>Roman Fildán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41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4"/>
      <c r="B126" s="205"/>
      <c r="C126" s="206" t="s">
        <v>129</v>
      </c>
      <c r="D126" s="207" t="s">
        <v>60</v>
      </c>
      <c r="E126" s="207" t="s">
        <v>56</v>
      </c>
      <c r="F126" s="207" t="s">
        <v>57</v>
      </c>
      <c r="G126" s="207" t="s">
        <v>130</v>
      </c>
      <c r="H126" s="207" t="s">
        <v>131</v>
      </c>
      <c r="I126" s="208" t="s">
        <v>132</v>
      </c>
      <c r="J126" s="209" t="s">
        <v>114</v>
      </c>
      <c r="K126" s="210" t="s">
        <v>133</v>
      </c>
      <c r="L126" s="211"/>
      <c r="M126" s="100" t="s">
        <v>1</v>
      </c>
      <c r="N126" s="101" t="s">
        <v>39</v>
      </c>
      <c r="O126" s="101" t="s">
        <v>134</v>
      </c>
      <c r="P126" s="101" t="s">
        <v>135</v>
      </c>
      <c r="Q126" s="101" t="s">
        <v>136</v>
      </c>
      <c r="R126" s="101" t="s">
        <v>137</v>
      </c>
      <c r="S126" s="101" t="s">
        <v>138</v>
      </c>
      <c r="T126" s="102" t="s">
        <v>139</v>
      </c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</row>
    <row r="127" spans="1:63" s="2" customFormat="1" ht="22.8" customHeight="1">
      <c r="A127" s="38"/>
      <c r="B127" s="39"/>
      <c r="C127" s="107" t="s">
        <v>140</v>
      </c>
      <c r="D127" s="40"/>
      <c r="E127" s="40"/>
      <c r="F127" s="40"/>
      <c r="G127" s="40"/>
      <c r="H127" s="40"/>
      <c r="I127" s="141"/>
      <c r="J127" s="212">
        <f>BK127</f>
        <v>0</v>
      </c>
      <c r="K127" s="40"/>
      <c r="L127" s="44"/>
      <c r="M127" s="103"/>
      <c r="N127" s="213"/>
      <c r="O127" s="104"/>
      <c r="P127" s="214">
        <f>P128+P260</f>
        <v>0</v>
      </c>
      <c r="Q127" s="104"/>
      <c r="R127" s="214">
        <f>R128+R260</f>
        <v>80.79674173</v>
      </c>
      <c r="S127" s="104"/>
      <c r="T127" s="215">
        <f>T128+T260</f>
        <v>138.76475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74</v>
      </c>
      <c r="AU127" s="17" t="s">
        <v>116</v>
      </c>
      <c r="BK127" s="216">
        <f>BK128+BK260</f>
        <v>0</v>
      </c>
    </row>
    <row r="128" spans="1:63" s="12" customFormat="1" ht="25.9" customHeight="1">
      <c r="A128" s="12"/>
      <c r="B128" s="217"/>
      <c r="C128" s="218"/>
      <c r="D128" s="219" t="s">
        <v>74</v>
      </c>
      <c r="E128" s="220" t="s">
        <v>141</v>
      </c>
      <c r="F128" s="220" t="s">
        <v>142</v>
      </c>
      <c r="G128" s="218"/>
      <c r="H128" s="218"/>
      <c r="I128" s="221"/>
      <c r="J128" s="222">
        <f>BK128</f>
        <v>0</v>
      </c>
      <c r="K128" s="218"/>
      <c r="L128" s="223"/>
      <c r="M128" s="224"/>
      <c r="N128" s="225"/>
      <c r="O128" s="225"/>
      <c r="P128" s="226">
        <f>P129+P166+P175+P197+P224+P234+P256+P258</f>
        <v>0</v>
      </c>
      <c r="Q128" s="225"/>
      <c r="R128" s="226">
        <f>R129+R166+R175+R197+R224+R234+R256+R258</f>
        <v>76.5427374</v>
      </c>
      <c r="S128" s="225"/>
      <c r="T128" s="227">
        <f>T129+T166+T175+T197+T224+T234+T256+T258</f>
        <v>138.76475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83</v>
      </c>
      <c r="AT128" s="229" t="s">
        <v>74</v>
      </c>
      <c r="AU128" s="229" t="s">
        <v>75</v>
      </c>
      <c r="AY128" s="228" t="s">
        <v>143</v>
      </c>
      <c r="BK128" s="230">
        <f>BK129+BK166+BK175+BK197+BK224+BK234+BK256+BK258</f>
        <v>0</v>
      </c>
    </row>
    <row r="129" spans="1:63" s="12" customFormat="1" ht="22.8" customHeight="1">
      <c r="A129" s="12"/>
      <c r="B129" s="217"/>
      <c r="C129" s="218"/>
      <c r="D129" s="219" t="s">
        <v>74</v>
      </c>
      <c r="E129" s="231" t="s">
        <v>83</v>
      </c>
      <c r="F129" s="231" t="s">
        <v>144</v>
      </c>
      <c r="G129" s="218"/>
      <c r="H129" s="218"/>
      <c r="I129" s="221"/>
      <c r="J129" s="232">
        <f>BK129</f>
        <v>0</v>
      </c>
      <c r="K129" s="218"/>
      <c r="L129" s="223"/>
      <c r="M129" s="224"/>
      <c r="N129" s="225"/>
      <c r="O129" s="225"/>
      <c r="P129" s="226">
        <f>SUM(P130:P165)</f>
        <v>0</v>
      </c>
      <c r="Q129" s="225"/>
      <c r="R129" s="226">
        <f>SUM(R130:R165)</f>
        <v>0</v>
      </c>
      <c r="S129" s="225"/>
      <c r="T129" s="227">
        <f>SUM(T130:T165)</f>
        <v>116.68075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83</v>
      </c>
      <c r="AT129" s="229" t="s">
        <v>74</v>
      </c>
      <c r="AU129" s="229" t="s">
        <v>83</v>
      </c>
      <c r="AY129" s="228" t="s">
        <v>143</v>
      </c>
      <c r="BK129" s="230">
        <f>SUM(BK130:BK165)</f>
        <v>0</v>
      </c>
    </row>
    <row r="130" spans="1:65" s="2" customFormat="1" ht="21.75" customHeight="1">
      <c r="A130" s="38"/>
      <c r="B130" s="39"/>
      <c r="C130" s="233" t="s">
        <v>83</v>
      </c>
      <c r="D130" s="233" t="s">
        <v>145</v>
      </c>
      <c r="E130" s="234" t="s">
        <v>146</v>
      </c>
      <c r="F130" s="235" t="s">
        <v>147</v>
      </c>
      <c r="G130" s="236" t="s">
        <v>90</v>
      </c>
      <c r="H130" s="237">
        <v>260</v>
      </c>
      <c r="I130" s="238"/>
      <c r="J130" s="239">
        <f>ROUND(I130*H130,2)</f>
        <v>0</v>
      </c>
      <c r="K130" s="240"/>
      <c r="L130" s="44"/>
      <c r="M130" s="241" t="s">
        <v>1</v>
      </c>
      <c r="N130" s="242" t="s">
        <v>40</v>
      </c>
      <c r="O130" s="91"/>
      <c r="P130" s="243">
        <f>O130*H130</f>
        <v>0</v>
      </c>
      <c r="Q130" s="243">
        <v>0</v>
      </c>
      <c r="R130" s="243">
        <f>Q130*H130</f>
        <v>0</v>
      </c>
      <c r="S130" s="243">
        <v>0.425</v>
      </c>
      <c r="T130" s="244">
        <f>S130*H130</f>
        <v>110.5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5" t="s">
        <v>148</v>
      </c>
      <c r="AT130" s="245" t="s">
        <v>145</v>
      </c>
      <c r="AU130" s="245" t="s">
        <v>85</v>
      </c>
      <c r="AY130" s="17" t="s">
        <v>143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7" t="s">
        <v>83</v>
      </c>
      <c r="BK130" s="246">
        <f>ROUND(I130*H130,2)</f>
        <v>0</v>
      </c>
      <c r="BL130" s="17" t="s">
        <v>148</v>
      </c>
      <c r="BM130" s="245" t="s">
        <v>149</v>
      </c>
    </row>
    <row r="131" spans="1:51" s="13" customFormat="1" ht="12">
      <c r="A131" s="13"/>
      <c r="B131" s="247"/>
      <c r="C131" s="248"/>
      <c r="D131" s="249" t="s">
        <v>150</v>
      </c>
      <c r="E131" s="250" t="s">
        <v>1</v>
      </c>
      <c r="F131" s="251" t="s">
        <v>151</v>
      </c>
      <c r="G131" s="248"/>
      <c r="H131" s="250" t="s">
        <v>1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7" t="s">
        <v>150</v>
      </c>
      <c r="AU131" s="257" t="s">
        <v>85</v>
      </c>
      <c r="AV131" s="13" t="s">
        <v>83</v>
      </c>
      <c r="AW131" s="13" t="s">
        <v>32</v>
      </c>
      <c r="AX131" s="13" t="s">
        <v>75</v>
      </c>
      <c r="AY131" s="257" t="s">
        <v>143</v>
      </c>
    </row>
    <row r="132" spans="1:51" s="14" customFormat="1" ht="12">
      <c r="A132" s="14"/>
      <c r="B132" s="258"/>
      <c r="C132" s="259"/>
      <c r="D132" s="249" t="s">
        <v>150</v>
      </c>
      <c r="E132" s="260" t="s">
        <v>1</v>
      </c>
      <c r="F132" s="261" t="s">
        <v>152</v>
      </c>
      <c r="G132" s="259"/>
      <c r="H132" s="262">
        <v>260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8" t="s">
        <v>150</v>
      </c>
      <c r="AU132" s="268" t="s">
        <v>85</v>
      </c>
      <c r="AV132" s="14" t="s">
        <v>85</v>
      </c>
      <c r="AW132" s="14" t="s">
        <v>32</v>
      </c>
      <c r="AX132" s="14" t="s">
        <v>83</v>
      </c>
      <c r="AY132" s="268" t="s">
        <v>143</v>
      </c>
    </row>
    <row r="133" spans="1:65" s="2" customFormat="1" ht="16.5" customHeight="1">
      <c r="A133" s="38"/>
      <c r="B133" s="39"/>
      <c r="C133" s="233" t="s">
        <v>85</v>
      </c>
      <c r="D133" s="233" t="s">
        <v>145</v>
      </c>
      <c r="E133" s="234" t="s">
        <v>153</v>
      </c>
      <c r="F133" s="235" t="s">
        <v>154</v>
      </c>
      <c r="G133" s="236" t="s">
        <v>94</v>
      </c>
      <c r="H133" s="237">
        <v>30.15</v>
      </c>
      <c r="I133" s="238"/>
      <c r="J133" s="239">
        <f>ROUND(I133*H133,2)</f>
        <v>0</v>
      </c>
      <c r="K133" s="240"/>
      <c r="L133" s="44"/>
      <c r="M133" s="241" t="s">
        <v>1</v>
      </c>
      <c r="N133" s="242" t="s">
        <v>40</v>
      </c>
      <c r="O133" s="91"/>
      <c r="P133" s="243">
        <f>O133*H133</f>
        <v>0</v>
      </c>
      <c r="Q133" s="243">
        <v>0</v>
      </c>
      <c r="R133" s="243">
        <f>Q133*H133</f>
        <v>0</v>
      </c>
      <c r="S133" s="243">
        <v>0.205</v>
      </c>
      <c r="T133" s="244">
        <f>S133*H133</f>
        <v>6.18075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5" t="s">
        <v>148</v>
      </c>
      <c r="AT133" s="245" t="s">
        <v>145</v>
      </c>
      <c r="AU133" s="245" t="s">
        <v>85</v>
      </c>
      <c r="AY133" s="17" t="s">
        <v>143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7" t="s">
        <v>83</v>
      </c>
      <c r="BK133" s="246">
        <f>ROUND(I133*H133,2)</f>
        <v>0</v>
      </c>
      <c r="BL133" s="17" t="s">
        <v>148</v>
      </c>
      <c r="BM133" s="245" t="s">
        <v>155</v>
      </c>
    </row>
    <row r="134" spans="1:51" s="13" customFormat="1" ht="12">
      <c r="A134" s="13"/>
      <c r="B134" s="247"/>
      <c r="C134" s="248"/>
      <c r="D134" s="249" t="s">
        <v>150</v>
      </c>
      <c r="E134" s="250" t="s">
        <v>1</v>
      </c>
      <c r="F134" s="251" t="s">
        <v>151</v>
      </c>
      <c r="G134" s="248"/>
      <c r="H134" s="250" t="s">
        <v>1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7" t="s">
        <v>150</v>
      </c>
      <c r="AU134" s="257" t="s">
        <v>85</v>
      </c>
      <c r="AV134" s="13" t="s">
        <v>83</v>
      </c>
      <c r="AW134" s="13" t="s">
        <v>32</v>
      </c>
      <c r="AX134" s="13" t="s">
        <v>75</v>
      </c>
      <c r="AY134" s="257" t="s">
        <v>143</v>
      </c>
    </row>
    <row r="135" spans="1:51" s="14" customFormat="1" ht="12">
      <c r="A135" s="14"/>
      <c r="B135" s="258"/>
      <c r="C135" s="259"/>
      <c r="D135" s="249" t="s">
        <v>150</v>
      </c>
      <c r="E135" s="260" t="s">
        <v>1</v>
      </c>
      <c r="F135" s="261" t="s">
        <v>156</v>
      </c>
      <c r="G135" s="259"/>
      <c r="H135" s="262">
        <v>30.15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8" t="s">
        <v>150</v>
      </c>
      <c r="AU135" s="268" t="s">
        <v>85</v>
      </c>
      <c r="AV135" s="14" t="s">
        <v>85</v>
      </c>
      <c r="AW135" s="14" t="s">
        <v>32</v>
      </c>
      <c r="AX135" s="14" t="s">
        <v>75</v>
      </c>
      <c r="AY135" s="268" t="s">
        <v>143</v>
      </c>
    </row>
    <row r="136" spans="1:51" s="15" customFormat="1" ht="12">
      <c r="A136" s="15"/>
      <c r="B136" s="269"/>
      <c r="C136" s="270"/>
      <c r="D136" s="249" t="s">
        <v>150</v>
      </c>
      <c r="E136" s="271" t="s">
        <v>1</v>
      </c>
      <c r="F136" s="272" t="s">
        <v>157</v>
      </c>
      <c r="G136" s="270"/>
      <c r="H136" s="273">
        <v>30.15</v>
      </c>
      <c r="I136" s="274"/>
      <c r="J136" s="270"/>
      <c r="K136" s="270"/>
      <c r="L136" s="275"/>
      <c r="M136" s="276"/>
      <c r="N136" s="277"/>
      <c r="O136" s="277"/>
      <c r="P136" s="277"/>
      <c r="Q136" s="277"/>
      <c r="R136" s="277"/>
      <c r="S136" s="277"/>
      <c r="T136" s="278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9" t="s">
        <v>150</v>
      </c>
      <c r="AU136" s="279" t="s">
        <v>85</v>
      </c>
      <c r="AV136" s="15" t="s">
        <v>148</v>
      </c>
      <c r="AW136" s="15" t="s">
        <v>32</v>
      </c>
      <c r="AX136" s="15" t="s">
        <v>83</v>
      </c>
      <c r="AY136" s="279" t="s">
        <v>143</v>
      </c>
    </row>
    <row r="137" spans="1:65" s="2" customFormat="1" ht="21.75" customHeight="1">
      <c r="A137" s="38"/>
      <c r="B137" s="39"/>
      <c r="C137" s="233" t="s">
        <v>109</v>
      </c>
      <c r="D137" s="233" t="s">
        <v>145</v>
      </c>
      <c r="E137" s="234" t="s">
        <v>158</v>
      </c>
      <c r="F137" s="235" t="s">
        <v>159</v>
      </c>
      <c r="G137" s="236" t="s">
        <v>87</v>
      </c>
      <c r="H137" s="237">
        <v>222.501</v>
      </c>
      <c r="I137" s="238"/>
      <c r="J137" s="239">
        <f>ROUND(I137*H137,2)</f>
        <v>0</v>
      </c>
      <c r="K137" s="240"/>
      <c r="L137" s="44"/>
      <c r="M137" s="241" t="s">
        <v>1</v>
      </c>
      <c r="N137" s="242" t="s">
        <v>40</v>
      </c>
      <c r="O137" s="91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5" t="s">
        <v>148</v>
      </c>
      <c r="AT137" s="245" t="s">
        <v>145</v>
      </c>
      <c r="AU137" s="245" t="s">
        <v>85</v>
      </c>
      <c r="AY137" s="17" t="s">
        <v>143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7" t="s">
        <v>83</v>
      </c>
      <c r="BK137" s="246">
        <f>ROUND(I137*H137,2)</f>
        <v>0</v>
      </c>
      <c r="BL137" s="17" t="s">
        <v>148</v>
      </c>
      <c r="BM137" s="245" t="s">
        <v>160</v>
      </c>
    </row>
    <row r="138" spans="1:51" s="13" customFormat="1" ht="12">
      <c r="A138" s="13"/>
      <c r="B138" s="247"/>
      <c r="C138" s="248"/>
      <c r="D138" s="249" t="s">
        <v>150</v>
      </c>
      <c r="E138" s="250" t="s">
        <v>1</v>
      </c>
      <c r="F138" s="251" t="s">
        <v>161</v>
      </c>
      <c r="G138" s="248"/>
      <c r="H138" s="250" t="s">
        <v>1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7" t="s">
        <v>150</v>
      </c>
      <c r="AU138" s="257" t="s">
        <v>85</v>
      </c>
      <c r="AV138" s="13" t="s">
        <v>83</v>
      </c>
      <c r="AW138" s="13" t="s">
        <v>32</v>
      </c>
      <c r="AX138" s="13" t="s">
        <v>75</v>
      </c>
      <c r="AY138" s="257" t="s">
        <v>143</v>
      </c>
    </row>
    <row r="139" spans="1:51" s="14" customFormat="1" ht="12">
      <c r="A139" s="14"/>
      <c r="B139" s="258"/>
      <c r="C139" s="259"/>
      <c r="D139" s="249" t="s">
        <v>150</v>
      </c>
      <c r="E139" s="260" t="s">
        <v>1</v>
      </c>
      <c r="F139" s="261" t="s">
        <v>162</v>
      </c>
      <c r="G139" s="259"/>
      <c r="H139" s="262">
        <v>215.04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8" t="s">
        <v>150</v>
      </c>
      <c r="AU139" s="268" t="s">
        <v>85</v>
      </c>
      <c r="AV139" s="14" t="s">
        <v>85</v>
      </c>
      <c r="AW139" s="14" t="s">
        <v>32</v>
      </c>
      <c r="AX139" s="14" t="s">
        <v>75</v>
      </c>
      <c r="AY139" s="268" t="s">
        <v>143</v>
      </c>
    </row>
    <row r="140" spans="1:51" s="14" customFormat="1" ht="12">
      <c r="A140" s="14"/>
      <c r="B140" s="258"/>
      <c r="C140" s="259"/>
      <c r="D140" s="249" t="s">
        <v>150</v>
      </c>
      <c r="E140" s="260" t="s">
        <v>1</v>
      </c>
      <c r="F140" s="261" t="s">
        <v>163</v>
      </c>
      <c r="G140" s="259"/>
      <c r="H140" s="262">
        <v>7.461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8" t="s">
        <v>150</v>
      </c>
      <c r="AU140" s="268" t="s">
        <v>85</v>
      </c>
      <c r="AV140" s="14" t="s">
        <v>85</v>
      </c>
      <c r="AW140" s="14" t="s">
        <v>32</v>
      </c>
      <c r="AX140" s="14" t="s">
        <v>75</v>
      </c>
      <c r="AY140" s="268" t="s">
        <v>143</v>
      </c>
    </row>
    <row r="141" spans="1:51" s="15" customFormat="1" ht="12">
      <c r="A141" s="15"/>
      <c r="B141" s="269"/>
      <c r="C141" s="270"/>
      <c r="D141" s="249" t="s">
        <v>150</v>
      </c>
      <c r="E141" s="271" t="s">
        <v>98</v>
      </c>
      <c r="F141" s="272" t="s">
        <v>157</v>
      </c>
      <c r="G141" s="270"/>
      <c r="H141" s="273">
        <v>222.501</v>
      </c>
      <c r="I141" s="274"/>
      <c r="J141" s="270"/>
      <c r="K141" s="270"/>
      <c r="L141" s="275"/>
      <c r="M141" s="276"/>
      <c r="N141" s="277"/>
      <c r="O141" s="277"/>
      <c r="P141" s="277"/>
      <c r="Q141" s="277"/>
      <c r="R141" s="277"/>
      <c r="S141" s="277"/>
      <c r="T141" s="278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9" t="s">
        <v>150</v>
      </c>
      <c r="AU141" s="279" t="s">
        <v>85</v>
      </c>
      <c r="AV141" s="15" t="s">
        <v>148</v>
      </c>
      <c r="AW141" s="15" t="s">
        <v>32</v>
      </c>
      <c r="AX141" s="15" t="s">
        <v>83</v>
      </c>
      <c r="AY141" s="279" t="s">
        <v>143</v>
      </c>
    </row>
    <row r="142" spans="1:65" s="2" customFormat="1" ht="16.5" customHeight="1">
      <c r="A142" s="38"/>
      <c r="B142" s="39"/>
      <c r="C142" s="233" t="s">
        <v>148</v>
      </c>
      <c r="D142" s="233" t="s">
        <v>145</v>
      </c>
      <c r="E142" s="234" t="s">
        <v>164</v>
      </c>
      <c r="F142" s="235" t="s">
        <v>165</v>
      </c>
      <c r="G142" s="236" t="s">
        <v>87</v>
      </c>
      <c r="H142" s="237">
        <v>222.501</v>
      </c>
      <c r="I142" s="238"/>
      <c r="J142" s="239">
        <f>ROUND(I142*H142,2)</f>
        <v>0</v>
      </c>
      <c r="K142" s="240"/>
      <c r="L142" s="44"/>
      <c r="M142" s="241" t="s">
        <v>1</v>
      </c>
      <c r="N142" s="242" t="s">
        <v>40</v>
      </c>
      <c r="O142" s="91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5" t="s">
        <v>148</v>
      </c>
      <c r="AT142" s="245" t="s">
        <v>145</v>
      </c>
      <c r="AU142" s="245" t="s">
        <v>85</v>
      </c>
      <c r="AY142" s="17" t="s">
        <v>143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7" t="s">
        <v>83</v>
      </c>
      <c r="BK142" s="246">
        <f>ROUND(I142*H142,2)</f>
        <v>0</v>
      </c>
      <c r="BL142" s="17" t="s">
        <v>148</v>
      </c>
      <c r="BM142" s="245" t="s">
        <v>166</v>
      </c>
    </row>
    <row r="143" spans="1:51" s="14" customFormat="1" ht="12">
      <c r="A143" s="14"/>
      <c r="B143" s="258"/>
      <c r="C143" s="259"/>
      <c r="D143" s="249" t="s">
        <v>150</v>
      </c>
      <c r="E143" s="260" t="s">
        <v>1</v>
      </c>
      <c r="F143" s="261" t="s">
        <v>98</v>
      </c>
      <c r="G143" s="259"/>
      <c r="H143" s="262">
        <v>222.501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8" t="s">
        <v>150</v>
      </c>
      <c r="AU143" s="268" t="s">
        <v>85</v>
      </c>
      <c r="AV143" s="14" t="s">
        <v>85</v>
      </c>
      <c r="AW143" s="14" t="s">
        <v>32</v>
      </c>
      <c r="AX143" s="14" t="s">
        <v>83</v>
      </c>
      <c r="AY143" s="268" t="s">
        <v>143</v>
      </c>
    </row>
    <row r="144" spans="1:65" s="2" customFormat="1" ht="21.75" customHeight="1">
      <c r="A144" s="38"/>
      <c r="B144" s="39"/>
      <c r="C144" s="233" t="s">
        <v>167</v>
      </c>
      <c r="D144" s="233" t="s">
        <v>145</v>
      </c>
      <c r="E144" s="234" t="s">
        <v>168</v>
      </c>
      <c r="F144" s="235" t="s">
        <v>169</v>
      </c>
      <c r="G144" s="236" t="s">
        <v>94</v>
      </c>
      <c r="H144" s="237">
        <v>16.2</v>
      </c>
      <c r="I144" s="238"/>
      <c r="J144" s="239">
        <f>ROUND(I144*H144,2)</f>
        <v>0</v>
      </c>
      <c r="K144" s="240"/>
      <c r="L144" s="44"/>
      <c r="M144" s="241" t="s">
        <v>1</v>
      </c>
      <c r="N144" s="242" t="s">
        <v>40</v>
      </c>
      <c r="O144" s="91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5" t="s">
        <v>148</v>
      </c>
      <c r="AT144" s="245" t="s">
        <v>145</v>
      </c>
      <c r="AU144" s="245" t="s">
        <v>85</v>
      </c>
      <c r="AY144" s="17" t="s">
        <v>143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7" t="s">
        <v>83</v>
      </c>
      <c r="BK144" s="246">
        <f>ROUND(I144*H144,2)</f>
        <v>0</v>
      </c>
      <c r="BL144" s="17" t="s">
        <v>148</v>
      </c>
      <c r="BM144" s="245" t="s">
        <v>170</v>
      </c>
    </row>
    <row r="145" spans="1:51" s="14" customFormat="1" ht="12">
      <c r="A145" s="14"/>
      <c r="B145" s="258"/>
      <c r="C145" s="259"/>
      <c r="D145" s="249" t="s">
        <v>150</v>
      </c>
      <c r="E145" s="260" t="s">
        <v>1</v>
      </c>
      <c r="F145" s="261" t="s">
        <v>171</v>
      </c>
      <c r="G145" s="259"/>
      <c r="H145" s="262">
        <v>16.2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8" t="s">
        <v>150</v>
      </c>
      <c r="AU145" s="268" t="s">
        <v>85</v>
      </c>
      <c r="AV145" s="14" t="s">
        <v>85</v>
      </c>
      <c r="AW145" s="14" t="s">
        <v>32</v>
      </c>
      <c r="AX145" s="14" t="s">
        <v>83</v>
      </c>
      <c r="AY145" s="268" t="s">
        <v>143</v>
      </c>
    </row>
    <row r="146" spans="1:65" s="2" customFormat="1" ht="21.75" customHeight="1">
      <c r="A146" s="38"/>
      <c r="B146" s="39"/>
      <c r="C146" s="233" t="s">
        <v>172</v>
      </c>
      <c r="D146" s="233" t="s">
        <v>145</v>
      </c>
      <c r="E146" s="234" t="s">
        <v>173</v>
      </c>
      <c r="F146" s="235" t="s">
        <v>174</v>
      </c>
      <c r="G146" s="236" t="s">
        <v>87</v>
      </c>
      <c r="H146" s="237">
        <v>3</v>
      </c>
      <c r="I146" s="238"/>
      <c r="J146" s="239">
        <f>ROUND(I146*H146,2)</f>
        <v>0</v>
      </c>
      <c r="K146" s="240"/>
      <c r="L146" s="44"/>
      <c r="M146" s="241" t="s">
        <v>1</v>
      </c>
      <c r="N146" s="242" t="s">
        <v>40</v>
      </c>
      <c r="O146" s="91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5" t="s">
        <v>148</v>
      </c>
      <c r="AT146" s="245" t="s">
        <v>145</v>
      </c>
      <c r="AU146" s="245" t="s">
        <v>85</v>
      </c>
      <c r="AY146" s="17" t="s">
        <v>143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7" t="s">
        <v>83</v>
      </c>
      <c r="BK146" s="246">
        <f>ROUND(I146*H146,2)</f>
        <v>0</v>
      </c>
      <c r="BL146" s="17" t="s">
        <v>148</v>
      </c>
      <c r="BM146" s="245" t="s">
        <v>175</v>
      </c>
    </row>
    <row r="147" spans="1:51" s="13" customFormat="1" ht="12">
      <c r="A147" s="13"/>
      <c r="B147" s="247"/>
      <c r="C147" s="248"/>
      <c r="D147" s="249" t="s">
        <v>150</v>
      </c>
      <c r="E147" s="250" t="s">
        <v>1</v>
      </c>
      <c r="F147" s="251" t="s">
        <v>176</v>
      </c>
      <c r="G147" s="248"/>
      <c r="H147" s="250" t="s">
        <v>1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7" t="s">
        <v>150</v>
      </c>
      <c r="AU147" s="257" t="s">
        <v>85</v>
      </c>
      <c r="AV147" s="13" t="s">
        <v>83</v>
      </c>
      <c r="AW147" s="13" t="s">
        <v>32</v>
      </c>
      <c r="AX147" s="13" t="s">
        <v>75</v>
      </c>
      <c r="AY147" s="257" t="s">
        <v>143</v>
      </c>
    </row>
    <row r="148" spans="1:51" s="14" customFormat="1" ht="12">
      <c r="A148" s="14"/>
      <c r="B148" s="258"/>
      <c r="C148" s="259"/>
      <c r="D148" s="249" t="s">
        <v>150</v>
      </c>
      <c r="E148" s="260" t="s">
        <v>108</v>
      </c>
      <c r="F148" s="261" t="s">
        <v>177</v>
      </c>
      <c r="G148" s="259"/>
      <c r="H148" s="262">
        <v>3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8" t="s">
        <v>150</v>
      </c>
      <c r="AU148" s="268" t="s">
        <v>85</v>
      </c>
      <c r="AV148" s="14" t="s">
        <v>85</v>
      </c>
      <c r="AW148" s="14" t="s">
        <v>32</v>
      </c>
      <c r="AX148" s="14" t="s">
        <v>83</v>
      </c>
      <c r="AY148" s="268" t="s">
        <v>143</v>
      </c>
    </row>
    <row r="149" spans="1:65" s="2" customFormat="1" ht="21.75" customHeight="1">
      <c r="A149" s="38"/>
      <c r="B149" s="39"/>
      <c r="C149" s="233" t="s">
        <v>178</v>
      </c>
      <c r="D149" s="233" t="s">
        <v>145</v>
      </c>
      <c r="E149" s="234" t="s">
        <v>179</v>
      </c>
      <c r="F149" s="235" t="s">
        <v>180</v>
      </c>
      <c r="G149" s="236" t="s">
        <v>87</v>
      </c>
      <c r="H149" s="237">
        <v>3</v>
      </c>
      <c r="I149" s="238"/>
      <c r="J149" s="239">
        <f>ROUND(I149*H149,2)</f>
        <v>0</v>
      </c>
      <c r="K149" s="240"/>
      <c r="L149" s="44"/>
      <c r="M149" s="241" t="s">
        <v>1</v>
      </c>
      <c r="N149" s="242" t="s">
        <v>40</v>
      </c>
      <c r="O149" s="91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5" t="s">
        <v>148</v>
      </c>
      <c r="AT149" s="245" t="s">
        <v>145</v>
      </c>
      <c r="AU149" s="245" t="s">
        <v>85</v>
      </c>
      <c r="AY149" s="17" t="s">
        <v>143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7" t="s">
        <v>83</v>
      </c>
      <c r="BK149" s="246">
        <f>ROUND(I149*H149,2)</f>
        <v>0</v>
      </c>
      <c r="BL149" s="17" t="s">
        <v>148</v>
      </c>
      <c r="BM149" s="245" t="s">
        <v>181</v>
      </c>
    </row>
    <row r="150" spans="1:51" s="14" customFormat="1" ht="12">
      <c r="A150" s="14"/>
      <c r="B150" s="258"/>
      <c r="C150" s="259"/>
      <c r="D150" s="249" t="s">
        <v>150</v>
      </c>
      <c r="E150" s="260" t="s">
        <v>1</v>
      </c>
      <c r="F150" s="261" t="s">
        <v>108</v>
      </c>
      <c r="G150" s="259"/>
      <c r="H150" s="262">
        <v>3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8" t="s">
        <v>150</v>
      </c>
      <c r="AU150" s="268" t="s">
        <v>85</v>
      </c>
      <c r="AV150" s="14" t="s">
        <v>85</v>
      </c>
      <c r="AW150" s="14" t="s">
        <v>32</v>
      </c>
      <c r="AX150" s="14" t="s">
        <v>83</v>
      </c>
      <c r="AY150" s="268" t="s">
        <v>143</v>
      </c>
    </row>
    <row r="151" spans="1:65" s="2" customFormat="1" ht="21.75" customHeight="1">
      <c r="A151" s="38"/>
      <c r="B151" s="39"/>
      <c r="C151" s="233" t="s">
        <v>182</v>
      </c>
      <c r="D151" s="233" t="s">
        <v>145</v>
      </c>
      <c r="E151" s="234" t="s">
        <v>183</v>
      </c>
      <c r="F151" s="235" t="s">
        <v>184</v>
      </c>
      <c r="G151" s="236" t="s">
        <v>87</v>
      </c>
      <c r="H151" s="237">
        <v>225.501</v>
      </c>
      <c r="I151" s="238"/>
      <c r="J151" s="239">
        <f>ROUND(I151*H151,2)</f>
        <v>0</v>
      </c>
      <c r="K151" s="240"/>
      <c r="L151" s="44"/>
      <c r="M151" s="241" t="s">
        <v>1</v>
      </c>
      <c r="N151" s="242" t="s">
        <v>40</v>
      </c>
      <c r="O151" s="91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5" t="s">
        <v>148</v>
      </c>
      <c r="AT151" s="245" t="s">
        <v>145</v>
      </c>
      <c r="AU151" s="245" t="s">
        <v>85</v>
      </c>
      <c r="AY151" s="17" t="s">
        <v>143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7" t="s">
        <v>83</v>
      </c>
      <c r="BK151" s="246">
        <f>ROUND(I151*H151,2)</f>
        <v>0</v>
      </c>
      <c r="BL151" s="17" t="s">
        <v>148</v>
      </c>
      <c r="BM151" s="245" t="s">
        <v>185</v>
      </c>
    </row>
    <row r="152" spans="1:51" s="14" customFormat="1" ht="12">
      <c r="A152" s="14"/>
      <c r="B152" s="258"/>
      <c r="C152" s="259"/>
      <c r="D152" s="249" t="s">
        <v>150</v>
      </c>
      <c r="E152" s="260" t="s">
        <v>1</v>
      </c>
      <c r="F152" s="261" t="s">
        <v>186</v>
      </c>
      <c r="G152" s="259"/>
      <c r="H152" s="262">
        <v>225.501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8" t="s">
        <v>150</v>
      </c>
      <c r="AU152" s="268" t="s">
        <v>85</v>
      </c>
      <c r="AV152" s="14" t="s">
        <v>85</v>
      </c>
      <c r="AW152" s="14" t="s">
        <v>32</v>
      </c>
      <c r="AX152" s="14" t="s">
        <v>75</v>
      </c>
      <c r="AY152" s="268" t="s">
        <v>143</v>
      </c>
    </row>
    <row r="153" spans="1:51" s="15" customFormat="1" ht="12">
      <c r="A153" s="15"/>
      <c r="B153" s="269"/>
      <c r="C153" s="270"/>
      <c r="D153" s="249" t="s">
        <v>150</v>
      </c>
      <c r="E153" s="271" t="s">
        <v>86</v>
      </c>
      <c r="F153" s="272" t="s">
        <v>157</v>
      </c>
      <c r="G153" s="270"/>
      <c r="H153" s="273">
        <v>225.501</v>
      </c>
      <c r="I153" s="274"/>
      <c r="J153" s="270"/>
      <c r="K153" s="270"/>
      <c r="L153" s="275"/>
      <c r="M153" s="276"/>
      <c r="N153" s="277"/>
      <c r="O153" s="277"/>
      <c r="P153" s="277"/>
      <c r="Q153" s="277"/>
      <c r="R153" s="277"/>
      <c r="S153" s="277"/>
      <c r="T153" s="278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9" t="s">
        <v>150</v>
      </c>
      <c r="AU153" s="279" t="s">
        <v>85</v>
      </c>
      <c r="AV153" s="15" t="s">
        <v>148</v>
      </c>
      <c r="AW153" s="15" t="s">
        <v>32</v>
      </c>
      <c r="AX153" s="15" t="s">
        <v>83</v>
      </c>
      <c r="AY153" s="279" t="s">
        <v>143</v>
      </c>
    </row>
    <row r="154" spans="1:65" s="2" customFormat="1" ht="21.75" customHeight="1">
      <c r="A154" s="38"/>
      <c r="B154" s="39"/>
      <c r="C154" s="233" t="s">
        <v>187</v>
      </c>
      <c r="D154" s="233" t="s">
        <v>145</v>
      </c>
      <c r="E154" s="234" t="s">
        <v>188</v>
      </c>
      <c r="F154" s="235" t="s">
        <v>189</v>
      </c>
      <c r="G154" s="236" t="s">
        <v>87</v>
      </c>
      <c r="H154" s="237">
        <v>1578.507</v>
      </c>
      <c r="I154" s="238"/>
      <c r="J154" s="239">
        <f>ROUND(I154*H154,2)</f>
        <v>0</v>
      </c>
      <c r="K154" s="240"/>
      <c r="L154" s="44"/>
      <c r="M154" s="241" t="s">
        <v>1</v>
      </c>
      <c r="N154" s="242" t="s">
        <v>40</v>
      </c>
      <c r="O154" s="91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5" t="s">
        <v>148</v>
      </c>
      <c r="AT154" s="245" t="s">
        <v>145</v>
      </c>
      <c r="AU154" s="245" t="s">
        <v>85</v>
      </c>
      <c r="AY154" s="17" t="s">
        <v>143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7" t="s">
        <v>83</v>
      </c>
      <c r="BK154" s="246">
        <f>ROUND(I154*H154,2)</f>
        <v>0</v>
      </c>
      <c r="BL154" s="17" t="s">
        <v>148</v>
      </c>
      <c r="BM154" s="245" t="s">
        <v>190</v>
      </c>
    </row>
    <row r="155" spans="1:51" s="13" customFormat="1" ht="12">
      <c r="A155" s="13"/>
      <c r="B155" s="247"/>
      <c r="C155" s="248"/>
      <c r="D155" s="249" t="s">
        <v>150</v>
      </c>
      <c r="E155" s="250" t="s">
        <v>1</v>
      </c>
      <c r="F155" s="251" t="s">
        <v>191</v>
      </c>
      <c r="G155" s="248"/>
      <c r="H155" s="250" t="s">
        <v>1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7" t="s">
        <v>150</v>
      </c>
      <c r="AU155" s="257" t="s">
        <v>85</v>
      </c>
      <c r="AV155" s="13" t="s">
        <v>83</v>
      </c>
      <c r="AW155" s="13" t="s">
        <v>32</v>
      </c>
      <c r="AX155" s="13" t="s">
        <v>75</v>
      </c>
      <c r="AY155" s="257" t="s">
        <v>143</v>
      </c>
    </row>
    <row r="156" spans="1:51" s="14" customFormat="1" ht="12">
      <c r="A156" s="14"/>
      <c r="B156" s="258"/>
      <c r="C156" s="259"/>
      <c r="D156" s="249" t="s">
        <v>150</v>
      </c>
      <c r="E156" s="260" t="s">
        <v>1</v>
      </c>
      <c r="F156" s="261" t="s">
        <v>192</v>
      </c>
      <c r="G156" s="259"/>
      <c r="H156" s="262">
        <v>1578.507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8" t="s">
        <v>150</v>
      </c>
      <c r="AU156" s="268" t="s">
        <v>85</v>
      </c>
      <c r="AV156" s="14" t="s">
        <v>85</v>
      </c>
      <c r="AW156" s="14" t="s">
        <v>32</v>
      </c>
      <c r="AX156" s="14" t="s">
        <v>83</v>
      </c>
      <c r="AY156" s="268" t="s">
        <v>143</v>
      </c>
    </row>
    <row r="157" spans="1:65" s="2" customFormat="1" ht="16.5" customHeight="1">
      <c r="A157" s="38"/>
      <c r="B157" s="39"/>
      <c r="C157" s="233" t="s">
        <v>193</v>
      </c>
      <c r="D157" s="233" t="s">
        <v>145</v>
      </c>
      <c r="E157" s="234" t="s">
        <v>194</v>
      </c>
      <c r="F157" s="235" t="s">
        <v>195</v>
      </c>
      <c r="G157" s="236" t="s">
        <v>87</v>
      </c>
      <c r="H157" s="237">
        <v>225.501</v>
      </c>
      <c r="I157" s="238"/>
      <c r="J157" s="239">
        <f>ROUND(I157*H157,2)</f>
        <v>0</v>
      </c>
      <c r="K157" s="240"/>
      <c r="L157" s="44"/>
      <c r="M157" s="241" t="s">
        <v>1</v>
      </c>
      <c r="N157" s="242" t="s">
        <v>40</v>
      </c>
      <c r="O157" s="91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5" t="s">
        <v>148</v>
      </c>
      <c r="AT157" s="245" t="s">
        <v>145</v>
      </c>
      <c r="AU157" s="245" t="s">
        <v>85</v>
      </c>
      <c r="AY157" s="17" t="s">
        <v>143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7" t="s">
        <v>83</v>
      </c>
      <c r="BK157" s="246">
        <f>ROUND(I157*H157,2)</f>
        <v>0</v>
      </c>
      <c r="BL157" s="17" t="s">
        <v>148</v>
      </c>
      <c r="BM157" s="245" t="s">
        <v>196</v>
      </c>
    </row>
    <row r="158" spans="1:51" s="14" customFormat="1" ht="12">
      <c r="A158" s="14"/>
      <c r="B158" s="258"/>
      <c r="C158" s="259"/>
      <c r="D158" s="249" t="s">
        <v>150</v>
      </c>
      <c r="E158" s="260" t="s">
        <v>1</v>
      </c>
      <c r="F158" s="261" t="s">
        <v>86</v>
      </c>
      <c r="G158" s="259"/>
      <c r="H158" s="262">
        <v>225.501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8" t="s">
        <v>150</v>
      </c>
      <c r="AU158" s="268" t="s">
        <v>85</v>
      </c>
      <c r="AV158" s="14" t="s">
        <v>85</v>
      </c>
      <c r="AW158" s="14" t="s">
        <v>32</v>
      </c>
      <c r="AX158" s="14" t="s">
        <v>83</v>
      </c>
      <c r="AY158" s="268" t="s">
        <v>143</v>
      </c>
    </row>
    <row r="159" spans="1:65" s="2" customFormat="1" ht="16.5" customHeight="1">
      <c r="A159" s="38"/>
      <c r="B159" s="39"/>
      <c r="C159" s="233" t="s">
        <v>197</v>
      </c>
      <c r="D159" s="233" t="s">
        <v>145</v>
      </c>
      <c r="E159" s="234" t="s">
        <v>198</v>
      </c>
      <c r="F159" s="235" t="s">
        <v>199</v>
      </c>
      <c r="G159" s="236" t="s">
        <v>87</v>
      </c>
      <c r="H159" s="237">
        <v>225.501</v>
      </c>
      <c r="I159" s="238"/>
      <c r="J159" s="239">
        <f>ROUND(I159*H159,2)</f>
        <v>0</v>
      </c>
      <c r="K159" s="240"/>
      <c r="L159" s="44"/>
      <c r="M159" s="241" t="s">
        <v>1</v>
      </c>
      <c r="N159" s="242" t="s">
        <v>40</v>
      </c>
      <c r="O159" s="91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5" t="s">
        <v>148</v>
      </c>
      <c r="AT159" s="245" t="s">
        <v>145</v>
      </c>
      <c r="AU159" s="245" t="s">
        <v>85</v>
      </c>
      <c r="AY159" s="17" t="s">
        <v>143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7" t="s">
        <v>83</v>
      </c>
      <c r="BK159" s="246">
        <f>ROUND(I159*H159,2)</f>
        <v>0</v>
      </c>
      <c r="BL159" s="17" t="s">
        <v>148</v>
      </c>
      <c r="BM159" s="245" t="s">
        <v>200</v>
      </c>
    </row>
    <row r="160" spans="1:51" s="14" customFormat="1" ht="12">
      <c r="A160" s="14"/>
      <c r="B160" s="258"/>
      <c r="C160" s="259"/>
      <c r="D160" s="249" t="s">
        <v>150</v>
      </c>
      <c r="E160" s="260" t="s">
        <v>1</v>
      </c>
      <c r="F160" s="261" t="s">
        <v>86</v>
      </c>
      <c r="G160" s="259"/>
      <c r="H160" s="262">
        <v>225.501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8" t="s">
        <v>150</v>
      </c>
      <c r="AU160" s="268" t="s">
        <v>85</v>
      </c>
      <c r="AV160" s="14" t="s">
        <v>85</v>
      </c>
      <c r="AW160" s="14" t="s">
        <v>32</v>
      </c>
      <c r="AX160" s="14" t="s">
        <v>83</v>
      </c>
      <c r="AY160" s="268" t="s">
        <v>143</v>
      </c>
    </row>
    <row r="161" spans="1:65" s="2" customFormat="1" ht="21.75" customHeight="1">
      <c r="A161" s="38"/>
      <c r="B161" s="39"/>
      <c r="C161" s="233" t="s">
        <v>201</v>
      </c>
      <c r="D161" s="233" t="s">
        <v>145</v>
      </c>
      <c r="E161" s="234" t="s">
        <v>202</v>
      </c>
      <c r="F161" s="235" t="s">
        <v>203</v>
      </c>
      <c r="G161" s="236" t="s">
        <v>204</v>
      </c>
      <c r="H161" s="237">
        <v>360.802</v>
      </c>
      <c r="I161" s="238"/>
      <c r="J161" s="239">
        <f>ROUND(I161*H161,2)</f>
        <v>0</v>
      </c>
      <c r="K161" s="240"/>
      <c r="L161" s="44"/>
      <c r="M161" s="241" t="s">
        <v>1</v>
      </c>
      <c r="N161" s="242" t="s">
        <v>40</v>
      </c>
      <c r="O161" s="91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5" t="s">
        <v>148</v>
      </c>
      <c r="AT161" s="245" t="s">
        <v>145</v>
      </c>
      <c r="AU161" s="245" t="s">
        <v>85</v>
      </c>
      <c r="AY161" s="17" t="s">
        <v>143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7" t="s">
        <v>83</v>
      </c>
      <c r="BK161" s="246">
        <f>ROUND(I161*H161,2)</f>
        <v>0</v>
      </c>
      <c r="BL161" s="17" t="s">
        <v>148</v>
      </c>
      <c r="BM161" s="245" t="s">
        <v>205</v>
      </c>
    </row>
    <row r="162" spans="1:51" s="14" customFormat="1" ht="12">
      <c r="A162" s="14"/>
      <c r="B162" s="258"/>
      <c r="C162" s="259"/>
      <c r="D162" s="249" t="s">
        <v>150</v>
      </c>
      <c r="E162" s="260" t="s">
        <v>1</v>
      </c>
      <c r="F162" s="261" t="s">
        <v>206</v>
      </c>
      <c r="G162" s="259"/>
      <c r="H162" s="262">
        <v>360.802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8" t="s">
        <v>150</v>
      </c>
      <c r="AU162" s="268" t="s">
        <v>85</v>
      </c>
      <c r="AV162" s="14" t="s">
        <v>85</v>
      </c>
      <c r="AW162" s="14" t="s">
        <v>32</v>
      </c>
      <c r="AX162" s="14" t="s">
        <v>83</v>
      </c>
      <c r="AY162" s="268" t="s">
        <v>143</v>
      </c>
    </row>
    <row r="163" spans="1:65" s="2" customFormat="1" ht="16.5" customHeight="1">
      <c r="A163" s="38"/>
      <c r="B163" s="39"/>
      <c r="C163" s="233" t="s">
        <v>207</v>
      </c>
      <c r="D163" s="233" t="s">
        <v>145</v>
      </c>
      <c r="E163" s="234" t="s">
        <v>208</v>
      </c>
      <c r="F163" s="235" t="s">
        <v>209</v>
      </c>
      <c r="G163" s="236" t="s">
        <v>90</v>
      </c>
      <c r="H163" s="237">
        <v>256.3</v>
      </c>
      <c r="I163" s="238"/>
      <c r="J163" s="239">
        <f>ROUND(I163*H163,2)</f>
        <v>0</v>
      </c>
      <c r="K163" s="240"/>
      <c r="L163" s="44"/>
      <c r="M163" s="241" t="s">
        <v>1</v>
      </c>
      <c r="N163" s="242" t="s">
        <v>40</v>
      </c>
      <c r="O163" s="91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5" t="s">
        <v>148</v>
      </c>
      <c r="AT163" s="245" t="s">
        <v>145</v>
      </c>
      <c r="AU163" s="245" t="s">
        <v>85</v>
      </c>
      <c r="AY163" s="17" t="s">
        <v>143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7" t="s">
        <v>83</v>
      </c>
      <c r="BK163" s="246">
        <f>ROUND(I163*H163,2)</f>
        <v>0</v>
      </c>
      <c r="BL163" s="17" t="s">
        <v>148</v>
      </c>
      <c r="BM163" s="245" t="s">
        <v>210</v>
      </c>
    </row>
    <row r="164" spans="1:51" s="13" customFormat="1" ht="12">
      <c r="A164" s="13"/>
      <c r="B164" s="247"/>
      <c r="C164" s="248"/>
      <c r="D164" s="249" t="s">
        <v>150</v>
      </c>
      <c r="E164" s="250" t="s">
        <v>1</v>
      </c>
      <c r="F164" s="251" t="s">
        <v>151</v>
      </c>
      <c r="G164" s="248"/>
      <c r="H164" s="250" t="s">
        <v>1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7" t="s">
        <v>150</v>
      </c>
      <c r="AU164" s="257" t="s">
        <v>85</v>
      </c>
      <c r="AV164" s="13" t="s">
        <v>83</v>
      </c>
      <c r="AW164" s="13" t="s">
        <v>32</v>
      </c>
      <c r="AX164" s="13" t="s">
        <v>75</v>
      </c>
      <c r="AY164" s="257" t="s">
        <v>143</v>
      </c>
    </row>
    <row r="165" spans="1:51" s="14" customFormat="1" ht="12">
      <c r="A165" s="14"/>
      <c r="B165" s="258"/>
      <c r="C165" s="259"/>
      <c r="D165" s="249" t="s">
        <v>150</v>
      </c>
      <c r="E165" s="260" t="s">
        <v>211</v>
      </c>
      <c r="F165" s="261" t="s">
        <v>212</v>
      </c>
      <c r="G165" s="259"/>
      <c r="H165" s="262">
        <v>256.3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8" t="s">
        <v>150</v>
      </c>
      <c r="AU165" s="268" t="s">
        <v>85</v>
      </c>
      <c r="AV165" s="14" t="s">
        <v>85</v>
      </c>
      <c r="AW165" s="14" t="s">
        <v>32</v>
      </c>
      <c r="AX165" s="14" t="s">
        <v>83</v>
      </c>
      <c r="AY165" s="268" t="s">
        <v>143</v>
      </c>
    </row>
    <row r="166" spans="1:63" s="12" customFormat="1" ht="22.8" customHeight="1">
      <c r="A166" s="12"/>
      <c r="B166" s="217"/>
      <c r="C166" s="218"/>
      <c r="D166" s="219" t="s">
        <v>74</v>
      </c>
      <c r="E166" s="231" t="s">
        <v>85</v>
      </c>
      <c r="F166" s="231" t="s">
        <v>213</v>
      </c>
      <c r="G166" s="218"/>
      <c r="H166" s="218"/>
      <c r="I166" s="221"/>
      <c r="J166" s="232">
        <f>BK166</f>
        <v>0</v>
      </c>
      <c r="K166" s="218"/>
      <c r="L166" s="223"/>
      <c r="M166" s="224"/>
      <c r="N166" s="225"/>
      <c r="O166" s="225"/>
      <c r="P166" s="226">
        <f>SUM(P167:P174)</f>
        <v>0</v>
      </c>
      <c r="Q166" s="225"/>
      <c r="R166" s="226">
        <f>SUM(R167:R174)</f>
        <v>0.027839999999999997</v>
      </c>
      <c r="S166" s="225"/>
      <c r="T166" s="227">
        <f>SUM(T167:T174)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8" t="s">
        <v>83</v>
      </c>
      <c r="AT166" s="229" t="s">
        <v>74</v>
      </c>
      <c r="AU166" s="229" t="s">
        <v>83</v>
      </c>
      <c r="AY166" s="228" t="s">
        <v>143</v>
      </c>
      <c r="BK166" s="230">
        <f>SUM(BK167:BK174)</f>
        <v>0</v>
      </c>
    </row>
    <row r="167" spans="1:65" s="2" customFormat="1" ht="21.75" customHeight="1">
      <c r="A167" s="38"/>
      <c r="B167" s="39"/>
      <c r="C167" s="280" t="s">
        <v>214</v>
      </c>
      <c r="D167" s="280" t="s">
        <v>215</v>
      </c>
      <c r="E167" s="281" t="s">
        <v>216</v>
      </c>
      <c r="F167" s="282" t="s">
        <v>217</v>
      </c>
      <c r="G167" s="283" t="s">
        <v>90</v>
      </c>
      <c r="H167" s="284">
        <v>38.28</v>
      </c>
      <c r="I167" s="285"/>
      <c r="J167" s="286">
        <f>ROUND(I167*H167,2)</f>
        <v>0</v>
      </c>
      <c r="K167" s="287"/>
      <c r="L167" s="288"/>
      <c r="M167" s="289" t="s">
        <v>1</v>
      </c>
      <c r="N167" s="290" t="s">
        <v>40</v>
      </c>
      <c r="O167" s="91"/>
      <c r="P167" s="243">
        <f>O167*H167</f>
        <v>0</v>
      </c>
      <c r="Q167" s="243">
        <v>0.0006</v>
      </c>
      <c r="R167" s="243">
        <f>Q167*H167</f>
        <v>0.022968</v>
      </c>
      <c r="S167" s="243">
        <v>0</v>
      </c>
      <c r="T167" s="24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5" t="s">
        <v>182</v>
      </c>
      <c r="AT167" s="245" t="s">
        <v>215</v>
      </c>
      <c r="AU167" s="245" t="s">
        <v>85</v>
      </c>
      <c r="AY167" s="17" t="s">
        <v>143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7" t="s">
        <v>83</v>
      </c>
      <c r="BK167" s="246">
        <f>ROUND(I167*H167,2)</f>
        <v>0</v>
      </c>
      <c r="BL167" s="17" t="s">
        <v>148</v>
      </c>
      <c r="BM167" s="245" t="s">
        <v>218</v>
      </c>
    </row>
    <row r="168" spans="1:51" s="13" customFormat="1" ht="12">
      <c r="A168" s="13"/>
      <c r="B168" s="247"/>
      <c r="C168" s="248"/>
      <c r="D168" s="249" t="s">
        <v>150</v>
      </c>
      <c r="E168" s="250" t="s">
        <v>1</v>
      </c>
      <c r="F168" s="251" t="s">
        <v>219</v>
      </c>
      <c r="G168" s="248"/>
      <c r="H168" s="250" t="s">
        <v>1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7" t="s">
        <v>150</v>
      </c>
      <c r="AU168" s="257" t="s">
        <v>85</v>
      </c>
      <c r="AV168" s="13" t="s">
        <v>83</v>
      </c>
      <c r="AW168" s="13" t="s">
        <v>32</v>
      </c>
      <c r="AX168" s="13" t="s">
        <v>75</v>
      </c>
      <c r="AY168" s="257" t="s">
        <v>143</v>
      </c>
    </row>
    <row r="169" spans="1:51" s="13" customFormat="1" ht="12">
      <c r="A169" s="13"/>
      <c r="B169" s="247"/>
      <c r="C169" s="248"/>
      <c r="D169" s="249" t="s">
        <v>150</v>
      </c>
      <c r="E169" s="250" t="s">
        <v>1</v>
      </c>
      <c r="F169" s="251" t="s">
        <v>220</v>
      </c>
      <c r="G169" s="248"/>
      <c r="H169" s="250" t="s">
        <v>1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7" t="s">
        <v>150</v>
      </c>
      <c r="AU169" s="257" t="s">
        <v>85</v>
      </c>
      <c r="AV169" s="13" t="s">
        <v>83</v>
      </c>
      <c r="AW169" s="13" t="s">
        <v>32</v>
      </c>
      <c r="AX169" s="13" t="s">
        <v>75</v>
      </c>
      <c r="AY169" s="257" t="s">
        <v>143</v>
      </c>
    </row>
    <row r="170" spans="1:51" s="14" customFormat="1" ht="12">
      <c r="A170" s="14"/>
      <c r="B170" s="258"/>
      <c r="C170" s="259"/>
      <c r="D170" s="249" t="s">
        <v>150</v>
      </c>
      <c r="E170" s="260" t="s">
        <v>1</v>
      </c>
      <c r="F170" s="261" t="s">
        <v>221</v>
      </c>
      <c r="G170" s="259"/>
      <c r="H170" s="262">
        <v>38.28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8" t="s">
        <v>150</v>
      </c>
      <c r="AU170" s="268" t="s">
        <v>85</v>
      </c>
      <c r="AV170" s="14" t="s">
        <v>85</v>
      </c>
      <c r="AW170" s="14" t="s">
        <v>32</v>
      </c>
      <c r="AX170" s="14" t="s">
        <v>83</v>
      </c>
      <c r="AY170" s="268" t="s">
        <v>143</v>
      </c>
    </row>
    <row r="171" spans="1:65" s="2" customFormat="1" ht="21.75" customHeight="1">
      <c r="A171" s="38"/>
      <c r="B171" s="39"/>
      <c r="C171" s="233" t="s">
        <v>8</v>
      </c>
      <c r="D171" s="233" t="s">
        <v>145</v>
      </c>
      <c r="E171" s="234" t="s">
        <v>222</v>
      </c>
      <c r="F171" s="235" t="s">
        <v>223</v>
      </c>
      <c r="G171" s="236" t="s">
        <v>90</v>
      </c>
      <c r="H171" s="237">
        <v>34.8</v>
      </c>
      <c r="I171" s="238"/>
      <c r="J171" s="239">
        <f>ROUND(I171*H171,2)</f>
        <v>0</v>
      </c>
      <c r="K171" s="240"/>
      <c r="L171" s="44"/>
      <c r="M171" s="241" t="s">
        <v>1</v>
      </c>
      <c r="N171" s="242" t="s">
        <v>40</v>
      </c>
      <c r="O171" s="91"/>
      <c r="P171" s="243">
        <f>O171*H171</f>
        <v>0</v>
      </c>
      <c r="Q171" s="243">
        <v>0.00014</v>
      </c>
      <c r="R171" s="243">
        <f>Q171*H171</f>
        <v>0.004872</v>
      </c>
      <c r="S171" s="243">
        <v>0</v>
      </c>
      <c r="T171" s="24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5" t="s">
        <v>148</v>
      </c>
      <c r="AT171" s="245" t="s">
        <v>145</v>
      </c>
      <c r="AU171" s="245" t="s">
        <v>85</v>
      </c>
      <c r="AY171" s="17" t="s">
        <v>143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7" t="s">
        <v>83</v>
      </c>
      <c r="BK171" s="246">
        <f>ROUND(I171*H171,2)</f>
        <v>0</v>
      </c>
      <c r="BL171" s="17" t="s">
        <v>148</v>
      </c>
      <c r="BM171" s="245" t="s">
        <v>224</v>
      </c>
    </row>
    <row r="172" spans="1:51" s="13" customFormat="1" ht="12">
      <c r="A172" s="13"/>
      <c r="B172" s="247"/>
      <c r="C172" s="248"/>
      <c r="D172" s="249" t="s">
        <v>150</v>
      </c>
      <c r="E172" s="250" t="s">
        <v>1</v>
      </c>
      <c r="F172" s="251" t="s">
        <v>225</v>
      </c>
      <c r="G172" s="248"/>
      <c r="H172" s="250" t="s">
        <v>1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7" t="s">
        <v>150</v>
      </c>
      <c r="AU172" s="257" t="s">
        <v>85</v>
      </c>
      <c r="AV172" s="13" t="s">
        <v>83</v>
      </c>
      <c r="AW172" s="13" t="s">
        <v>32</v>
      </c>
      <c r="AX172" s="13" t="s">
        <v>75</v>
      </c>
      <c r="AY172" s="257" t="s">
        <v>143</v>
      </c>
    </row>
    <row r="173" spans="1:51" s="14" customFormat="1" ht="12">
      <c r="A173" s="14"/>
      <c r="B173" s="258"/>
      <c r="C173" s="259"/>
      <c r="D173" s="249" t="s">
        <v>150</v>
      </c>
      <c r="E173" s="260" t="s">
        <v>1</v>
      </c>
      <c r="F173" s="261" t="s">
        <v>226</v>
      </c>
      <c r="G173" s="259"/>
      <c r="H173" s="262">
        <v>34.8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8" t="s">
        <v>150</v>
      </c>
      <c r="AU173" s="268" t="s">
        <v>85</v>
      </c>
      <c r="AV173" s="14" t="s">
        <v>85</v>
      </c>
      <c r="AW173" s="14" t="s">
        <v>32</v>
      </c>
      <c r="AX173" s="14" t="s">
        <v>75</v>
      </c>
      <c r="AY173" s="268" t="s">
        <v>143</v>
      </c>
    </row>
    <row r="174" spans="1:51" s="15" customFormat="1" ht="12">
      <c r="A174" s="15"/>
      <c r="B174" s="269"/>
      <c r="C174" s="270"/>
      <c r="D174" s="249" t="s">
        <v>150</v>
      </c>
      <c r="E174" s="271" t="s">
        <v>89</v>
      </c>
      <c r="F174" s="272" t="s">
        <v>157</v>
      </c>
      <c r="G174" s="270"/>
      <c r="H174" s="273">
        <v>34.8</v>
      </c>
      <c r="I174" s="274"/>
      <c r="J174" s="270"/>
      <c r="K174" s="270"/>
      <c r="L174" s="275"/>
      <c r="M174" s="276"/>
      <c r="N174" s="277"/>
      <c r="O174" s="277"/>
      <c r="P174" s="277"/>
      <c r="Q174" s="277"/>
      <c r="R174" s="277"/>
      <c r="S174" s="277"/>
      <c r="T174" s="278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9" t="s">
        <v>150</v>
      </c>
      <c r="AU174" s="279" t="s">
        <v>85</v>
      </c>
      <c r="AV174" s="15" t="s">
        <v>148</v>
      </c>
      <c r="AW174" s="15" t="s">
        <v>32</v>
      </c>
      <c r="AX174" s="15" t="s">
        <v>83</v>
      </c>
      <c r="AY174" s="279" t="s">
        <v>143</v>
      </c>
    </row>
    <row r="175" spans="1:63" s="12" customFormat="1" ht="22.8" customHeight="1">
      <c r="A175" s="12"/>
      <c r="B175" s="217"/>
      <c r="C175" s="218"/>
      <c r="D175" s="219" t="s">
        <v>74</v>
      </c>
      <c r="E175" s="231" t="s">
        <v>109</v>
      </c>
      <c r="F175" s="231" t="s">
        <v>227</v>
      </c>
      <c r="G175" s="218"/>
      <c r="H175" s="218"/>
      <c r="I175" s="221"/>
      <c r="J175" s="232">
        <f>BK175</f>
        <v>0</v>
      </c>
      <c r="K175" s="218"/>
      <c r="L175" s="223"/>
      <c r="M175" s="224"/>
      <c r="N175" s="225"/>
      <c r="O175" s="225"/>
      <c r="P175" s="226">
        <f>SUM(P176:P196)</f>
        <v>0</v>
      </c>
      <c r="Q175" s="225"/>
      <c r="R175" s="226">
        <f>SUM(R176:R196)</f>
        <v>0.1601124</v>
      </c>
      <c r="S175" s="225"/>
      <c r="T175" s="227">
        <f>SUM(T176:T196)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8" t="s">
        <v>83</v>
      </c>
      <c r="AT175" s="229" t="s">
        <v>74</v>
      </c>
      <c r="AU175" s="229" t="s">
        <v>83</v>
      </c>
      <c r="AY175" s="228" t="s">
        <v>143</v>
      </c>
      <c r="BK175" s="230">
        <f>SUM(BK176:BK196)</f>
        <v>0</v>
      </c>
    </row>
    <row r="176" spans="1:65" s="2" customFormat="1" ht="21.75" customHeight="1">
      <c r="A176" s="38"/>
      <c r="B176" s="39"/>
      <c r="C176" s="233" t="s">
        <v>228</v>
      </c>
      <c r="D176" s="233" t="s">
        <v>145</v>
      </c>
      <c r="E176" s="234" t="s">
        <v>229</v>
      </c>
      <c r="F176" s="235" t="s">
        <v>230</v>
      </c>
      <c r="G176" s="236" t="s">
        <v>231</v>
      </c>
      <c r="H176" s="237">
        <v>24</v>
      </c>
      <c r="I176" s="238"/>
      <c r="J176" s="239">
        <f>ROUND(I176*H176,2)</f>
        <v>0</v>
      </c>
      <c r="K176" s="240"/>
      <c r="L176" s="44"/>
      <c r="M176" s="241" t="s">
        <v>1</v>
      </c>
      <c r="N176" s="242" t="s">
        <v>40</v>
      </c>
      <c r="O176" s="91"/>
      <c r="P176" s="243">
        <f>O176*H176</f>
        <v>0</v>
      </c>
      <c r="Q176" s="243">
        <v>0.001</v>
      </c>
      <c r="R176" s="243">
        <f>Q176*H176</f>
        <v>0.024</v>
      </c>
      <c r="S176" s="243">
        <v>0</v>
      </c>
      <c r="T176" s="24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5" t="s">
        <v>148</v>
      </c>
      <c r="AT176" s="245" t="s">
        <v>145</v>
      </c>
      <c r="AU176" s="245" t="s">
        <v>85</v>
      </c>
      <c r="AY176" s="17" t="s">
        <v>143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7" t="s">
        <v>83</v>
      </c>
      <c r="BK176" s="246">
        <f>ROUND(I176*H176,2)</f>
        <v>0</v>
      </c>
      <c r="BL176" s="17" t="s">
        <v>148</v>
      </c>
      <c r="BM176" s="245" t="s">
        <v>232</v>
      </c>
    </row>
    <row r="177" spans="1:51" s="14" customFormat="1" ht="12">
      <c r="A177" s="14"/>
      <c r="B177" s="258"/>
      <c r="C177" s="259"/>
      <c r="D177" s="249" t="s">
        <v>150</v>
      </c>
      <c r="E177" s="260" t="s">
        <v>1</v>
      </c>
      <c r="F177" s="261" t="s">
        <v>233</v>
      </c>
      <c r="G177" s="259"/>
      <c r="H177" s="262">
        <v>24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8" t="s">
        <v>150</v>
      </c>
      <c r="AU177" s="268" t="s">
        <v>85</v>
      </c>
      <c r="AV177" s="14" t="s">
        <v>85</v>
      </c>
      <c r="AW177" s="14" t="s">
        <v>32</v>
      </c>
      <c r="AX177" s="14" t="s">
        <v>83</v>
      </c>
      <c r="AY177" s="268" t="s">
        <v>143</v>
      </c>
    </row>
    <row r="178" spans="1:65" s="2" customFormat="1" ht="21.75" customHeight="1">
      <c r="A178" s="38"/>
      <c r="B178" s="39"/>
      <c r="C178" s="233" t="s">
        <v>234</v>
      </c>
      <c r="D178" s="233" t="s">
        <v>145</v>
      </c>
      <c r="E178" s="234" t="s">
        <v>235</v>
      </c>
      <c r="F178" s="235" t="s">
        <v>236</v>
      </c>
      <c r="G178" s="236" t="s">
        <v>231</v>
      </c>
      <c r="H178" s="237">
        <v>1</v>
      </c>
      <c r="I178" s="238"/>
      <c r="J178" s="239">
        <f>ROUND(I178*H178,2)</f>
        <v>0</v>
      </c>
      <c r="K178" s="240"/>
      <c r="L178" s="44"/>
      <c r="M178" s="241" t="s">
        <v>1</v>
      </c>
      <c r="N178" s="242" t="s">
        <v>40</v>
      </c>
      <c r="O178" s="91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5" t="s">
        <v>148</v>
      </c>
      <c r="AT178" s="245" t="s">
        <v>145</v>
      </c>
      <c r="AU178" s="245" t="s">
        <v>85</v>
      </c>
      <c r="AY178" s="17" t="s">
        <v>143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7" t="s">
        <v>83</v>
      </c>
      <c r="BK178" s="246">
        <f>ROUND(I178*H178,2)</f>
        <v>0</v>
      </c>
      <c r="BL178" s="17" t="s">
        <v>148</v>
      </c>
      <c r="BM178" s="245" t="s">
        <v>237</v>
      </c>
    </row>
    <row r="179" spans="1:65" s="2" customFormat="1" ht="21.75" customHeight="1">
      <c r="A179" s="38"/>
      <c r="B179" s="39"/>
      <c r="C179" s="233" t="s">
        <v>238</v>
      </c>
      <c r="D179" s="233" t="s">
        <v>145</v>
      </c>
      <c r="E179" s="234" t="s">
        <v>239</v>
      </c>
      <c r="F179" s="235" t="s">
        <v>240</v>
      </c>
      <c r="G179" s="236" t="s">
        <v>231</v>
      </c>
      <c r="H179" s="237">
        <v>1</v>
      </c>
      <c r="I179" s="238"/>
      <c r="J179" s="239">
        <f>ROUND(I179*H179,2)</f>
        <v>0</v>
      </c>
      <c r="K179" s="240"/>
      <c r="L179" s="44"/>
      <c r="M179" s="241" t="s">
        <v>1</v>
      </c>
      <c r="N179" s="242" t="s">
        <v>40</v>
      </c>
      <c r="O179" s="91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5" t="s">
        <v>148</v>
      </c>
      <c r="AT179" s="245" t="s">
        <v>145</v>
      </c>
      <c r="AU179" s="245" t="s">
        <v>85</v>
      </c>
      <c r="AY179" s="17" t="s">
        <v>143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7" t="s">
        <v>83</v>
      </c>
      <c r="BK179" s="246">
        <f>ROUND(I179*H179,2)</f>
        <v>0</v>
      </c>
      <c r="BL179" s="17" t="s">
        <v>148</v>
      </c>
      <c r="BM179" s="245" t="s">
        <v>241</v>
      </c>
    </row>
    <row r="180" spans="1:65" s="2" customFormat="1" ht="21.75" customHeight="1">
      <c r="A180" s="38"/>
      <c r="B180" s="39"/>
      <c r="C180" s="280" t="s">
        <v>242</v>
      </c>
      <c r="D180" s="280" t="s">
        <v>215</v>
      </c>
      <c r="E180" s="281" t="s">
        <v>243</v>
      </c>
      <c r="F180" s="282" t="s">
        <v>244</v>
      </c>
      <c r="G180" s="283" t="s">
        <v>231</v>
      </c>
      <c r="H180" s="284">
        <v>1</v>
      </c>
      <c r="I180" s="285"/>
      <c r="J180" s="286">
        <f>ROUND(I180*H180,2)</f>
        <v>0</v>
      </c>
      <c r="K180" s="287"/>
      <c r="L180" s="288"/>
      <c r="M180" s="289" t="s">
        <v>1</v>
      </c>
      <c r="N180" s="290" t="s">
        <v>40</v>
      </c>
      <c r="O180" s="91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5" t="s">
        <v>182</v>
      </c>
      <c r="AT180" s="245" t="s">
        <v>215</v>
      </c>
      <c r="AU180" s="245" t="s">
        <v>85</v>
      </c>
      <c r="AY180" s="17" t="s">
        <v>143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7" t="s">
        <v>83</v>
      </c>
      <c r="BK180" s="246">
        <f>ROUND(I180*H180,2)</f>
        <v>0</v>
      </c>
      <c r="BL180" s="17" t="s">
        <v>148</v>
      </c>
      <c r="BM180" s="245" t="s">
        <v>245</v>
      </c>
    </row>
    <row r="181" spans="1:65" s="2" customFormat="1" ht="21.75" customHeight="1">
      <c r="A181" s="38"/>
      <c r="B181" s="39"/>
      <c r="C181" s="280" t="s">
        <v>246</v>
      </c>
      <c r="D181" s="280" t="s">
        <v>215</v>
      </c>
      <c r="E181" s="281" t="s">
        <v>247</v>
      </c>
      <c r="F181" s="282" t="s">
        <v>248</v>
      </c>
      <c r="G181" s="283" t="s">
        <v>231</v>
      </c>
      <c r="H181" s="284">
        <v>1</v>
      </c>
      <c r="I181" s="285"/>
      <c r="J181" s="286">
        <f>ROUND(I181*H181,2)</f>
        <v>0</v>
      </c>
      <c r="K181" s="287"/>
      <c r="L181" s="288"/>
      <c r="M181" s="289" t="s">
        <v>1</v>
      </c>
      <c r="N181" s="290" t="s">
        <v>40</v>
      </c>
      <c r="O181" s="91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5" t="s">
        <v>182</v>
      </c>
      <c r="AT181" s="245" t="s">
        <v>215</v>
      </c>
      <c r="AU181" s="245" t="s">
        <v>85</v>
      </c>
      <c r="AY181" s="17" t="s">
        <v>143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7" t="s">
        <v>83</v>
      </c>
      <c r="BK181" s="246">
        <f>ROUND(I181*H181,2)</f>
        <v>0</v>
      </c>
      <c r="BL181" s="17" t="s">
        <v>148</v>
      </c>
      <c r="BM181" s="245" t="s">
        <v>249</v>
      </c>
    </row>
    <row r="182" spans="1:65" s="2" customFormat="1" ht="21.75" customHeight="1">
      <c r="A182" s="38"/>
      <c r="B182" s="39"/>
      <c r="C182" s="280" t="s">
        <v>7</v>
      </c>
      <c r="D182" s="280" t="s">
        <v>215</v>
      </c>
      <c r="E182" s="281" t="s">
        <v>250</v>
      </c>
      <c r="F182" s="282" t="s">
        <v>251</v>
      </c>
      <c r="G182" s="283" t="s">
        <v>94</v>
      </c>
      <c r="H182" s="284">
        <v>35.91</v>
      </c>
      <c r="I182" s="285"/>
      <c r="J182" s="286">
        <f>ROUND(I182*H182,2)</f>
        <v>0</v>
      </c>
      <c r="K182" s="287"/>
      <c r="L182" s="288"/>
      <c r="M182" s="289" t="s">
        <v>1</v>
      </c>
      <c r="N182" s="290" t="s">
        <v>40</v>
      </c>
      <c r="O182" s="91"/>
      <c r="P182" s="243">
        <f>O182*H182</f>
        <v>0</v>
      </c>
      <c r="Q182" s="243">
        <v>0.0018</v>
      </c>
      <c r="R182" s="243">
        <f>Q182*H182</f>
        <v>0.06463799999999999</v>
      </c>
      <c r="S182" s="243">
        <v>0</v>
      </c>
      <c r="T182" s="24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5" t="s">
        <v>182</v>
      </c>
      <c r="AT182" s="245" t="s">
        <v>215</v>
      </c>
      <c r="AU182" s="245" t="s">
        <v>85</v>
      </c>
      <c r="AY182" s="17" t="s">
        <v>143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7" t="s">
        <v>83</v>
      </c>
      <c r="BK182" s="246">
        <f>ROUND(I182*H182,2)</f>
        <v>0</v>
      </c>
      <c r="BL182" s="17" t="s">
        <v>148</v>
      </c>
      <c r="BM182" s="245" t="s">
        <v>252</v>
      </c>
    </row>
    <row r="183" spans="1:51" s="14" customFormat="1" ht="12">
      <c r="A183" s="14"/>
      <c r="B183" s="258"/>
      <c r="C183" s="259"/>
      <c r="D183" s="249" t="s">
        <v>150</v>
      </c>
      <c r="E183" s="260" t="s">
        <v>1</v>
      </c>
      <c r="F183" s="261" t="s">
        <v>253</v>
      </c>
      <c r="G183" s="259"/>
      <c r="H183" s="262">
        <v>35.91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8" t="s">
        <v>150</v>
      </c>
      <c r="AU183" s="268" t="s">
        <v>85</v>
      </c>
      <c r="AV183" s="14" t="s">
        <v>85</v>
      </c>
      <c r="AW183" s="14" t="s">
        <v>32</v>
      </c>
      <c r="AX183" s="14" t="s">
        <v>83</v>
      </c>
      <c r="AY183" s="268" t="s">
        <v>143</v>
      </c>
    </row>
    <row r="184" spans="1:65" s="2" customFormat="1" ht="16.5" customHeight="1">
      <c r="A184" s="38"/>
      <c r="B184" s="39"/>
      <c r="C184" s="280" t="s">
        <v>254</v>
      </c>
      <c r="D184" s="280" t="s">
        <v>215</v>
      </c>
      <c r="E184" s="281" t="s">
        <v>255</v>
      </c>
      <c r="F184" s="282" t="s">
        <v>256</v>
      </c>
      <c r="G184" s="283" t="s">
        <v>94</v>
      </c>
      <c r="H184" s="284">
        <v>112.86</v>
      </c>
      <c r="I184" s="285"/>
      <c r="J184" s="286">
        <f>ROUND(I184*H184,2)</f>
        <v>0</v>
      </c>
      <c r="K184" s="287"/>
      <c r="L184" s="288"/>
      <c r="M184" s="289" t="s">
        <v>1</v>
      </c>
      <c r="N184" s="290" t="s">
        <v>40</v>
      </c>
      <c r="O184" s="91"/>
      <c r="P184" s="243">
        <f>O184*H184</f>
        <v>0</v>
      </c>
      <c r="Q184" s="243">
        <v>4E-05</v>
      </c>
      <c r="R184" s="243">
        <f>Q184*H184</f>
        <v>0.0045144</v>
      </c>
      <c r="S184" s="243">
        <v>0</v>
      </c>
      <c r="T184" s="24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5" t="s">
        <v>182</v>
      </c>
      <c r="AT184" s="245" t="s">
        <v>215</v>
      </c>
      <c r="AU184" s="245" t="s">
        <v>85</v>
      </c>
      <c r="AY184" s="17" t="s">
        <v>143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7" t="s">
        <v>83</v>
      </c>
      <c r="BK184" s="246">
        <f>ROUND(I184*H184,2)</f>
        <v>0</v>
      </c>
      <c r="BL184" s="17" t="s">
        <v>148</v>
      </c>
      <c r="BM184" s="245" t="s">
        <v>257</v>
      </c>
    </row>
    <row r="185" spans="1:51" s="14" customFormat="1" ht="12">
      <c r="A185" s="14"/>
      <c r="B185" s="258"/>
      <c r="C185" s="259"/>
      <c r="D185" s="249" t="s">
        <v>150</v>
      </c>
      <c r="E185" s="260" t="s">
        <v>1</v>
      </c>
      <c r="F185" s="261" t="s">
        <v>258</v>
      </c>
      <c r="G185" s="259"/>
      <c r="H185" s="262">
        <v>112.86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8" t="s">
        <v>150</v>
      </c>
      <c r="AU185" s="268" t="s">
        <v>85</v>
      </c>
      <c r="AV185" s="14" t="s">
        <v>85</v>
      </c>
      <c r="AW185" s="14" t="s">
        <v>32</v>
      </c>
      <c r="AX185" s="14" t="s">
        <v>83</v>
      </c>
      <c r="AY185" s="268" t="s">
        <v>143</v>
      </c>
    </row>
    <row r="186" spans="1:65" s="2" customFormat="1" ht="16.5" customHeight="1">
      <c r="A186" s="38"/>
      <c r="B186" s="39"/>
      <c r="C186" s="280" t="s">
        <v>259</v>
      </c>
      <c r="D186" s="280" t="s">
        <v>215</v>
      </c>
      <c r="E186" s="281" t="s">
        <v>260</v>
      </c>
      <c r="F186" s="282" t="s">
        <v>261</v>
      </c>
      <c r="G186" s="283" t="s">
        <v>94</v>
      </c>
      <c r="H186" s="284">
        <v>48</v>
      </c>
      <c r="I186" s="285"/>
      <c r="J186" s="286">
        <f>ROUND(I186*H186,2)</f>
        <v>0</v>
      </c>
      <c r="K186" s="287"/>
      <c r="L186" s="288"/>
      <c r="M186" s="289" t="s">
        <v>1</v>
      </c>
      <c r="N186" s="290" t="s">
        <v>40</v>
      </c>
      <c r="O186" s="91"/>
      <c r="P186" s="243">
        <f>O186*H186</f>
        <v>0</v>
      </c>
      <c r="Q186" s="243">
        <v>2E-05</v>
      </c>
      <c r="R186" s="243">
        <f>Q186*H186</f>
        <v>0.0009600000000000001</v>
      </c>
      <c r="S186" s="243">
        <v>0</v>
      </c>
      <c r="T186" s="24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5" t="s">
        <v>182</v>
      </c>
      <c r="AT186" s="245" t="s">
        <v>215</v>
      </c>
      <c r="AU186" s="245" t="s">
        <v>85</v>
      </c>
      <c r="AY186" s="17" t="s">
        <v>143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7" t="s">
        <v>83</v>
      </c>
      <c r="BK186" s="246">
        <f>ROUND(I186*H186,2)</f>
        <v>0</v>
      </c>
      <c r="BL186" s="17" t="s">
        <v>148</v>
      </c>
      <c r="BM186" s="245" t="s">
        <v>262</v>
      </c>
    </row>
    <row r="187" spans="1:51" s="14" customFormat="1" ht="12">
      <c r="A187" s="14"/>
      <c r="B187" s="258"/>
      <c r="C187" s="259"/>
      <c r="D187" s="249" t="s">
        <v>150</v>
      </c>
      <c r="E187" s="260" t="s">
        <v>1</v>
      </c>
      <c r="F187" s="261" t="s">
        <v>263</v>
      </c>
      <c r="G187" s="259"/>
      <c r="H187" s="262">
        <v>48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8" t="s">
        <v>150</v>
      </c>
      <c r="AU187" s="268" t="s">
        <v>85</v>
      </c>
      <c r="AV187" s="14" t="s">
        <v>85</v>
      </c>
      <c r="AW187" s="14" t="s">
        <v>32</v>
      </c>
      <c r="AX187" s="14" t="s">
        <v>83</v>
      </c>
      <c r="AY187" s="268" t="s">
        <v>143</v>
      </c>
    </row>
    <row r="188" spans="1:65" s="2" customFormat="1" ht="21.75" customHeight="1">
      <c r="A188" s="38"/>
      <c r="B188" s="39"/>
      <c r="C188" s="280" t="s">
        <v>264</v>
      </c>
      <c r="D188" s="280" t="s">
        <v>215</v>
      </c>
      <c r="E188" s="281" t="s">
        <v>265</v>
      </c>
      <c r="F188" s="282" t="s">
        <v>266</v>
      </c>
      <c r="G188" s="283" t="s">
        <v>231</v>
      </c>
      <c r="H188" s="284">
        <v>15</v>
      </c>
      <c r="I188" s="285"/>
      <c r="J188" s="286">
        <f>ROUND(I188*H188,2)</f>
        <v>0</v>
      </c>
      <c r="K188" s="287"/>
      <c r="L188" s="288"/>
      <c r="M188" s="289" t="s">
        <v>1</v>
      </c>
      <c r="N188" s="290" t="s">
        <v>40</v>
      </c>
      <c r="O188" s="91"/>
      <c r="P188" s="243">
        <f>O188*H188</f>
        <v>0</v>
      </c>
      <c r="Q188" s="243">
        <v>0.0035</v>
      </c>
      <c r="R188" s="243">
        <f>Q188*H188</f>
        <v>0.0525</v>
      </c>
      <c r="S188" s="243">
        <v>0</v>
      </c>
      <c r="T188" s="24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5" t="s">
        <v>182</v>
      </c>
      <c r="AT188" s="245" t="s">
        <v>215</v>
      </c>
      <c r="AU188" s="245" t="s">
        <v>85</v>
      </c>
      <c r="AY188" s="17" t="s">
        <v>143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7" t="s">
        <v>83</v>
      </c>
      <c r="BK188" s="246">
        <f>ROUND(I188*H188,2)</f>
        <v>0</v>
      </c>
      <c r="BL188" s="17" t="s">
        <v>148</v>
      </c>
      <c r="BM188" s="245" t="s">
        <v>267</v>
      </c>
    </row>
    <row r="189" spans="1:65" s="2" customFormat="1" ht="21.75" customHeight="1">
      <c r="A189" s="38"/>
      <c r="B189" s="39"/>
      <c r="C189" s="280" t="s">
        <v>268</v>
      </c>
      <c r="D189" s="280" t="s">
        <v>215</v>
      </c>
      <c r="E189" s="281" t="s">
        <v>269</v>
      </c>
      <c r="F189" s="282" t="s">
        <v>270</v>
      </c>
      <c r="G189" s="283" t="s">
        <v>231</v>
      </c>
      <c r="H189" s="284">
        <v>5</v>
      </c>
      <c r="I189" s="285"/>
      <c r="J189" s="286">
        <f>ROUND(I189*H189,2)</f>
        <v>0</v>
      </c>
      <c r="K189" s="287"/>
      <c r="L189" s="288"/>
      <c r="M189" s="289" t="s">
        <v>1</v>
      </c>
      <c r="N189" s="290" t="s">
        <v>40</v>
      </c>
      <c r="O189" s="91"/>
      <c r="P189" s="243">
        <f>O189*H189</f>
        <v>0</v>
      </c>
      <c r="Q189" s="243">
        <v>0.0027</v>
      </c>
      <c r="R189" s="243">
        <f>Q189*H189</f>
        <v>0.013500000000000002</v>
      </c>
      <c r="S189" s="243">
        <v>0</v>
      </c>
      <c r="T189" s="24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5" t="s">
        <v>182</v>
      </c>
      <c r="AT189" s="245" t="s">
        <v>215</v>
      </c>
      <c r="AU189" s="245" t="s">
        <v>85</v>
      </c>
      <c r="AY189" s="17" t="s">
        <v>143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7" t="s">
        <v>83</v>
      </c>
      <c r="BK189" s="246">
        <f>ROUND(I189*H189,2)</f>
        <v>0</v>
      </c>
      <c r="BL189" s="17" t="s">
        <v>148</v>
      </c>
      <c r="BM189" s="245" t="s">
        <v>271</v>
      </c>
    </row>
    <row r="190" spans="1:65" s="2" customFormat="1" ht="21.75" customHeight="1">
      <c r="A190" s="38"/>
      <c r="B190" s="39"/>
      <c r="C190" s="233" t="s">
        <v>272</v>
      </c>
      <c r="D190" s="233" t="s">
        <v>145</v>
      </c>
      <c r="E190" s="234" t="s">
        <v>273</v>
      </c>
      <c r="F190" s="235" t="s">
        <v>274</v>
      </c>
      <c r="G190" s="236" t="s">
        <v>94</v>
      </c>
      <c r="H190" s="237">
        <v>34.2</v>
      </c>
      <c r="I190" s="238"/>
      <c r="J190" s="239">
        <f>ROUND(I190*H190,2)</f>
        <v>0</v>
      </c>
      <c r="K190" s="240"/>
      <c r="L190" s="44"/>
      <c r="M190" s="241" t="s">
        <v>1</v>
      </c>
      <c r="N190" s="242" t="s">
        <v>40</v>
      </c>
      <c r="O190" s="91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5" t="s">
        <v>148</v>
      </c>
      <c r="AT190" s="245" t="s">
        <v>145</v>
      </c>
      <c r="AU190" s="245" t="s">
        <v>85</v>
      </c>
      <c r="AY190" s="17" t="s">
        <v>143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17" t="s">
        <v>83</v>
      </c>
      <c r="BK190" s="246">
        <f>ROUND(I190*H190,2)</f>
        <v>0</v>
      </c>
      <c r="BL190" s="17" t="s">
        <v>148</v>
      </c>
      <c r="BM190" s="245" t="s">
        <v>275</v>
      </c>
    </row>
    <row r="191" spans="1:51" s="13" customFormat="1" ht="12">
      <c r="A191" s="13"/>
      <c r="B191" s="247"/>
      <c r="C191" s="248"/>
      <c r="D191" s="249" t="s">
        <v>150</v>
      </c>
      <c r="E191" s="250" t="s">
        <v>1</v>
      </c>
      <c r="F191" s="251" t="s">
        <v>151</v>
      </c>
      <c r="G191" s="248"/>
      <c r="H191" s="250" t="s">
        <v>1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7" t="s">
        <v>150</v>
      </c>
      <c r="AU191" s="257" t="s">
        <v>85</v>
      </c>
      <c r="AV191" s="13" t="s">
        <v>83</v>
      </c>
      <c r="AW191" s="13" t="s">
        <v>32</v>
      </c>
      <c r="AX191" s="13" t="s">
        <v>75</v>
      </c>
      <c r="AY191" s="257" t="s">
        <v>143</v>
      </c>
    </row>
    <row r="192" spans="1:51" s="14" customFormat="1" ht="12">
      <c r="A192" s="14"/>
      <c r="B192" s="258"/>
      <c r="C192" s="259"/>
      <c r="D192" s="249" t="s">
        <v>150</v>
      </c>
      <c r="E192" s="260" t="s">
        <v>106</v>
      </c>
      <c r="F192" s="261" t="s">
        <v>276</v>
      </c>
      <c r="G192" s="259"/>
      <c r="H192" s="262">
        <v>34.2</v>
      </c>
      <c r="I192" s="263"/>
      <c r="J192" s="259"/>
      <c r="K192" s="259"/>
      <c r="L192" s="264"/>
      <c r="M192" s="265"/>
      <c r="N192" s="266"/>
      <c r="O192" s="266"/>
      <c r="P192" s="266"/>
      <c r="Q192" s="266"/>
      <c r="R192" s="266"/>
      <c r="S192" s="266"/>
      <c r="T192" s="26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8" t="s">
        <v>150</v>
      </c>
      <c r="AU192" s="268" t="s">
        <v>85</v>
      </c>
      <c r="AV192" s="14" t="s">
        <v>85</v>
      </c>
      <c r="AW192" s="14" t="s">
        <v>32</v>
      </c>
      <c r="AX192" s="14" t="s">
        <v>83</v>
      </c>
      <c r="AY192" s="268" t="s">
        <v>143</v>
      </c>
    </row>
    <row r="193" spans="1:65" s="2" customFormat="1" ht="21.75" customHeight="1">
      <c r="A193" s="38"/>
      <c r="B193" s="39"/>
      <c r="C193" s="233" t="s">
        <v>277</v>
      </c>
      <c r="D193" s="233" t="s">
        <v>145</v>
      </c>
      <c r="E193" s="234" t="s">
        <v>278</v>
      </c>
      <c r="F193" s="235" t="s">
        <v>279</v>
      </c>
      <c r="G193" s="236" t="s">
        <v>94</v>
      </c>
      <c r="H193" s="237">
        <v>34.2</v>
      </c>
      <c r="I193" s="238"/>
      <c r="J193" s="239">
        <f>ROUND(I193*H193,2)</f>
        <v>0</v>
      </c>
      <c r="K193" s="240"/>
      <c r="L193" s="44"/>
      <c r="M193" s="241" t="s">
        <v>1</v>
      </c>
      <c r="N193" s="242" t="s">
        <v>40</v>
      </c>
      <c r="O193" s="91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5" t="s">
        <v>148</v>
      </c>
      <c r="AT193" s="245" t="s">
        <v>145</v>
      </c>
      <c r="AU193" s="245" t="s">
        <v>85</v>
      </c>
      <c r="AY193" s="17" t="s">
        <v>143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7" t="s">
        <v>83</v>
      </c>
      <c r="BK193" s="246">
        <f>ROUND(I193*H193,2)</f>
        <v>0</v>
      </c>
      <c r="BL193" s="17" t="s">
        <v>148</v>
      </c>
      <c r="BM193" s="245" t="s">
        <v>280</v>
      </c>
    </row>
    <row r="194" spans="1:51" s="14" customFormat="1" ht="12">
      <c r="A194" s="14"/>
      <c r="B194" s="258"/>
      <c r="C194" s="259"/>
      <c r="D194" s="249" t="s">
        <v>150</v>
      </c>
      <c r="E194" s="260" t="s">
        <v>1</v>
      </c>
      <c r="F194" s="261" t="s">
        <v>106</v>
      </c>
      <c r="G194" s="259"/>
      <c r="H194" s="262">
        <v>34.2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8" t="s">
        <v>150</v>
      </c>
      <c r="AU194" s="268" t="s">
        <v>85</v>
      </c>
      <c r="AV194" s="14" t="s">
        <v>85</v>
      </c>
      <c r="AW194" s="14" t="s">
        <v>32</v>
      </c>
      <c r="AX194" s="14" t="s">
        <v>83</v>
      </c>
      <c r="AY194" s="268" t="s">
        <v>143</v>
      </c>
    </row>
    <row r="195" spans="1:65" s="2" customFormat="1" ht="21.75" customHeight="1">
      <c r="A195" s="38"/>
      <c r="B195" s="39"/>
      <c r="C195" s="233" t="s">
        <v>281</v>
      </c>
      <c r="D195" s="233" t="s">
        <v>145</v>
      </c>
      <c r="E195" s="234" t="s">
        <v>282</v>
      </c>
      <c r="F195" s="235" t="s">
        <v>283</v>
      </c>
      <c r="G195" s="236" t="s">
        <v>94</v>
      </c>
      <c r="H195" s="237">
        <v>102.6</v>
      </c>
      <c r="I195" s="238"/>
      <c r="J195" s="239">
        <f>ROUND(I195*H195,2)</f>
        <v>0</v>
      </c>
      <c r="K195" s="240"/>
      <c r="L195" s="44"/>
      <c r="M195" s="241" t="s">
        <v>1</v>
      </c>
      <c r="N195" s="242" t="s">
        <v>40</v>
      </c>
      <c r="O195" s="91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5" t="s">
        <v>148</v>
      </c>
      <c r="AT195" s="245" t="s">
        <v>145</v>
      </c>
      <c r="AU195" s="245" t="s">
        <v>85</v>
      </c>
      <c r="AY195" s="17" t="s">
        <v>143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7" t="s">
        <v>83</v>
      </c>
      <c r="BK195" s="246">
        <f>ROUND(I195*H195,2)</f>
        <v>0</v>
      </c>
      <c r="BL195" s="17" t="s">
        <v>148</v>
      </c>
      <c r="BM195" s="245" t="s">
        <v>284</v>
      </c>
    </row>
    <row r="196" spans="1:51" s="14" customFormat="1" ht="12">
      <c r="A196" s="14"/>
      <c r="B196" s="258"/>
      <c r="C196" s="259"/>
      <c r="D196" s="249" t="s">
        <v>150</v>
      </c>
      <c r="E196" s="260" t="s">
        <v>1</v>
      </c>
      <c r="F196" s="261" t="s">
        <v>285</v>
      </c>
      <c r="G196" s="259"/>
      <c r="H196" s="262">
        <v>102.6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8" t="s">
        <v>150</v>
      </c>
      <c r="AU196" s="268" t="s">
        <v>85</v>
      </c>
      <c r="AV196" s="14" t="s">
        <v>85</v>
      </c>
      <c r="AW196" s="14" t="s">
        <v>32</v>
      </c>
      <c r="AX196" s="14" t="s">
        <v>83</v>
      </c>
      <c r="AY196" s="268" t="s">
        <v>143</v>
      </c>
    </row>
    <row r="197" spans="1:63" s="12" customFormat="1" ht="22.8" customHeight="1">
      <c r="A197" s="12"/>
      <c r="B197" s="217"/>
      <c r="C197" s="218"/>
      <c r="D197" s="219" t="s">
        <v>74</v>
      </c>
      <c r="E197" s="231" t="s">
        <v>167</v>
      </c>
      <c r="F197" s="231" t="s">
        <v>286</v>
      </c>
      <c r="G197" s="218"/>
      <c r="H197" s="218"/>
      <c r="I197" s="221"/>
      <c r="J197" s="232">
        <f>BK197</f>
        <v>0</v>
      </c>
      <c r="K197" s="218"/>
      <c r="L197" s="223"/>
      <c r="M197" s="224"/>
      <c r="N197" s="225"/>
      <c r="O197" s="225"/>
      <c r="P197" s="226">
        <f>SUM(P198:P223)</f>
        <v>0</v>
      </c>
      <c r="Q197" s="225"/>
      <c r="R197" s="226">
        <f>SUM(R198:R223)</f>
        <v>26.676025000000003</v>
      </c>
      <c r="S197" s="225"/>
      <c r="T197" s="227">
        <f>SUM(T198:T223)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8" t="s">
        <v>83</v>
      </c>
      <c r="AT197" s="229" t="s">
        <v>74</v>
      </c>
      <c r="AU197" s="229" t="s">
        <v>83</v>
      </c>
      <c r="AY197" s="228" t="s">
        <v>143</v>
      </c>
      <c r="BK197" s="230">
        <f>SUM(BK198:BK223)</f>
        <v>0</v>
      </c>
    </row>
    <row r="198" spans="1:65" s="2" customFormat="1" ht="33" customHeight="1">
      <c r="A198" s="38"/>
      <c r="B198" s="39"/>
      <c r="C198" s="233" t="s">
        <v>104</v>
      </c>
      <c r="D198" s="233" t="s">
        <v>145</v>
      </c>
      <c r="E198" s="234" t="s">
        <v>287</v>
      </c>
      <c r="F198" s="235" t="s">
        <v>288</v>
      </c>
      <c r="G198" s="236" t="s">
        <v>90</v>
      </c>
      <c r="H198" s="237">
        <v>1075.2</v>
      </c>
      <c r="I198" s="238"/>
      <c r="J198" s="239">
        <f>ROUND(I198*H198,2)</f>
        <v>0</v>
      </c>
      <c r="K198" s="240"/>
      <c r="L198" s="44"/>
      <c r="M198" s="241" t="s">
        <v>1</v>
      </c>
      <c r="N198" s="242" t="s">
        <v>40</v>
      </c>
      <c r="O198" s="91"/>
      <c r="P198" s="243">
        <f>O198*H198</f>
        <v>0</v>
      </c>
      <c r="Q198" s="243">
        <v>0</v>
      </c>
      <c r="R198" s="243">
        <f>Q198*H198</f>
        <v>0</v>
      </c>
      <c r="S198" s="243">
        <v>0</v>
      </c>
      <c r="T198" s="24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5" t="s">
        <v>148</v>
      </c>
      <c r="AT198" s="245" t="s">
        <v>145</v>
      </c>
      <c r="AU198" s="245" t="s">
        <v>85</v>
      </c>
      <c r="AY198" s="17" t="s">
        <v>143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17" t="s">
        <v>83</v>
      </c>
      <c r="BK198" s="246">
        <f>ROUND(I198*H198,2)</f>
        <v>0</v>
      </c>
      <c r="BL198" s="17" t="s">
        <v>148</v>
      </c>
      <c r="BM198" s="245" t="s">
        <v>289</v>
      </c>
    </row>
    <row r="199" spans="1:51" s="14" customFormat="1" ht="12">
      <c r="A199" s="14"/>
      <c r="B199" s="258"/>
      <c r="C199" s="259"/>
      <c r="D199" s="249" t="s">
        <v>150</v>
      </c>
      <c r="E199" s="260" t="s">
        <v>1</v>
      </c>
      <c r="F199" s="261" t="s">
        <v>100</v>
      </c>
      <c r="G199" s="259"/>
      <c r="H199" s="262">
        <v>1075.2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8" t="s">
        <v>150</v>
      </c>
      <c r="AU199" s="268" t="s">
        <v>85</v>
      </c>
      <c r="AV199" s="14" t="s">
        <v>85</v>
      </c>
      <c r="AW199" s="14" t="s">
        <v>32</v>
      </c>
      <c r="AX199" s="14" t="s">
        <v>83</v>
      </c>
      <c r="AY199" s="268" t="s">
        <v>143</v>
      </c>
    </row>
    <row r="200" spans="1:65" s="2" customFormat="1" ht="16.5" customHeight="1">
      <c r="A200" s="38"/>
      <c r="B200" s="39"/>
      <c r="C200" s="280" t="s">
        <v>290</v>
      </c>
      <c r="D200" s="280" t="s">
        <v>215</v>
      </c>
      <c r="E200" s="281" t="s">
        <v>291</v>
      </c>
      <c r="F200" s="282" t="s">
        <v>292</v>
      </c>
      <c r="G200" s="283" t="s">
        <v>204</v>
      </c>
      <c r="H200" s="284">
        <v>7.526</v>
      </c>
      <c r="I200" s="285"/>
      <c r="J200" s="286">
        <f>ROUND(I200*H200,2)</f>
        <v>0</v>
      </c>
      <c r="K200" s="287"/>
      <c r="L200" s="288"/>
      <c r="M200" s="289" t="s">
        <v>1</v>
      </c>
      <c r="N200" s="290" t="s">
        <v>40</v>
      </c>
      <c r="O200" s="91"/>
      <c r="P200" s="243">
        <f>O200*H200</f>
        <v>0</v>
      </c>
      <c r="Q200" s="243">
        <v>1</v>
      </c>
      <c r="R200" s="243">
        <f>Q200*H200</f>
        <v>7.526</v>
      </c>
      <c r="S200" s="243">
        <v>0</v>
      </c>
      <c r="T200" s="24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5" t="s">
        <v>182</v>
      </c>
      <c r="AT200" s="245" t="s">
        <v>215</v>
      </c>
      <c r="AU200" s="245" t="s">
        <v>85</v>
      </c>
      <c r="AY200" s="17" t="s">
        <v>143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7" t="s">
        <v>83</v>
      </c>
      <c r="BK200" s="246">
        <f>ROUND(I200*H200,2)</f>
        <v>0</v>
      </c>
      <c r="BL200" s="17" t="s">
        <v>148</v>
      </c>
      <c r="BM200" s="245" t="s">
        <v>293</v>
      </c>
    </row>
    <row r="201" spans="1:51" s="13" customFormat="1" ht="12">
      <c r="A201" s="13"/>
      <c r="B201" s="247"/>
      <c r="C201" s="248"/>
      <c r="D201" s="249" t="s">
        <v>150</v>
      </c>
      <c r="E201" s="250" t="s">
        <v>1</v>
      </c>
      <c r="F201" s="251" t="s">
        <v>294</v>
      </c>
      <c r="G201" s="248"/>
      <c r="H201" s="250" t="s">
        <v>1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7" t="s">
        <v>150</v>
      </c>
      <c r="AU201" s="257" t="s">
        <v>85</v>
      </c>
      <c r="AV201" s="13" t="s">
        <v>83</v>
      </c>
      <c r="AW201" s="13" t="s">
        <v>32</v>
      </c>
      <c r="AX201" s="13" t="s">
        <v>75</v>
      </c>
      <c r="AY201" s="257" t="s">
        <v>143</v>
      </c>
    </row>
    <row r="202" spans="1:51" s="14" customFormat="1" ht="12">
      <c r="A202" s="14"/>
      <c r="B202" s="258"/>
      <c r="C202" s="259"/>
      <c r="D202" s="249" t="s">
        <v>150</v>
      </c>
      <c r="E202" s="260" t="s">
        <v>1</v>
      </c>
      <c r="F202" s="261" t="s">
        <v>295</v>
      </c>
      <c r="G202" s="259"/>
      <c r="H202" s="262">
        <v>7.526</v>
      </c>
      <c r="I202" s="263"/>
      <c r="J202" s="259"/>
      <c r="K202" s="259"/>
      <c r="L202" s="264"/>
      <c r="M202" s="265"/>
      <c r="N202" s="266"/>
      <c r="O202" s="266"/>
      <c r="P202" s="266"/>
      <c r="Q202" s="266"/>
      <c r="R202" s="266"/>
      <c r="S202" s="266"/>
      <c r="T202" s="26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8" t="s">
        <v>150</v>
      </c>
      <c r="AU202" s="268" t="s">
        <v>85</v>
      </c>
      <c r="AV202" s="14" t="s">
        <v>85</v>
      </c>
      <c r="AW202" s="14" t="s">
        <v>32</v>
      </c>
      <c r="AX202" s="14" t="s">
        <v>83</v>
      </c>
      <c r="AY202" s="268" t="s">
        <v>143</v>
      </c>
    </row>
    <row r="203" spans="1:65" s="2" customFormat="1" ht="16.5" customHeight="1">
      <c r="A203" s="38"/>
      <c r="B203" s="39"/>
      <c r="C203" s="233" t="s">
        <v>296</v>
      </c>
      <c r="D203" s="233" t="s">
        <v>145</v>
      </c>
      <c r="E203" s="234" t="s">
        <v>297</v>
      </c>
      <c r="F203" s="235" t="s">
        <v>298</v>
      </c>
      <c r="G203" s="236" t="s">
        <v>90</v>
      </c>
      <c r="H203" s="237">
        <v>227.3</v>
      </c>
      <c r="I203" s="238"/>
      <c r="J203" s="239">
        <f>ROUND(I203*H203,2)</f>
        <v>0</v>
      </c>
      <c r="K203" s="240"/>
      <c r="L203" s="44"/>
      <c r="M203" s="241" t="s">
        <v>1</v>
      </c>
      <c r="N203" s="242" t="s">
        <v>40</v>
      </c>
      <c r="O203" s="91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5" t="s">
        <v>148</v>
      </c>
      <c r="AT203" s="245" t="s">
        <v>145</v>
      </c>
      <c r="AU203" s="245" t="s">
        <v>85</v>
      </c>
      <c r="AY203" s="17" t="s">
        <v>143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7" t="s">
        <v>83</v>
      </c>
      <c r="BK203" s="246">
        <f>ROUND(I203*H203,2)</f>
        <v>0</v>
      </c>
      <c r="BL203" s="17" t="s">
        <v>148</v>
      </c>
      <c r="BM203" s="245" t="s">
        <v>299</v>
      </c>
    </row>
    <row r="204" spans="1:51" s="14" customFormat="1" ht="12">
      <c r="A204" s="14"/>
      <c r="B204" s="258"/>
      <c r="C204" s="259"/>
      <c r="D204" s="249" t="s">
        <v>150</v>
      </c>
      <c r="E204" s="260" t="s">
        <v>1</v>
      </c>
      <c r="F204" s="261" t="s">
        <v>110</v>
      </c>
      <c r="G204" s="259"/>
      <c r="H204" s="262">
        <v>227.3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8" t="s">
        <v>150</v>
      </c>
      <c r="AU204" s="268" t="s">
        <v>85</v>
      </c>
      <c r="AV204" s="14" t="s">
        <v>85</v>
      </c>
      <c r="AW204" s="14" t="s">
        <v>32</v>
      </c>
      <c r="AX204" s="14" t="s">
        <v>83</v>
      </c>
      <c r="AY204" s="268" t="s">
        <v>143</v>
      </c>
    </row>
    <row r="205" spans="1:65" s="2" customFormat="1" ht="21.75" customHeight="1">
      <c r="A205" s="38"/>
      <c r="B205" s="39"/>
      <c r="C205" s="233" t="s">
        <v>300</v>
      </c>
      <c r="D205" s="233" t="s">
        <v>145</v>
      </c>
      <c r="E205" s="234" t="s">
        <v>301</v>
      </c>
      <c r="F205" s="235" t="s">
        <v>302</v>
      </c>
      <c r="G205" s="236" t="s">
        <v>90</v>
      </c>
      <c r="H205" s="237">
        <v>1075.2</v>
      </c>
      <c r="I205" s="238"/>
      <c r="J205" s="239">
        <f>ROUND(I205*H205,2)</f>
        <v>0</v>
      </c>
      <c r="K205" s="240"/>
      <c r="L205" s="44"/>
      <c r="M205" s="241" t="s">
        <v>1</v>
      </c>
      <c r="N205" s="242" t="s">
        <v>40</v>
      </c>
      <c r="O205" s="91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5" t="s">
        <v>148</v>
      </c>
      <c r="AT205" s="245" t="s">
        <v>145</v>
      </c>
      <c r="AU205" s="245" t="s">
        <v>85</v>
      </c>
      <c r="AY205" s="17" t="s">
        <v>143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7" t="s">
        <v>83</v>
      </c>
      <c r="BK205" s="246">
        <f>ROUND(I205*H205,2)</f>
        <v>0</v>
      </c>
      <c r="BL205" s="17" t="s">
        <v>148</v>
      </c>
      <c r="BM205" s="245" t="s">
        <v>303</v>
      </c>
    </row>
    <row r="206" spans="1:51" s="13" customFormat="1" ht="12">
      <c r="A206" s="13"/>
      <c r="B206" s="247"/>
      <c r="C206" s="248"/>
      <c r="D206" s="249" t="s">
        <v>150</v>
      </c>
      <c r="E206" s="250" t="s">
        <v>1</v>
      </c>
      <c r="F206" s="251" t="s">
        <v>161</v>
      </c>
      <c r="G206" s="248"/>
      <c r="H206" s="250" t="s">
        <v>1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7" t="s">
        <v>150</v>
      </c>
      <c r="AU206" s="257" t="s">
        <v>85</v>
      </c>
      <c r="AV206" s="13" t="s">
        <v>83</v>
      </c>
      <c r="AW206" s="13" t="s">
        <v>32</v>
      </c>
      <c r="AX206" s="13" t="s">
        <v>75</v>
      </c>
      <c r="AY206" s="257" t="s">
        <v>143</v>
      </c>
    </row>
    <row r="207" spans="1:51" s="14" customFormat="1" ht="12">
      <c r="A207" s="14"/>
      <c r="B207" s="258"/>
      <c r="C207" s="259"/>
      <c r="D207" s="249" t="s">
        <v>150</v>
      </c>
      <c r="E207" s="260" t="s">
        <v>1</v>
      </c>
      <c r="F207" s="261" t="s">
        <v>100</v>
      </c>
      <c r="G207" s="259"/>
      <c r="H207" s="262">
        <v>1075.2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8" t="s">
        <v>150</v>
      </c>
      <c r="AU207" s="268" t="s">
        <v>85</v>
      </c>
      <c r="AV207" s="14" t="s">
        <v>85</v>
      </c>
      <c r="AW207" s="14" t="s">
        <v>32</v>
      </c>
      <c r="AX207" s="14" t="s">
        <v>83</v>
      </c>
      <c r="AY207" s="268" t="s">
        <v>143</v>
      </c>
    </row>
    <row r="208" spans="1:65" s="2" customFormat="1" ht="21.75" customHeight="1">
      <c r="A208" s="38"/>
      <c r="B208" s="39"/>
      <c r="C208" s="233" t="s">
        <v>304</v>
      </c>
      <c r="D208" s="233" t="s">
        <v>145</v>
      </c>
      <c r="E208" s="234" t="s">
        <v>305</v>
      </c>
      <c r="F208" s="235" t="s">
        <v>306</v>
      </c>
      <c r="G208" s="236" t="s">
        <v>90</v>
      </c>
      <c r="H208" s="237">
        <v>29</v>
      </c>
      <c r="I208" s="238"/>
      <c r="J208" s="239">
        <f>ROUND(I208*H208,2)</f>
        <v>0</v>
      </c>
      <c r="K208" s="240"/>
      <c r="L208" s="44"/>
      <c r="M208" s="241" t="s">
        <v>1</v>
      </c>
      <c r="N208" s="242" t="s">
        <v>40</v>
      </c>
      <c r="O208" s="91"/>
      <c r="P208" s="243">
        <f>O208*H208</f>
        <v>0</v>
      </c>
      <c r="Q208" s="243">
        <v>0</v>
      </c>
      <c r="R208" s="243">
        <f>Q208*H208</f>
        <v>0</v>
      </c>
      <c r="S208" s="243">
        <v>0</v>
      </c>
      <c r="T208" s="24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5" t="s">
        <v>148</v>
      </c>
      <c r="AT208" s="245" t="s">
        <v>145</v>
      </c>
      <c r="AU208" s="245" t="s">
        <v>85</v>
      </c>
      <c r="AY208" s="17" t="s">
        <v>143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17" t="s">
        <v>83</v>
      </c>
      <c r="BK208" s="246">
        <f>ROUND(I208*H208,2)</f>
        <v>0</v>
      </c>
      <c r="BL208" s="17" t="s">
        <v>148</v>
      </c>
      <c r="BM208" s="245" t="s">
        <v>307</v>
      </c>
    </row>
    <row r="209" spans="1:51" s="13" customFormat="1" ht="12">
      <c r="A209" s="13"/>
      <c r="B209" s="247"/>
      <c r="C209" s="248"/>
      <c r="D209" s="249" t="s">
        <v>150</v>
      </c>
      <c r="E209" s="250" t="s">
        <v>1</v>
      </c>
      <c r="F209" s="251" t="s">
        <v>308</v>
      </c>
      <c r="G209" s="248"/>
      <c r="H209" s="250" t="s">
        <v>1</v>
      </c>
      <c r="I209" s="252"/>
      <c r="J209" s="248"/>
      <c r="K209" s="248"/>
      <c r="L209" s="253"/>
      <c r="M209" s="254"/>
      <c r="N209" s="255"/>
      <c r="O209" s="255"/>
      <c r="P209" s="255"/>
      <c r="Q209" s="255"/>
      <c r="R209" s="255"/>
      <c r="S209" s="255"/>
      <c r="T209" s="25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7" t="s">
        <v>150</v>
      </c>
      <c r="AU209" s="257" t="s">
        <v>85</v>
      </c>
      <c r="AV209" s="13" t="s">
        <v>83</v>
      </c>
      <c r="AW209" s="13" t="s">
        <v>32</v>
      </c>
      <c r="AX209" s="13" t="s">
        <v>75</v>
      </c>
      <c r="AY209" s="257" t="s">
        <v>143</v>
      </c>
    </row>
    <row r="210" spans="1:51" s="14" customFormat="1" ht="12">
      <c r="A210" s="14"/>
      <c r="B210" s="258"/>
      <c r="C210" s="259"/>
      <c r="D210" s="249" t="s">
        <v>150</v>
      </c>
      <c r="E210" s="260" t="s">
        <v>1</v>
      </c>
      <c r="F210" s="261" t="s">
        <v>103</v>
      </c>
      <c r="G210" s="259"/>
      <c r="H210" s="262">
        <v>29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8" t="s">
        <v>150</v>
      </c>
      <c r="AU210" s="268" t="s">
        <v>85</v>
      </c>
      <c r="AV210" s="14" t="s">
        <v>85</v>
      </c>
      <c r="AW210" s="14" t="s">
        <v>32</v>
      </c>
      <c r="AX210" s="14" t="s">
        <v>83</v>
      </c>
      <c r="AY210" s="268" t="s">
        <v>143</v>
      </c>
    </row>
    <row r="211" spans="1:65" s="2" customFormat="1" ht="16.5" customHeight="1">
      <c r="A211" s="38"/>
      <c r="B211" s="39"/>
      <c r="C211" s="233" t="s">
        <v>309</v>
      </c>
      <c r="D211" s="233" t="s">
        <v>145</v>
      </c>
      <c r="E211" s="234" t="s">
        <v>310</v>
      </c>
      <c r="F211" s="235" t="s">
        <v>311</v>
      </c>
      <c r="G211" s="236" t="s">
        <v>90</v>
      </c>
      <c r="H211" s="237">
        <v>640</v>
      </c>
      <c r="I211" s="238"/>
      <c r="J211" s="239">
        <f>ROUND(I211*H211,2)</f>
        <v>0</v>
      </c>
      <c r="K211" s="240"/>
      <c r="L211" s="44"/>
      <c r="M211" s="241" t="s">
        <v>1</v>
      </c>
      <c r="N211" s="242" t="s">
        <v>40</v>
      </c>
      <c r="O211" s="91"/>
      <c r="P211" s="243">
        <f>O211*H211</f>
        <v>0</v>
      </c>
      <c r="Q211" s="243">
        <v>0</v>
      </c>
      <c r="R211" s="243">
        <f>Q211*H211</f>
        <v>0</v>
      </c>
      <c r="S211" s="243">
        <v>0</v>
      </c>
      <c r="T211" s="24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5" t="s">
        <v>148</v>
      </c>
      <c r="AT211" s="245" t="s">
        <v>145</v>
      </c>
      <c r="AU211" s="245" t="s">
        <v>85</v>
      </c>
      <c r="AY211" s="17" t="s">
        <v>143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17" t="s">
        <v>83</v>
      </c>
      <c r="BK211" s="246">
        <f>ROUND(I211*H211,2)</f>
        <v>0</v>
      </c>
      <c r="BL211" s="17" t="s">
        <v>148</v>
      </c>
      <c r="BM211" s="245" t="s">
        <v>312</v>
      </c>
    </row>
    <row r="212" spans="1:51" s="13" customFormat="1" ht="12">
      <c r="A212" s="13"/>
      <c r="B212" s="247"/>
      <c r="C212" s="248"/>
      <c r="D212" s="249" t="s">
        <v>150</v>
      </c>
      <c r="E212" s="250" t="s">
        <v>1</v>
      </c>
      <c r="F212" s="251" t="s">
        <v>313</v>
      </c>
      <c r="G212" s="248"/>
      <c r="H212" s="250" t="s">
        <v>1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7" t="s">
        <v>150</v>
      </c>
      <c r="AU212" s="257" t="s">
        <v>85</v>
      </c>
      <c r="AV212" s="13" t="s">
        <v>83</v>
      </c>
      <c r="AW212" s="13" t="s">
        <v>32</v>
      </c>
      <c r="AX212" s="13" t="s">
        <v>75</v>
      </c>
      <c r="AY212" s="257" t="s">
        <v>143</v>
      </c>
    </row>
    <row r="213" spans="1:51" s="14" customFormat="1" ht="12">
      <c r="A213" s="14"/>
      <c r="B213" s="258"/>
      <c r="C213" s="259"/>
      <c r="D213" s="249" t="s">
        <v>150</v>
      </c>
      <c r="E213" s="260" t="s">
        <v>1</v>
      </c>
      <c r="F213" s="261" t="s">
        <v>314</v>
      </c>
      <c r="G213" s="259"/>
      <c r="H213" s="262">
        <v>640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8" t="s">
        <v>150</v>
      </c>
      <c r="AU213" s="268" t="s">
        <v>85</v>
      </c>
      <c r="AV213" s="14" t="s">
        <v>85</v>
      </c>
      <c r="AW213" s="14" t="s">
        <v>32</v>
      </c>
      <c r="AX213" s="14" t="s">
        <v>83</v>
      </c>
      <c r="AY213" s="268" t="s">
        <v>143</v>
      </c>
    </row>
    <row r="214" spans="1:65" s="2" customFormat="1" ht="21.75" customHeight="1">
      <c r="A214" s="38"/>
      <c r="B214" s="39"/>
      <c r="C214" s="233" t="s">
        <v>315</v>
      </c>
      <c r="D214" s="233" t="s">
        <v>145</v>
      </c>
      <c r="E214" s="234" t="s">
        <v>316</v>
      </c>
      <c r="F214" s="235" t="s">
        <v>317</v>
      </c>
      <c r="G214" s="236" t="s">
        <v>90</v>
      </c>
      <c r="H214" s="237">
        <v>1104.2</v>
      </c>
      <c r="I214" s="238"/>
      <c r="J214" s="239">
        <f>ROUND(I214*H214,2)</f>
        <v>0</v>
      </c>
      <c r="K214" s="240"/>
      <c r="L214" s="44"/>
      <c r="M214" s="241" t="s">
        <v>1</v>
      </c>
      <c r="N214" s="242" t="s">
        <v>40</v>
      </c>
      <c r="O214" s="91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5" t="s">
        <v>148</v>
      </c>
      <c r="AT214" s="245" t="s">
        <v>145</v>
      </c>
      <c r="AU214" s="245" t="s">
        <v>85</v>
      </c>
      <c r="AY214" s="17" t="s">
        <v>143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7" t="s">
        <v>83</v>
      </c>
      <c r="BK214" s="246">
        <f>ROUND(I214*H214,2)</f>
        <v>0</v>
      </c>
      <c r="BL214" s="17" t="s">
        <v>148</v>
      </c>
      <c r="BM214" s="245" t="s">
        <v>318</v>
      </c>
    </row>
    <row r="215" spans="1:51" s="13" customFormat="1" ht="12">
      <c r="A215" s="13"/>
      <c r="B215" s="247"/>
      <c r="C215" s="248"/>
      <c r="D215" s="249" t="s">
        <v>150</v>
      </c>
      <c r="E215" s="250" t="s">
        <v>1</v>
      </c>
      <c r="F215" s="251" t="s">
        <v>151</v>
      </c>
      <c r="G215" s="248"/>
      <c r="H215" s="250" t="s">
        <v>1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7" t="s">
        <v>150</v>
      </c>
      <c r="AU215" s="257" t="s">
        <v>85</v>
      </c>
      <c r="AV215" s="13" t="s">
        <v>83</v>
      </c>
      <c r="AW215" s="13" t="s">
        <v>32</v>
      </c>
      <c r="AX215" s="13" t="s">
        <v>75</v>
      </c>
      <c r="AY215" s="257" t="s">
        <v>143</v>
      </c>
    </row>
    <row r="216" spans="1:51" s="14" customFormat="1" ht="12">
      <c r="A216" s="14"/>
      <c r="B216" s="258"/>
      <c r="C216" s="259"/>
      <c r="D216" s="249" t="s">
        <v>150</v>
      </c>
      <c r="E216" s="260" t="s">
        <v>100</v>
      </c>
      <c r="F216" s="261" t="s">
        <v>319</v>
      </c>
      <c r="G216" s="259"/>
      <c r="H216" s="262">
        <v>1075.2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8" t="s">
        <v>150</v>
      </c>
      <c r="AU216" s="268" t="s">
        <v>85</v>
      </c>
      <c r="AV216" s="14" t="s">
        <v>85</v>
      </c>
      <c r="AW216" s="14" t="s">
        <v>32</v>
      </c>
      <c r="AX216" s="14" t="s">
        <v>75</v>
      </c>
      <c r="AY216" s="268" t="s">
        <v>143</v>
      </c>
    </row>
    <row r="217" spans="1:51" s="14" customFormat="1" ht="12">
      <c r="A217" s="14"/>
      <c r="B217" s="258"/>
      <c r="C217" s="259"/>
      <c r="D217" s="249" t="s">
        <v>150</v>
      </c>
      <c r="E217" s="260" t="s">
        <v>103</v>
      </c>
      <c r="F217" s="261" t="s">
        <v>104</v>
      </c>
      <c r="G217" s="259"/>
      <c r="H217" s="262">
        <v>29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8" t="s">
        <v>150</v>
      </c>
      <c r="AU217" s="268" t="s">
        <v>85</v>
      </c>
      <c r="AV217" s="14" t="s">
        <v>85</v>
      </c>
      <c r="AW217" s="14" t="s">
        <v>32</v>
      </c>
      <c r="AX217" s="14" t="s">
        <v>75</v>
      </c>
      <c r="AY217" s="268" t="s">
        <v>143</v>
      </c>
    </row>
    <row r="218" spans="1:51" s="15" customFormat="1" ht="12">
      <c r="A218" s="15"/>
      <c r="B218" s="269"/>
      <c r="C218" s="270"/>
      <c r="D218" s="249" t="s">
        <v>150</v>
      </c>
      <c r="E218" s="271" t="s">
        <v>1</v>
      </c>
      <c r="F218" s="272" t="s">
        <v>157</v>
      </c>
      <c r="G218" s="270"/>
      <c r="H218" s="273">
        <v>1104.2</v>
      </c>
      <c r="I218" s="274"/>
      <c r="J218" s="270"/>
      <c r="K218" s="270"/>
      <c r="L218" s="275"/>
      <c r="M218" s="276"/>
      <c r="N218" s="277"/>
      <c r="O218" s="277"/>
      <c r="P218" s="277"/>
      <c r="Q218" s="277"/>
      <c r="R218" s="277"/>
      <c r="S218" s="277"/>
      <c r="T218" s="278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9" t="s">
        <v>150</v>
      </c>
      <c r="AU218" s="279" t="s">
        <v>85</v>
      </c>
      <c r="AV218" s="15" t="s">
        <v>148</v>
      </c>
      <c r="AW218" s="15" t="s">
        <v>32</v>
      </c>
      <c r="AX218" s="15" t="s">
        <v>83</v>
      </c>
      <c r="AY218" s="279" t="s">
        <v>143</v>
      </c>
    </row>
    <row r="219" spans="1:65" s="2" customFormat="1" ht="21.75" customHeight="1">
      <c r="A219" s="38"/>
      <c r="B219" s="39"/>
      <c r="C219" s="233" t="s">
        <v>320</v>
      </c>
      <c r="D219" s="233" t="s">
        <v>145</v>
      </c>
      <c r="E219" s="234" t="s">
        <v>321</v>
      </c>
      <c r="F219" s="235" t="s">
        <v>322</v>
      </c>
      <c r="G219" s="236" t="s">
        <v>90</v>
      </c>
      <c r="H219" s="237">
        <v>227.3</v>
      </c>
      <c r="I219" s="238"/>
      <c r="J219" s="239">
        <f>ROUND(I219*H219,2)</f>
        <v>0</v>
      </c>
      <c r="K219" s="240"/>
      <c r="L219" s="44"/>
      <c r="M219" s="241" t="s">
        <v>1</v>
      </c>
      <c r="N219" s="242" t="s">
        <v>40</v>
      </c>
      <c r="O219" s="91"/>
      <c r="P219" s="243">
        <f>O219*H219</f>
        <v>0</v>
      </c>
      <c r="Q219" s="243">
        <v>0.08425</v>
      </c>
      <c r="R219" s="243">
        <f>Q219*H219</f>
        <v>19.150025000000003</v>
      </c>
      <c r="S219" s="243">
        <v>0</v>
      </c>
      <c r="T219" s="24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5" t="s">
        <v>148</v>
      </c>
      <c r="AT219" s="245" t="s">
        <v>145</v>
      </c>
      <c r="AU219" s="245" t="s">
        <v>85</v>
      </c>
      <c r="AY219" s="17" t="s">
        <v>143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17" t="s">
        <v>83</v>
      </c>
      <c r="BK219" s="246">
        <f>ROUND(I219*H219,2)</f>
        <v>0</v>
      </c>
      <c r="BL219" s="17" t="s">
        <v>148</v>
      </c>
      <c r="BM219" s="245" t="s">
        <v>323</v>
      </c>
    </row>
    <row r="220" spans="1:51" s="13" customFormat="1" ht="12">
      <c r="A220" s="13"/>
      <c r="B220" s="247"/>
      <c r="C220" s="248"/>
      <c r="D220" s="249" t="s">
        <v>150</v>
      </c>
      <c r="E220" s="250" t="s">
        <v>1</v>
      </c>
      <c r="F220" s="251" t="s">
        <v>151</v>
      </c>
      <c r="G220" s="248"/>
      <c r="H220" s="250" t="s">
        <v>1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7" t="s">
        <v>150</v>
      </c>
      <c r="AU220" s="257" t="s">
        <v>85</v>
      </c>
      <c r="AV220" s="13" t="s">
        <v>83</v>
      </c>
      <c r="AW220" s="13" t="s">
        <v>32</v>
      </c>
      <c r="AX220" s="13" t="s">
        <v>75</v>
      </c>
      <c r="AY220" s="257" t="s">
        <v>143</v>
      </c>
    </row>
    <row r="221" spans="1:51" s="14" customFormat="1" ht="12">
      <c r="A221" s="14"/>
      <c r="B221" s="258"/>
      <c r="C221" s="259"/>
      <c r="D221" s="249" t="s">
        <v>150</v>
      </c>
      <c r="E221" s="260" t="s">
        <v>110</v>
      </c>
      <c r="F221" s="261" t="s">
        <v>111</v>
      </c>
      <c r="G221" s="259"/>
      <c r="H221" s="262">
        <v>227.3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8" t="s">
        <v>150</v>
      </c>
      <c r="AU221" s="268" t="s">
        <v>85</v>
      </c>
      <c r="AV221" s="14" t="s">
        <v>85</v>
      </c>
      <c r="AW221" s="14" t="s">
        <v>32</v>
      </c>
      <c r="AX221" s="14" t="s">
        <v>83</v>
      </c>
      <c r="AY221" s="268" t="s">
        <v>143</v>
      </c>
    </row>
    <row r="222" spans="1:65" s="2" customFormat="1" ht="21.75" customHeight="1">
      <c r="A222" s="38"/>
      <c r="B222" s="39"/>
      <c r="C222" s="280" t="s">
        <v>324</v>
      </c>
      <c r="D222" s="280" t="s">
        <v>215</v>
      </c>
      <c r="E222" s="281" t="s">
        <v>325</v>
      </c>
      <c r="F222" s="282" t="s">
        <v>326</v>
      </c>
      <c r="G222" s="283" t="s">
        <v>90</v>
      </c>
      <c r="H222" s="284">
        <v>238.665</v>
      </c>
      <c r="I222" s="285"/>
      <c r="J222" s="286">
        <f>ROUND(I222*H222,2)</f>
        <v>0</v>
      </c>
      <c r="K222" s="287"/>
      <c r="L222" s="288"/>
      <c r="M222" s="289" t="s">
        <v>1</v>
      </c>
      <c r="N222" s="290" t="s">
        <v>40</v>
      </c>
      <c r="O222" s="91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5" t="s">
        <v>182</v>
      </c>
      <c r="AT222" s="245" t="s">
        <v>215</v>
      </c>
      <c r="AU222" s="245" t="s">
        <v>85</v>
      </c>
      <c r="AY222" s="17" t="s">
        <v>143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17" t="s">
        <v>83</v>
      </c>
      <c r="BK222" s="246">
        <f>ROUND(I222*H222,2)</f>
        <v>0</v>
      </c>
      <c r="BL222" s="17" t="s">
        <v>148</v>
      </c>
      <c r="BM222" s="245" t="s">
        <v>327</v>
      </c>
    </row>
    <row r="223" spans="1:51" s="14" customFormat="1" ht="12">
      <c r="A223" s="14"/>
      <c r="B223" s="258"/>
      <c r="C223" s="259"/>
      <c r="D223" s="249" t="s">
        <v>150</v>
      </c>
      <c r="E223" s="260" t="s">
        <v>1</v>
      </c>
      <c r="F223" s="261" t="s">
        <v>328</v>
      </c>
      <c r="G223" s="259"/>
      <c r="H223" s="262">
        <v>238.665</v>
      </c>
      <c r="I223" s="263"/>
      <c r="J223" s="259"/>
      <c r="K223" s="259"/>
      <c r="L223" s="264"/>
      <c r="M223" s="265"/>
      <c r="N223" s="266"/>
      <c r="O223" s="266"/>
      <c r="P223" s="266"/>
      <c r="Q223" s="266"/>
      <c r="R223" s="266"/>
      <c r="S223" s="266"/>
      <c r="T223" s="26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8" t="s">
        <v>150</v>
      </c>
      <c r="AU223" s="268" t="s">
        <v>85</v>
      </c>
      <c r="AV223" s="14" t="s">
        <v>85</v>
      </c>
      <c r="AW223" s="14" t="s">
        <v>32</v>
      </c>
      <c r="AX223" s="14" t="s">
        <v>83</v>
      </c>
      <c r="AY223" s="268" t="s">
        <v>143</v>
      </c>
    </row>
    <row r="224" spans="1:63" s="12" customFormat="1" ht="22.8" customHeight="1">
      <c r="A224" s="12"/>
      <c r="B224" s="217"/>
      <c r="C224" s="218"/>
      <c r="D224" s="219" t="s">
        <v>74</v>
      </c>
      <c r="E224" s="231" t="s">
        <v>182</v>
      </c>
      <c r="F224" s="231" t="s">
        <v>329</v>
      </c>
      <c r="G224" s="218"/>
      <c r="H224" s="218"/>
      <c r="I224" s="221"/>
      <c r="J224" s="232">
        <f>BK224</f>
        <v>0</v>
      </c>
      <c r="K224" s="218"/>
      <c r="L224" s="223"/>
      <c r="M224" s="224"/>
      <c r="N224" s="225"/>
      <c r="O224" s="225"/>
      <c r="P224" s="226">
        <f>SUM(P225:P233)</f>
        <v>0</v>
      </c>
      <c r="Q224" s="225"/>
      <c r="R224" s="226">
        <f>SUM(R225:R233)</f>
        <v>2.29568</v>
      </c>
      <c r="S224" s="225"/>
      <c r="T224" s="227">
        <f>SUM(T225:T233)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28" t="s">
        <v>83</v>
      </c>
      <c r="AT224" s="229" t="s">
        <v>74</v>
      </c>
      <c r="AU224" s="229" t="s">
        <v>83</v>
      </c>
      <c r="AY224" s="228" t="s">
        <v>143</v>
      </c>
      <c r="BK224" s="230">
        <f>SUM(BK225:BK233)</f>
        <v>0</v>
      </c>
    </row>
    <row r="225" spans="1:65" s="2" customFormat="1" ht="21.75" customHeight="1">
      <c r="A225" s="38"/>
      <c r="B225" s="39"/>
      <c r="C225" s="233" t="s">
        <v>330</v>
      </c>
      <c r="D225" s="233" t="s">
        <v>145</v>
      </c>
      <c r="E225" s="234" t="s">
        <v>331</v>
      </c>
      <c r="F225" s="235" t="s">
        <v>332</v>
      </c>
      <c r="G225" s="236" t="s">
        <v>231</v>
      </c>
      <c r="H225" s="237">
        <v>2</v>
      </c>
      <c r="I225" s="238"/>
      <c r="J225" s="239">
        <f>ROUND(I225*H225,2)</f>
        <v>0</v>
      </c>
      <c r="K225" s="240"/>
      <c r="L225" s="44"/>
      <c r="M225" s="241" t="s">
        <v>1</v>
      </c>
      <c r="N225" s="242" t="s">
        <v>40</v>
      </c>
      <c r="O225" s="91"/>
      <c r="P225" s="243">
        <f>O225*H225</f>
        <v>0</v>
      </c>
      <c r="Q225" s="243">
        <v>0.3409</v>
      </c>
      <c r="R225" s="243">
        <f>Q225*H225</f>
        <v>0.6818</v>
      </c>
      <c r="S225" s="243">
        <v>0</v>
      </c>
      <c r="T225" s="24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5" t="s">
        <v>148</v>
      </c>
      <c r="AT225" s="245" t="s">
        <v>145</v>
      </c>
      <c r="AU225" s="245" t="s">
        <v>85</v>
      </c>
      <c r="AY225" s="17" t="s">
        <v>143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17" t="s">
        <v>83</v>
      </c>
      <c r="BK225" s="246">
        <f>ROUND(I225*H225,2)</f>
        <v>0</v>
      </c>
      <c r="BL225" s="17" t="s">
        <v>148</v>
      </c>
      <c r="BM225" s="245" t="s">
        <v>333</v>
      </c>
    </row>
    <row r="226" spans="1:65" s="2" customFormat="1" ht="16.5" customHeight="1">
      <c r="A226" s="38"/>
      <c r="B226" s="39"/>
      <c r="C226" s="280" t="s">
        <v>334</v>
      </c>
      <c r="D226" s="280" t="s">
        <v>215</v>
      </c>
      <c r="E226" s="281" t="s">
        <v>335</v>
      </c>
      <c r="F226" s="282" t="s">
        <v>336</v>
      </c>
      <c r="G226" s="283" t="s">
        <v>231</v>
      </c>
      <c r="H226" s="284">
        <v>2</v>
      </c>
      <c r="I226" s="285"/>
      <c r="J226" s="286">
        <f>ROUND(I226*H226,2)</f>
        <v>0</v>
      </c>
      <c r="K226" s="287"/>
      <c r="L226" s="288"/>
      <c r="M226" s="289" t="s">
        <v>1</v>
      </c>
      <c r="N226" s="290" t="s">
        <v>40</v>
      </c>
      <c r="O226" s="91"/>
      <c r="P226" s="243">
        <f>O226*H226</f>
        <v>0</v>
      </c>
      <c r="Q226" s="243">
        <v>0.175</v>
      </c>
      <c r="R226" s="243">
        <f>Q226*H226</f>
        <v>0.35</v>
      </c>
      <c r="S226" s="243">
        <v>0</v>
      </c>
      <c r="T226" s="24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5" t="s">
        <v>182</v>
      </c>
      <c r="AT226" s="245" t="s">
        <v>215</v>
      </c>
      <c r="AU226" s="245" t="s">
        <v>85</v>
      </c>
      <c r="AY226" s="17" t="s">
        <v>143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7" t="s">
        <v>83</v>
      </c>
      <c r="BK226" s="246">
        <f>ROUND(I226*H226,2)</f>
        <v>0</v>
      </c>
      <c r="BL226" s="17" t="s">
        <v>148</v>
      </c>
      <c r="BM226" s="245" t="s">
        <v>337</v>
      </c>
    </row>
    <row r="227" spans="1:65" s="2" customFormat="1" ht="21.75" customHeight="1">
      <c r="A227" s="38"/>
      <c r="B227" s="39"/>
      <c r="C227" s="280" t="s">
        <v>338</v>
      </c>
      <c r="D227" s="280" t="s">
        <v>215</v>
      </c>
      <c r="E227" s="281" t="s">
        <v>339</v>
      </c>
      <c r="F227" s="282" t="s">
        <v>340</v>
      </c>
      <c r="G227" s="283" t="s">
        <v>231</v>
      </c>
      <c r="H227" s="284">
        <v>2</v>
      </c>
      <c r="I227" s="285"/>
      <c r="J227" s="286">
        <f>ROUND(I227*H227,2)</f>
        <v>0</v>
      </c>
      <c r="K227" s="287"/>
      <c r="L227" s="288"/>
      <c r="M227" s="289" t="s">
        <v>1</v>
      </c>
      <c r="N227" s="290" t="s">
        <v>40</v>
      </c>
      <c r="O227" s="91"/>
      <c r="P227" s="243">
        <f>O227*H227</f>
        <v>0</v>
      </c>
      <c r="Q227" s="243">
        <v>0.08</v>
      </c>
      <c r="R227" s="243">
        <f>Q227*H227</f>
        <v>0.16</v>
      </c>
      <c r="S227" s="243">
        <v>0</v>
      </c>
      <c r="T227" s="24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5" t="s">
        <v>182</v>
      </c>
      <c r="AT227" s="245" t="s">
        <v>215</v>
      </c>
      <c r="AU227" s="245" t="s">
        <v>85</v>
      </c>
      <c r="AY227" s="17" t="s">
        <v>143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17" t="s">
        <v>83</v>
      </c>
      <c r="BK227" s="246">
        <f>ROUND(I227*H227,2)</f>
        <v>0</v>
      </c>
      <c r="BL227" s="17" t="s">
        <v>148</v>
      </c>
      <c r="BM227" s="245" t="s">
        <v>341</v>
      </c>
    </row>
    <row r="228" spans="1:65" s="2" customFormat="1" ht="16.5" customHeight="1">
      <c r="A228" s="38"/>
      <c r="B228" s="39"/>
      <c r="C228" s="280" t="s">
        <v>342</v>
      </c>
      <c r="D228" s="280" t="s">
        <v>215</v>
      </c>
      <c r="E228" s="281" t="s">
        <v>343</v>
      </c>
      <c r="F228" s="282" t="s">
        <v>344</v>
      </c>
      <c r="G228" s="283" t="s">
        <v>231</v>
      </c>
      <c r="H228" s="284">
        <v>2</v>
      </c>
      <c r="I228" s="285"/>
      <c r="J228" s="286">
        <f>ROUND(I228*H228,2)</f>
        <v>0</v>
      </c>
      <c r="K228" s="287"/>
      <c r="L228" s="288"/>
      <c r="M228" s="289" t="s">
        <v>1</v>
      </c>
      <c r="N228" s="290" t="s">
        <v>40</v>
      </c>
      <c r="O228" s="91"/>
      <c r="P228" s="243">
        <f>O228*H228</f>
        <v>0</v>
      </c>
      <c r="Q228" s="243">
        <v>0.17</v>
      </c>
      <c r="R228" s="243">
        <f>Q228*H228</f>
        <v>0.34</v>
      </c>
      <c r="S228" s="243">
        <v>0</v>
      </c>
      <c r="T228" s="24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5" t="s">
        <v>182</v>
      </c>
      <c r="AT228" s="245" t="s">
        <v>215</v>
      </c>
      <c r="AU228" s="245" t="s">
        <v>85</v>
      </c>
      <c r="AY228" s="17" t="s">
        <v>143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17" t="s">
        <v>83</v>
      </c>
      <c r="BK228" s="246">
        <f>ROUND(I228*H228,2)</f>
        <v>0</v>
      </c>
      <c r="BL228" s="17" t="s">
        <v>148</v>
      </c>
      <c r="BM228" s="245" t="s">
        <v>345</v>
      </c>
    </row>
    <row r="229" spans="1:65" s="2" customFormat="1" ht="16.5" customHeight="1">
      <c r="A229" s="38"/>
      <c r="B229" s="39"/>
      <c r="C229" s="280" t="s">
        <v>346</v>
      </c>
      <c r="D229" s="280" t="s">
        <v>215</v>
      </c>
      <c r="E229" s="281" t="s">
        <v>347</v>
      </c>
      <c r="F229" s="282" t="s">
        <v>348</v>
      </c>
      <c r="G229" s="283" t="s">
        <v>231</v>
      </c>
      <c r="H229" s="284">
        <v>2</v>
      </c>
      <c r="I229" s="285"/>
      <c r="J229" s="286">
        <f>ROUND(I229*H229,2)</f>
        <v>0</v>
      </c>
      <c r="K229" s="287"/>
      <c r="L229" s="288"/>
      <c r="M229" s="289" t="s">
        <v>1</v>
      </c>
      <c r="N229" s="290" t="s">
        <v>40</v>
      </c>
      <c r="O229" s="91"/>
      <c r="P229" s="243">
        <f>O229*H229</f>
        <v>0</v>
      </c>
      <c r="Q229" s="243">
        <v>0.0506</v>
      </c>
      <c r="R229" s="243">
        <f>Q229*H229</f>
        <v>0.1012</v>
      </c>
      <c r="S229" s="243">
        <v>0</v>
      </c>
      <c r="T229" s="24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5" t="s">
        <v>182</v>
      </c>
      <c r="AT229" s="245" t="s">
        <v>215</v>
      </c>
      <c r="AU229" s="245" t="s">
        <v>85</v>
      </c>
      <c r="AY229" s="17" t="s">
        <v>143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7" t="s">
        <v>83</v>
      </c>
      <c r="BK229" s="246">
        <f>ROUND(I229*H229,2)</f>
        <v>0</v>
      </c>
      <c r="BL229" s="17" t="s">
        <v>148</v>
      </c>
      <c r="BM229" s="245" t="s">
        <v>349</v>
      </c>
    </row>
    <row r="230" spans="1:65" s="2" customFormat="1" ht="16.5" customHeight="1">
      <c r="A230" s="38"/>
      <c r="B230" s="39"/>
      <c r="C230" s="280" t="s">
        <v>350</v>
      </c>
      <c r="D230" s="280" t="s">
        <v>215</v>
      </c>
      <c r="E230" s="281" t="s">
        <v>351</v>
      </c>
      <c r="F230" s="282" t="s">
        <v>352</v>
      </c>
      <c r="G230" s="283" t="s">
        <v>231</v>
      </c>
      <c r="H230" s="284">
        <v>2</v>
      </c>
      <c r="I230" s="285"/>
      <c r="J230" s="286">
        <f>ROUND(I230*H230,2)</f>
        <v>0</v>
      </c>
      <c r="K230" s="287"/>
      <c r="L230" s="288"/>
      <c r="M230" s="289" t="s">
        <v>1</v>
      </c>
      <c r="N230" s="290" t="s">
        <v>40</v>
      </c>
      <c r="O230" s="91"/>
      <c r="P230" s="243">
        <f>O230*H230</f>
        <v>0</v>
      </c>
      <c r="Q230" s="243">
        <v>0.087</v>
      </c>
      <c r="R230" s="243">
        <f>Q230*H230</f>
        <v>0.174</v>
      </c>
      <c r="S230" s="243">
        <v>0</v>
      </c>
      <c r="T230" s="24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5" t="s">
        <v>182</v>
      </c>
      <c r="AT230" s="245" t="s">
        <v>215</v>
      </c>
      <c r="AU230" s="245" t="s">
        <v>85</v>
      </c>
      <c r="AY230" s="17" t="s">
        <v>143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17" t="s">
        <v>83</v>
      </c>
      <c r="BK230" s="246">
        <f>ROUND(I230*H230,2)</f>
        <v>0</v>
      </c>
      <c r="BL230" s="17" t="s">
        <v>148</v>
      </c>
      <c r="BM230" s="245" t="s">
        <v>353</v>
      </c>
    </row>
    <row r="231" spans="1:65" s="2" customFormat="1" ht="21.75" customHeight="1">
      <c r="A231" s="38"/>
      <c r="B231" s="39"/>
      <c r="C231" s="280" t="s">
        <v>354</v>
      </c>
      <c r="D231" s="280" t="s">
        <v>215</v>
      </c>
      <c r="E231" s="281" t="s">
        <v>355</v>
      </c>
      <c r="F231" s="282" t="s">
        <v>356</v>
      </c>
      <c r="G231" s="283" t="s">
        <v>231</v>
      </c>
      <c r="H231" s="284">
        <v>2</v>
      </c>
      <c r="I231" s="285"/>
      <c r="J231" s="286">
        <f>ROUND(I231*H231,2)</f>
        <v>0</v>
      </c>
      <c r="K231" s="287"/>
      <c r="L231" s="288"/>
      <c r="M231" s="289" t="s">
        <v>1</v>
      </c>
      <c r="N231" s="290" t="s">
        <v>40</v>
      </c>
      <c r="O231" s="91"/>
      <c r="P231" s="243">
        <f>O231*H231</f>
        <v>0</v>
      </c>
      <c r="Q231" s="243">
        <v>0.027</v>
      </c>
      <c r="R231" s="243">
        <f>Q231*H231</f>
        <v>0.054</v>
      </c>
      <c r="S231" s="243">
        <v>0</v>
      </c>
      <c r="T231" s="24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5" t="s">
        <v>182</v>
      </c>
      <c r="AT231" s="245" t="s">
        <v>215</v>
      </c>
      <c r="AU231" s="245" t="s">
        <v>85</v>
      </c>
      <c r="AY231" s="17" t="s">
        <v>143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17" t="s">
        <v>83</v>
      </c>
      <c r="BK231" s="246">
        <f>ROUND(I231*H231,2)</f>
        <v>0</v>
      </c>
      <c r="BL231" s="17" t="s">
        <v>148</v>
      </c>
      <c r="BM231" s="245" t="s">
        <v>357</v>
      </c>
    </row>
    <row r="232" spans="1:65" s="2" customFormat="1" ht="21.75" customHeight="1">
      <c r="A232" s="38"/>
      <c r="B232" s="39"/>
      <c r="C232" s="233" t="s">
        <v>358</v>
      </c>
      <c r="D232" s="233" t="s">
        <v>145</v>
      </c>
      <c r="E232" s="234" t="s">
        <v>359</v>
      </c>
      <c r="F232" s="235" t="s">
        <v>360</v>
      </c>
      <c r="G232" s="236" t="s">
        <v>231</v>
      </c>
      <c r="H232" s="237">
        <v>2</v>
      </c>
      <c r="I232" s="238"/>
      <c r="J232" s="239">
        <f>ROUND(I232*H232,2)</f>
        <v>0</v>
      </c>
      <c r="K232" s="240"/>
      <c r="L232" s="44"/>
      <c r="M232" s="241" t="s">
        <v>1</v>
      </c>
      <c r="N232" s="242" t="s">
        <v>40</v>
      </c>
      <c r="O232" s="91"/>
      <c r="P232" s="243">
        <f>O232*H232</f>
        <v>0</v>
      </c>
      <c r="Q232" s="243">
        <v>0.21734</v>
      </c>
      <c r="R232" s="243">
        <f>Q232*H232</f>
        <v>0.43468</v>
      </c>
      <c r="S232" s="243">
        <v>0</v>
      </c>
      <c r="T232" s="24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5" t="s">
        <v>148</v>
      </c>
      <c r="AT232" s="245" t="s">
        <v>145</v>
      </c>
      <c r="AU232" s="245" t="s">
        <v>85</v>
      </c>
      <c r="AY232" s="17" t="s">
        <v>143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17" t="s">
        <v>83</v>
      </c>
      <c r="BK232" s="246">
        <f>ROUND(I232*H232,2)</f>
        <v>0</v>
      </c>
      <c r="BL232" s="17" t="s">
        <v>148</v>
      </c>
      <c r="BM232" s="245" t="s">
        <v>361</v>
      </c>
    </row>
    <row r="233" spans="1:65" s="2" customFormat="1" ht="21.75" customHeight="1">
      <c r="A233" s="38"/>
      <c r="B233" s="39"/>
      <c r="C233" s="233" t="s">
        <v>362</v>
      </c>
      <c r="D233" s="233" t="s">
        <v>145</v>
      </c>
      <c r="E233" s="234" t="s">
        <v>363</v>
      </c>
      <c r="F233" s="235" t="s">
        <v>364</v>
      </c>
      <c r="G233" s="236" t="s">
        <v>365</v>
      </c>
      <c r="H233" s="237">
        <v>2</v>
      </c>
      <c r="I233" s="238"/>
      <c r="J233" s="239">
        <f>ROUND(I233*H233,2)</f>
        <v>0</v>
      </c>
      <c r="K233" s="240"/>
      <c r="L233" s="44"/>
      <c r="M233" s="241" t="s">
        <v>1</v>
      </c>
      <c r="N233" s="242" t="s">
        <v>40</v>
      </c>
      <c r="O233" s="91"/>
      <c r="P233" s="243">
        <f>O233*H233</f>
        <v>0</v>
      </c>
      <c r="Q233" s="243">
        <v>0</v>
      </c>
      <c r="R233" s="243">
        <f>Q233*H233</f>
        <v>0</v>
      </c>
      <c r="S233" s="243">
        <v>0</v>
      </c>
      <c r="T233" s="24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5" t="s">
        <v>148</v>
      </c>
      <c r="AT233" s="245" t="s">
        <v>145</v>
      </c>
      <c r="AU233" s="245" t="s">
        <v>85</v>
      </c>
      <c r="AY233" s="17" t="s">
        <v>143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17" t="s">
        <v>83</v>
      </c>
      <c r="BK233" s="246">
        <f>ROUND(I233*H233,2)</f>
        <v>0</v>
      </c>
      <c r="BL233" s="17" t="s">
        <v>148</v>
      </c>
      <c r="BM233" s="245" t="s">
        <v>366</v>
      </c>
    </row>
    <row r="234" spans="1:63" s="12" customFormat="1" ht="22.8" customHeight="1">
      <c r="A234" s="12"/>
      <c r="B234" s="217"/>
      <c r="C234" s="218"/>
      <c r="D234" s="219" t="s">
        <v>74</v>
      </c>
      <c r="E234" s="231" t="s">
        <v>187</v>
      </c>
      <c r="F234" s="231" t="s">
        <v>367</v>
      </c>
      <c r="G234" s="218"/>
      <c r="H234" s="218"/>
      <c r="I234" s="221"/>
      <c r="J234" s="232">
        <f>BK234</f>
        <v>0</v>
      </c>
      <c r="K234" s="218"/>
      <c r="L234" s="223"/>
      <c r="M234" s="224"/>
      <c r="N234" s="225"/>
      <c r="O234" s="225"/>
      <c r="P234" s="226">
        <f>SUM(P235:P255)</f>
        <v>0</v>
      </c>
      <c r="Q234" s="225"/>
      <c r="R234" s="226">
        <f>SUM(R235:R255)</f>
        <v>47.38307999999999</v>
      </c>
      <c r="S234" s="225"/>
      <c r="T234" s="227">
        <f>SUM(T235:T255)</f>
        <v>22.084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8" t="s">
        <v>83</v>
      </c>
      <c r="AT234" s="229" t="s">
        <v>74</v>
      </c>
      <c r="AU234" s="229" t="s">
        <v>83</v>
      </c>
      <c r="AY234" s="228" t="s">
        <v>143</v>
      </c>
      <c r="BK234" s="230">
        <f>SUM(BK235:BK255)</f>
        <v>0</v>
      </c>
    </row>
    <row r="235" spans="1:65" s="2" customFormat="1" ht="21.75" customHeight="1">
      <c r="A235" s="38"/>
      <c r="B235" s="39"/>
      <c r="C235" s="233" t="s">
        <v>368</v>
      </c>
      <c r="D235" s="233" t="s">
        <v>145</v>
      </c>
      <c r="E235" s="234" t="s">
        <v>369</v>
      </c>
      <c r="F235" s="235" t="s">
        <v>370</v>
      </c>
      <c r="G235" s="236" t="s">
        <v>94</v>
      </c>
      <c r="H235" s="237">
        <v>153</v>
      </c>
      <c r="I235" s="238"/>
      <c r="J235" s="239">
        <f>ROUND(I235*H235,2)</f>
        <v>0</v>
      </c>
      <c r="K235" s="240"/>
      <c r="L235" s="44"/>
      <c r="M235" s="241" t="s">
        <v>1</v>
      </c>
      <c r="N235" s="242" t="s">
        <v>40</v>
      </c>
      <c r="O235" s="91"/>
      <c r="P235" s="243">
        <f>O235*H235</f>
        <v>0</v>
      </c>
      <c r="Q235" s="243">
        <v>0.0002</v>
      </c>
      <c r="R235" s="243">
        <f>Q235*H235</f>
        <v>0.030600000000000002</v>
      </c>
      <c r="S235" s="243">
        <v>0</v>
      </c>
      <c r="T235" s="24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5" t="s">
        <v>148</v>
      </c>
      <c r="AT235" s="245" t="s">
        <v>145</v>
      </c>
      <c r="AU235" s="245" t="s">
        <v>85</v>
      </c>
      <c r="AY235" s="17" t="s">
        <v>143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17" t="s">
        <v>83</v>
      </c>
      <c r="BK235" s="246">
        <f>ROUND(I235*H235,2)</f>
        <v>0</v>
      </c>
      <c r="BL235" s="17" t="s">
        <v>148</v>
      </c>
      <c r="BM235" s="245" t="s">
        <v>371</v>
      </c>
    </row>
    <row r="236" spans="1:51" s="13" customFormat="1" ht="12">
      <c r="A236" s="13"/>
      <c r="B236" s="247"/>
      <c r="C236" s="248"/>
      <c r="D236" s="249" t="s">
        <v>150</v>
      </c>
      <c r="E236" s="250" t="s">
        <v>1</v>
      </c>
      <c r="F236" s="251" t="s">
        <v>151</v>
      </c>
      <c r="G236" s="248"/>
      <c r="H236" s="250" t="s">
        <v>1</v>
      </c>
      <c r="I236" s="252"/>
      <c r="J236" s="248"/>
      <c r="K236" s="248"/>
      <c r="L236" s="253"/>
      <c r="M236" s="254"/>
      <c r="N236" s="255"/>
      <c r="O236" s="255"/>
      <c r="P236" s="255"/>
      <c r="Q236" s="255"/>
      <c r="R236" s="255"/>
      <c r="S236" s="255"/>
      <c r="T236" s="25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7" t="s">
        <v>150</v>
      </c>
      <c r="AU236" s="257" t="s">
        <v>85</v>
      </c>
      <c r="AV236" s="13" t="s">
        <v>83</v>
      </c>
      <c r="AW236" s="13" t="s">
        <v>32</v>
      </c>
      <c r="AX236" s="13" t="s">
        <v>75</v>
      </c>
      <c r="AY236" s="257" t="s">
        <v>143</v>
      </c>
    </row>
    <row r="237" spans="1:51" s="14" customFormat="1" ht="12">
      <c r="A237" s="14"/>
      <c r="B237" s="258"/>
      <c r="C237" s="259"/>
      <c r="D237" s="249" t="s">
        <v>150</v>
      </c>
      <c r="E237" s="260" t="s">
        <v>1</v>
      </c>
      <c r="F237" s="261" t="s">
        <v>372</v>
      </c>
      <c r="G237" s="259"/>
      <c r="H237" s="262">
        <v>153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8" t="s">
        <v>150</v>
      </c>
      <c r="AU237" s="268" t="s">
        <v>85</v>
      </c>
      <c r="AV237" s="14" t="s">
        <v>85</v>
      </c>
      <c r="AW237" s="14" t="s">
        <v>32</v>
      </c>
      <c r="AX237" s="14" t="s">
        <v>83</v>
      </c>
      <c r="AY237" s="268" t="s">
        <v>143</v>
      </c>
    </row>
    <row r="238" spans="1:65" s="2" customFormat="1" ht="16.5" customHeight="1">
      <c r="A238" s="38"/>
      <c r="B238" s="39"/>
      <c r="C238" s="233" t="s">
        <v>373</v>
      </c>
      <c r="D238" s="233" t="s">
        <v>145</v>
      </c>
      <c r="E238" s="234" t="s">
        <v>374</v>
      </c>
      <c r="F238" s="235" t="s">
        <v>375</v>
      </c>
      <c r="G238" s="236" t="s">
        <v>94</v>
      </c>
      <c r="H238" s="237">
        <v>153</v>
      </c>
      <c r="I238" s="238"/>
      <c r="J238" s="239">
        <f>ROUND(I238*H238,2)</f>
        <v>0</v>
      </c>
      <c r="K238" s="240"/>
      <c r="L238" s="44"/>
      <c r="M238" s="241" t="s">
        <v>1</v>
      </c>
      <c r="N238" s="242" t="s">
        <v>40</v>
      </c>
      <c r="O238" s="91"/>
      <c r="P238" s="243">
        <f>O238*H238</f>
        <v>0</v>
      </c>
      <c r="Q238" s="243">
        <v>0</v>
      </c>
      <c r="R238" s="243">
        <f>Q238*H238</f>
        <v>0</v>
      </c>
      <c r="S238" s="243">
        <v>0</v>
      </c>
      <c r="T238" s="24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5" t="s">
        <v>148</v>
      </c>
      <c r="AT238" s="245" t="s">
        <v>145</v>
      </c>
      <c r="AU238" s="245" t="s">
        <v>85</v>
      </c>
      <c r="AY238" s="17" t="s">
        <v>143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17" t="s">
        <v>83</v>
      </c>
      <c r="BK238" s="246">
        <f>ROUND(I238*H238,2)</f>
        <v>0</v>
      </c>
      <c r="BL238" s="17" t="s">
        <v>148</v>
      </c>
      <c r="BM238" s="245" t="s">
        <v>376</v>
      </c>
    </row>
    <row r="239" spans="1:51" s="14" customFormat="1" ht="12">
      <c r="A239" s="14"/>
      <c r="B239" s="258"/>
      <c r="C239" s="259"/>
      <c r="D239" s="249" t="s">
        <v>150</v>
      </c>
      <c r="E239" s="260" t="s">
        <v>1</v>
      </c>
      <c r="F239" s="261" t="s">
        <v>377</v>
      </c>
      <c r="G239" s="259"/>
      <c r="H239" s="262">
        <v>153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8" t="s">
        <v>150</v>
      </c>
      <c r="AU239" s="268" t="s">
        <v>85</v>
      </c>
      <c r="AV239" s="14" t="s">
        <v>85</v>
      </c>
      <c r="AW239" s="14" t="s">
        <v>32</v>
      </c>
      <c r="AX239" s="14" t="s">
        <v>83</v>
      </c>
      <c r="AY239" s="268" t="s">
        <v>143</v>
      </c>
    </row>
    <row r="240" spans="1:65" s="2" customFormat="1" ht="21.75" customHeight="1">
      <c r="A240" s="38"/>
      <c r="B240" s="39"/>
      <c r="C240" s="233" t="s">
        <v>378</v>
      </c>
      <c r="D240" s="233" t="s">
        <v>145</v>
      </c>
      <c r="E240" s="234" t="s">
        <v>379</v>
      </c>
      <c r="F240" s="235" t="s">
        <v>380</v>
      </c>
      <c r="G240" s="236" t="s">
        <v>94</v>
      </c>
      <c r="H240" s="237">
        <v>248.7</v>
      </c>
      <c r="I240" s="238"/>
      <c r="J240" s="239">
        <f>ROUND(I240*H240,2)</f>
        <v>0</v>
      </c>
      <c r="K240" s="240"/>
      <c r="L240" s="44"/>
      <c r="M240" s="241" t="s">
        <v>1</v>
      </c>
      <c r="N240" s="242" t="s">
        <v>40</v>
      </c>
      <c r="O240" s="91"/>
      <c r="P240" s="243">
        <f>O240*H240</f>
        <v>0</v>
      </c>
      <c r="Q240" s="243">
        <v>0.1295</v>
      </c>
      <c r="R240" s="243">
        <f>Q240*H240</f>
        <v>32.206649999999996</v>
      </c>
      <c r="S240" s="243">
        <v>0</v>
      </c>
      <c r="T240" s="24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5" t="s">
        <v>148</v>
      </c>
      <c r="AT240" s="245" t="s">
        <v>145</v>
      </c>
      <c r="AU240" s="245" t="s">
        <v>85</v>
      </c>
      <c r="AY240" s="17" t="s">
        <v>143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17" t="s">
        <v>83</v>
      </c>
      <c r="BK240" s="246">
        <f>ROUND(I240*H240,2)</f>
        <v>0</v>
      </c>
      <c r="BL240" s="17" t="s">
        <v>148</v>
      </c>
      <c r="BM240" s="245" t="s">
        <v>381</v>
      </c>
    </row>
    <row r="241" spans="1:51" s="14" customFormat="1" ht="12">
      <c r="A241" s="14"/>
      <c r="B241" s="258"/>
      <c r="C241" s="259"/>
      <c r="D241" s="249" t="s">
        <v>150</v>
      </c>
      <c r="E241" s="260" t="s">
        <v>1</v>
      </c>
      <c r="F241" s="261" t="s">
        <v>93</v>
      </c>
      <c r="G241" s="259"/>
      <c r="H241" s="262">
        <v>248.7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8" t="s">
        <v>150</v>
      </c>
      <c r="AU241" s="268" t="s">
        <v>85</v>
      </c>
      <c r="AV241" s="14" t="s">
        <v>85</v>
      </c>
      <c r="AW241" s="14" t="s">
        <v>32</v>
      </c>
      <c r="AX241" s="14" t="s">
        <v>83</v>
      </c>
      <c r="AY241" s="268" t="s">
        <v>143</v>
      </c>
    </row>
    <row r="242" spans="1:65" s="2" customFormat="1" ht="16.5" customHeight="1">
      <c r="A242" s="38"/>
      <c r="B242" s="39"/>
      <c r="C242" s="280" t="s">
        <v>382</v>
      </c>
      <c r="D242" s="280" t="s">
        <v>215</v>
      </c>
      <c r="E242" s="281" t="s">
        <v>383</v>
      </c>
      <c r="F242" s="282" t="s">
        <v>384</v>
      </c>
      <c r="G242" s="283" t="s">
        <v>94</v>
      </c>
      <c r="H242" s="284">
        <v>261.135</v>
      </c>
      <c r="I242" s="285"/>
      <c r="J242" s="286">
        <f>ROUND(I242*H242,2)</f>
        <v>0</v>
      </c>
      <c r="K242" s="287"/>
      <c r="L242" s="288"/>
      <c r="M242" s="289" t="s">
        <v>1</v>
      </c>
      <c r="N242" s="290" t="s">
        <v>40</v>
      </c>
      <c r="O242" s="91"/>
      <c r="P242" s="243">
        <f>O242*H242</f>
        <v>0</v>
      </c>
      <c r="Q242" s="243">
        <v>0.058</v>
      </c>
      <c r="R242" s="243">
        <f>Q242*H242</f>
        <v>15.14583</v>
      </c>
      <c r="S242" s="243">
        <v>0</v>
      </c>
      <c r="T242" s="24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5" t="s">
        <v>182</v>
      </c>
      <c r="AT242" s="245" t="s">
        <v>215</v>
      </c>
      <c r="AU242" s="245" t="s">
        <v>85</v>
      </c>
      <c r="AY242" s="17" t="s">
        <v>143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17" t="s">
        <v>83</v>
      </c>
      <c r="BK242" s="246">
        <f>ROUND(I242*H242,2)</f>
        <v>0</v>
      </c>
      <c r="BL242" s="17" t="s">
        <v>148</v>
      </c>
      <c r="BM242" s="245" t="s">
        <v>385</v>
      </c>
    </row>
    <row r="243" spans="1:51" s="13" customFormat="1" ht="12">
      <c r="A243" s="13"/>
      <c r="B243" s="247"/>
      <c r="C243" s="248"/>
      <c r="D243" s="249" t="s">
        <v>150</v>
      </c>
      <c r="E243" s="250" t="s">
        <v>1</v>
      </c>
      <c r="F243" s="251" t="s">
        <v>386</v>
      </c>
      <c r="G243" s="248"/>
      <c r="H243" s="250" t="s">
        <v>1</v>
      </c>
      <c r="I243" s="252"/>
      <c r="J243" s="248"/>
      <c r="K243" s="248"/>
      <c r="L243" s="253"/>
      <c r="M243" s="254"/>
      <c r="N243" s="255"/>
      <c r="O243" s="255"/>
      <c r="P243" s="255"/>
      <c r="Q243" s="255"/>
      <c r="R243" s="255"/>
      <c r="S243" s="255"/>
      <c r="T243" s="25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7" t="s">
        <v>150</v>
      </c>
      <c r="AU243" s="257" t="s">
        <v>85</v>
      </c>
      <c r="AV243" s="13" t="s">
        <v>83</v>
      </c>
      <c r="AW243" s="13" t="s">
        <v>32</v>
      </c>
      <c r="AX243" s="13" t="s">
        <v>75</v>
      </c>
      <c r="AY243" s="257" t="s">
        <v>143</v>
      </c>
    </row>
    <row r="244" spans="1:51" s="13" customFormat="1" ht="12">
      <c r="A244" s="13"/>
      <c r="B244" s="247"/>
      <c r="C244" s="248"/>
      <c r="D244" s="249" t="s">
        <v>150</v>
      </c>
      <c r="E244" s="250" t="s">
        <v>1</v>
      </c>
      <c r="F244" s="251" t="s">
        <v>387</v>
      </c>
      <c r="G244" s="248"/>
      <c r="H244" s="250" t="s">
        <v>1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7" t="s">
        <v>150</v>
      </c>
      <c r="AU244" s="257" t="s">
        <v>85</v>
      </c>
      <c r="AV244" s="13" t="s">
        <v>83</v>
      </c>
      <c r="AW244" s="13" t="s">
        <v>32</v>
      </c>
      <c r="AX244" s="13" t="s">
        <v>75</v>
      </c>
      <c r="AY244" s="257" t="s">
        <v>143</v>
      </c>
    </row>
    <row r="245" spans="1:51" s="14" customFormat="1" ht="12">
      <c r="A245" s="14"/>
      <c r="B245" s="258"/>
      <c r="C245" s="259"/>
      <c r="D245" s="249" t="s">
        <v>150</v>
      </c>
      <c r="E245" s="260" t="s">
        <v>1</v>
      </c>
      <c r="F245" s="261" t="s">
        <v>388</v>
      </c>
      <c r="G245" s="259"/>
      <c r="H245" s="262">
        <v>125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8" t="s">
        <v>150</v>
      </c>
      <c r="AU245" s="268" t="s">
        <v>85</v>
      </c>
      <c r="AV245" s="14" t="s">
        <v>85</v>
      </c>
      <c r="AW245" s="14" t="s">
        <v>32</v>
      </c>
      <c r="AX245" s="14" t="s">
        <v>75</v>
      </c>
      <c r="AY245" s="268" t="s">
        <v>143</v>
      </c>
    </row>
    <row r="246" spans="1:51" s="14" customFormat="1" ht="12">
      <c r="A246" s="14"/>
      <c r="B246" s="258"/>
      <c r="C246" s="259"/>
      <c r="D246" s="249" t="s">
        <v>150</v>
      </c>
      <c r="E246" s="260" t="s">
        <v>1</v>
      </c>
      <c r="F246" s="261" t="s">
        <v>389</v>
      </c>
      <c r="G246" s="259"/>
      <c r="H246" s="262">
        <v>123.7</v>
      </c>
      <c r="I246" s="263"/>
      <c r="J246" s="259"/>
      <c r="K246" s="259"/>
      <c r="L246" s="264"/>
      <c r="M246" s="265"/>
      <c r="N246" s="266"/>
      <c r="O246" s="266"/>
      <c r="P246" s="266"/>
      <c r="Q246" s="266"/>
      <c r="R246" s="266"/>
      <c r="S246" s="266"/>
      <c r="T246" s="26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8" t="s">
        <v>150</v>
      </c>
      <c r="AU246" s="268" t="s">
        <v>85</v>
      </c>
      <c r="AV246" s="14" t="s">
        <v>85</v>
      </c>
      <c r="AW246" s="14" t="s">
        <v>32</v>
      </c>
      <c r="AX246" s="14" t="s">
        <v>75</v>
      </c>
      <c r="AY246" s="268" t="s">
        <v>143</v>
      </c>
    </row>
    <row r="247" spans="1:51" s="15" customFormat="1" ht="12">
      <c r="A247" s="15"/>
      <c r="B247" s="269"/>
      <c r="C247" s="270"/>
      <c r="D247" s="249" t="s">
        <v>150</v>
      </c>
      <c r="E247" s="271" t="s">
        <v>93</v>
      </c>
      <c r="F247" s="272" t="s">
        <v>157</v>
      </c>
      <c r="G247" s="270"/>
      <c r="H247" s="273">
        <v>248.7</v>
      </c>
      <c r="I247" s="274"/>
      <c r="J247" s="270"/>
      <c r="K247" s="270"/>
      <c r="L247" s="275"/>
      <c r="M247" s="276"/>
      <c r="N247" s="277"/>
      <c r="O247" s="277"/>
      <c r="P247" s="277"/>
      <c r="Q247" s="277"/>
      <c r="R247" s="277"/>
      <c r="S247" s="277"/>
      <c r="T247" s="278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9" t="s">
        <v>150</v>
      </c>
      <c r="AU247" s="279" t="s">
        <v>85</v>
      </c>
      <c r="AV247" s="15" t="s">
        <v>148</v>
      </c>
      <c r="AW247" s="15" t="s">
        <v>32</v>
      </c>
      <c r="AX247" s="15" t="s">
        <v>83</v>
      </c>
      <c r="AY247" s="279" t="s">
        <v>143</v>
      </c>
    </row>
    <row r="248" spans="1:51" s="14" customFormat="1" ht="12">
      <c r="A248" s="14"/>
      <c r="B248" s="258"/>
      <c r="C248" s="259"/>
      <c r="D248" s="249" t="s">
        <v>150</v>
      </c>
      <c r="E248" s="259"/>
      <c r="F248" s="261" t="s">
        <v>390</v>
      </c>
      <c r="G248" s="259"/>
      <c r="H248" s="262">
        <v>261.135</v>
      </c>
      <c r="I248" s="263"/>
      <c r="J248" s="259"/>
      <c r="K248" s="259"/>
      <c r="L248" s="264"/>
      <c r="M248" s="265"/>
      <c r="N248" s="266"/>
      <c r="O248" s="266"/>
      <c r="P248" s="266"/>
      <c r="Q248" s="266"/>
      <c r="R248" s="266"/>
      <c r="S248" s="266"/>
      <c r="T248" s="26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8" t="s">
        <v>150</v>
      </c>
      <c r="AU248" s="268" t="s">
        <v>85</v>
      </c>
      <c r="AV248" s="14" t="s">
        <v>85</v>
      </c>
      <c r="AW248" s="14" t="s">
        <v>4</v>
      </c>
      <c r="AX248" s="14" t="s">
        <v>83</v>
      </c>
      <c r="AY248" s="268" t="s">
        <v>143</v>
      </c>
    </row>
    <row r="249" spans="1:65" s="2" customFormat="1" ht="21.75" customHeight="1">
      <c r="A249" s="38"/>
      <c r="B249" s="39"/>
      <c r="C249" s="233" t="s">
        <v>391</v>
      </c>
      <c r="D249" s="233" t="s">
        <v>145</v>
      </c>
      <c r="E249" s="234" t="s">
        <v>392</v>
      </c>
      <c r="F249" s="235" t="s">
        <v>393</v>
      </c>
      <c r="G249" s="236" t="s">
        <v>94</v>
      </c>
      <c r="H249" s="237">
        <v>30.15</v>
      </c>
      <c r="I249" s="238"/>
      <c r="J249" s="239">
        <f>ROUND(I249*H249,2)</f>
        <v>0</v>
      </c>
      <c r="K249" s="240"/>
      <c r="L249" s="44"/>
      <c r="M249" s="241" t="s">
        <v>1</v>
      </c>
      <c r="N249" s="242" t="s">
        <v>40</v>
      </c>
      <c r="O249" s="91"/>
      <c r="P249" s="243">
        <f>O249*H249</f>
        <v>0</v>
      </c>
      <c r="Q249" s="243">
        <v>0</v>
      </c>
      <c r="R249" s="243">
        <f>Q249*H249</f>
        <v>0</v>
      </c>
      <c r="S249" s="243">
        <v>0</v>
      </c>
      <c r="T249" s="24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5" t="s">
        <v>148</v>
      </c>
      <c r="AT249" s="245" t="s">
        <v>145</v>
      </c>
      <c r="AU249" s="245" t="s">
        <v>85</v>
      </c>
      <c r="AY249" s="17" t="s">
        <v>143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17" t="s">
        <v>83</v>
      </c>
      <c r="BK249" s="246">
        <f>ROUND(I249*H249,2)</f>
        <v>0</v>
      </c>
      <c r="BL249" s="17" t="s">
        <v>148</v>
      </c>
      <c r="BM249" s="245" t="s">
        <v>394</v>
      </c>
    </row>
    <row r="250" spans="1:51" s="14" customFormat="1" ht="12">
      <c r="A250" s="14"/>
      <c r="B250" s="258"/>
      <c r="C250" s="259"/>
      <c r="D250" s="249" t="s">
        <v>150</v>
      </c>
      <c r="E250" s="260" t="s">
        <v>1</v>
      </c>
      <c r="F250" s="261" t="s">
        <v>96</v>
      </c>
      <c r="G250" s="259"/>
      <c r="H250" s="262">
        <v>30.15</v>
      </c>
      <c r="I250" s="263"/>
      <c r="J250" s="259"/>
      <c r="K250" s="259"/>
      <c r="L250" s="264"/>
      <c r="M250" s="265"/>
      <c r="N250" s="266"/>
      <c r="O250" s="266"/>
      <c r="P250" s="266"/>
      <c r="Q250" s="266"/>
      <c r="R250" s="266"/>
      <c r="S250" s="266"/>
      <c r="T250" s="26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8" t="s">
        <v>150</v>
      </c>
      <c r="AU250" s="268" t="s">
        <v>85</v>
      </c>
      <c r="AV250" s="14" t="s">
        <v>85</v>
      </c>
      <c r="AW250" s="14" t="s">
        <v>32</v>
      </c>
      <c r="AX250" s="14" t="s">
        <v>83</v>
      </c>
      <c r="AY250" s="268" t="s">
        <v>143</v>
      </c>
    </row>
    <row r="251" spans="1:65" s="2" customFormat="1" ht="16.5" customHeight="1">
      <c r="A251" s="38"/>
      <c r="B251" s="39"/>
      <c r="C251" s="233" t="s">
        <v>395</v>
      </c>
      <c r="D251" s="233" t="s">
        <v>145</v>
      </c>
      <c r="E251" s="234" t="s">
        <v>396</v>
      </c>
      <c r="F251" s="235" t="s">
        <v>397</v>
      </c>
      <c r="G251" s="236" t="s">
        <v>94</v>
      </c>
      <c r="H251" s="237">
        <v>30.15</v>
      </c>
      <c r="I251" s="238"/>
      <c r="J251" s="239">
        <f>ROUND(I251*H251,2)</f>
        <v>0</v>
      </c>
      <c r="K251" s="240"/>
      <c r="L251" s="44"/>
      <c r="M251" s="241" t="s">
        <v>1</v>
      </c>
      <c r="N251" s="242" t="s">
        <v>40</v>
      </c>
      <c r="O251" s="91"/>
      <c r="P251" s="243">
        <f>O251*H251</f>
        <v>0</v>
      </c>
      <c r="Q251" s="243">
        <v>0</v>
      </c>
      <c r="R251" s="243">
        <f>Q251*H251</f>
        <v>0</v>
      </c>
      <c r="S251" s="243">
        <v>0</v>
      </c>
      <c r="T251" s="24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5" t="s">
        <v>148</v>
      </c>
      <c r="AT251" s="245" t="s">
        <v>145</v>
      </c>
      <c r="AU251" s="245" t="s">
        <v>85</v>
      </c>
      <c r="AY251" s="17" t="s">
        <v>143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17" t="s">
        <v>83</v>
      </c>
      <c r="BK251" s="246">
        <f>ROUND(I251*H251,2)</f>
        <v>0</v>
      </c>
      <c r="BL251" s="17" t="s">
        <v>148</v>
      </c>
      <c r="BM251" s="245" t="s">
        <v>398</v>
      </c>
    </row>
    <row r="252" spans="1:51" s="13" customFormat="1" ht="12">
      <c r="A252" s="13"/>
      <c r="B252" s="247"/>
      <c r="C252" s="248"/>
      <c r="D252" s="249" t="s">
        <v>150</v>
      </c>
      <c r="E252" s="250" t="s">
        <v>1</v>
      </c>
      <c r="F252" s="251" t="s">
        <v>151</v>
      </c>
      <c r="G252" s="248"/>
      <c r="H252" s="250" t="s">
        <v>1</v>
      </c>
      <c r="I252" s="252"/>
      <c r="J252" s="248"/>
      <c r="K252" s="248"/>
      <c r="L252" s="253"/>
      <c r="M252" s="254"/>
      <c r="N252" s="255"/>
      <c r="O252" s="255"/>
      <c r="P252" s="255"/>
      <c r="Q252" s="255"/>
      <c r="R252" s="255"/>
      <c r="S252" s="255"/>
      <c r="T252" s="25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7" t="s">
        <v>150</v>
      </c>
      <c r="AU252" s="257" t="s">
        <v>85</v>
      </c>
      <c r="AV252" s="13" t="s">
        <v>83</v>
      </c>
      <c r="AW252" s="13" t="s">
        <v>32</v>
      </c>
      <c r="AX252" s="13" t="s">
        <v>75</v>
      </c>
      <c r="AY252" s="257" t="s">
        <v>143</v>
      </c>
    </row>
    <row r="253" spans="1:51" s="14" customFormat="1" ht="12">
      <c r="A253" s="14"/>
      <c r="B253" s="258"/>
      <c r="C253" s="259"/>
      <c r="D253" s="249" t="s">
        <v>150</v>
      </c>
      <c r="E253" s="260" t="s">
        <v>96</v>
      </c>
      <c r="F253" s="261" t="s">
        <v>156</v>
      </c>
      <c r="G253" s="259"/>
      <c r="H253" s="262">
        <v>30.15</v>
      </c>
      <c r="I253" s="263"/>
      <c r="J253" s="259"/>
      <c r="K253" s="259"/>
      <c r="L253" s="264"/>
      <c r="M253" s="265"/>
      <c r="N253" s="266"/>
      <c r="O253" s="266"/>
      <c r="P253" s="266"/>
      <c r="Q253" s="266"/>
      <c r="R253" s="266"/>
      <c r="S253" s="266"/>
      <c r="T253" s="26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8" t="s">
        <v>150</v>
      </c>
      <c r="AU253" s="268" t="s">
        <v>85</v>
      </c>
      <c r="AV253" s="14" t="s">
        <v>85</v>
      </c>
      <c r="AW253" s="14" t="s">
        <v>32</v>
      </c>
      <c r="AX253" s="14" t="s">
        <v>83</v>
      </c>
      <c r="AY253" s="268" t="s">
        <v>143</v>
      </c>
    </row>
    <row r="254" spans="1:65" s="2" customFormat="1" ht="16.5" customHeight="1">
      <c r="A254" s="38"/>
      <c r="B254" s="39"/>
      <c r="C254" s="233" t="s">
        <v>399</v>
      </c>
      <c r="D254" s="233" t="s">
        <v>145</v>
      </c>
      <c r="E254" s="234" t="s">
        <v>400</v>
      </c>
      <c r="F254" s="235" t="s">
        <v>401</v>
      </c>
      <c r="G254" s="236" t="s">
        <v>90</v>
      </c>
      <c r="H254" s="237">
        <v>1104.2</v>
      </c>
      <c r="I254" s="238"/>
      <c r="J254" s="239">
        <f>ROUND(I254*H254,2)</f>
        <v>0</v>
      </c>
      <c r="K254" s="240"/>
      <c r="L254" s="44"/>
      <c r="M254" s="241" t="s">
        <v>1</v>
      </c>
      <c r="N254" s="242" t="s">
        <v>40</v>
      </c>
      <c r="O254" s="91"/>
      <c r="P254" s="243">
        <f>O254*H254</f>
        <v>0</v>
      </c>
      <c r="Q254" s="243">
        <v>0</v>
      </c>
      <c r="R254" s="243">
        <f>Q254*H254</f>
        <v>0</v>
      </c>
      <c r="S254" s="243">
        <v>0.02</v>
      </c>
      <c r="T254" s="244">
        <f>S254*H254</f>
        <v>22.084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5" t="s">
        <v>148</v>
      </c>
      <c r="AT254" s="245" t="s">
        <v>145</v>
      </c>
      <c r="AU254" s="245" t="s">
        <v>85</v>
      </c>
      <c r="AY254" s="17" t="s">
        <v>143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17" t="s">
        <v>83</v>
      </c>
      <c r="BK254" s="246">
        <f>ROUND(I254*H254,2)</f>
        <v>0</v>
      </c>
      <c r="BL254" s="17" t="s">
        <v>148</v>
      </c>
      <c r="BM254" s="245" t="s">
        <v>402</v>
      </c>
    </row>
    <row r="255" spans="1:51" s="14" customFormat="1" ht="12">
      <c r="A255" s="14"/>
      <c r="B255" s="258"/>
      <c r="C255" s="259"/>
      <c r="D255" s="249" t="s">
        <v>150</v>
      </c>
      <c r="E255" s="260" t="s">
        <v>1</v>
      </c>
      <c r="F255" s="261" t="s">
        <v>403</v>
      </c>
      <c r="G255" s="259"/>
      <c r="H255" s="262">
        <v>1104.2</v>
      </c>
      <c r="I255" s="263"/>
      <c r="J255" s="259"/>
      <c r="K255" s="259"/>
      <c r="L255" s="264"/>
      <c r="M255" s="265"/>
      <c r="N255" s="266"/>
      <c r="O255" s="266"/>
      <c r="P255" s="266"/>
      <c r="Q255" s="266"/>
      <c r="R255" s="266"/>
      <c r="S255" s="266"/>
      <c r="T255" s="26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8" t="s">
        <v>150</v>
      </c>
      <c r="AU255" s="268" t="s">
        <v>85</v>
      </c>
      <c r="AV255" s="14" t="s">
        <v>85</v>
      </c>
      <c r="AW255" s="14" t="s">
        <v>32</v>
      </c>
      <c r="AX255" s="14" t="s">
        <v>83</v>
      </c>
      <c r="AY255" s="268" t="s">
        <v>143</v>
      </c>
    </row>
    <row r="256" spans="1:63" s="12" customFormat="1" ht="22.8" customHeight="1">
      <c r="A256" s="12"/>
      <c r="B256" s="217"/>
      <c r="C256" s="218"/>
      <c r="D256" s="219" t="s">
        <v>74</v>
      </c>
      <c r="E256" s="231" t="s">
        <v>404</v>
      </c>
      <c r="F256" s="231" t="s">
        <v>405</v>
      </c>
      <c r="G256" s="218"/>
      <c r="H256" s="218"/>
      <c r="I256" s="221"/>
      <c r="J256" s="232">
        <f>BK256</f>
        <v>0</v>
      </c>
      <c r="K256" s="218"/>
      <c r="L256" s="223"/>
      <c r="M256" s="224"/>
      <c r="N256" s="225"/>
      <c r="O256" s="225"/>
      <c r="P256" s="226">
        <f>P257</f>
        <v>0</v>
      </c>
      <c r="Q256" s="225"/>
      <c r="R256" s="226">
        <f>R257</f>
        <v>0</v>
      </c>
      <c r="S256" s="225"/>
      <c r="T256" s="227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8" t="s">
        <v>83</v>
      </c>
      <c r="AT256" s="229" t="s">
        <v>74</v>
      </c>
      <c r="AU256" s="229" t="s">
        <v>83</v>
      </c>
      <c r="AY256" s="228" t="s">
        <v>143</v>
      </c>
      <c r="BK256" s="230">
        <f>BK257</f>
        <v>0</v>
      </c>
    </row>
    <row r="257" spans="1:65" s="2" customFormat="1" ht="21.75" customHeight="1">
      <c r="A257" s="38"/>
      <c r="B257" s="39"/>
      <c r="C257" s="233" t="s">
        <v>406</v>
      </c>
      <c r="D257" s="233" t="s">
        <v>145</v>
      </c>
      <c r="E257" s="234" t="s">
        <v>407</v>
      </c>
      <c r="F257" s="235" t="s">
        <v>408</v>
      </c>
      <c r="G257" s="236" t="s">
        <v>204</v>
      </c>
      <c r="H257" s="237">
        <v>138.765</v>
      </c>
      <c r="I257" s="238"/>
      <c r="J257" s="239">
        <f>ROUND(I257*H257,2)</f>
        <v>0</v>
      </c>
      <c r="K257" s="240"/>
      <c r="L257" s="44"/>
      <c r="M257" s="241" t="s">
        <v>1</v>
      </c>
      <c r="N257" s="242" t="s">
        <v>40</v>
      </c>
      <c r="O257" s="91"/>
      <c r="P257" s="243">
        <f>O257*H257</f>
        <v>0</v>
      </c>
      <c r="Q257" s="243">
        <v>0</v>
      </c>
      <c r="R257" s="243">
        <f>Q257*H257</f>
        <v>0</v>
      </c>
      <c r="S257" s="243">
        <v>0</v>
      </c>
      <c r="T257" s="24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5" t="s">
        <v>148</v>
      </c>
      <c r="AT257" s="245" t="s">
        <v>145</v>
      </c>
      <c r="AU257" s="245" t="s">
        <v>85</v>
      </c>
      <c r="AY257" s="17" t="s">
        <v>143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17" t="s">
        <v>83</v>
      </c>
      <c r="BK257" s="246">
        <f>ROUND(I257*H257,2)</f>
        <v>0</v>
      </c>
      <c r="BL257" s="17" t="s">
        <v>148</v>
      </c>
      <c r="BM257" s="245" t="s">
        <v>409</v>
      </c>
    </row>
    <row r="258" spans="1:63" s="12" customFormat="1" ht="22.8" customHeight="1">
      <c r="A258" s="12"/>
      <c r="B258" s="217"/>
      <c r="C258" s="218"/>
      <c r="D258" s="219" t="s">
        <v>74</v>
      </c>
      <c r="E258" s="231" t="s">
        <v>410</v>
      </c>
      <c r="F258" s="231" t="s">
        <v>411</v>
      </c>
      <c r="G258" s="218"/>
      <c r="H258" s="218"/>
      <c r="I258" s="221"/>
      <c r="J258" s="232">
        <f>BK258</f>
        <v>0</v>
      </c>
      <c r="K258" s="218"/>
      <c r="L258" s="223"/>
      <c r="M258" s="224"/>
      <c r="N258" s="225"/>
      <c r="O258" s="225"/>
      <c r="P258" s="226">
        <f>P259</f>
        <v>0</v>
      </c>
      <c r="Q258" s="225"/>
      <c r="R258" s="226">
        <f>R259</f>
        <v>0</v>
      </c>
      <c r="S258" s="225"/>
      <c r="T258" s="227">
        <f>T259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8" t="s">
        <v>83</v>
      </c>
      <c r="AT258" s="229" t="s">
        <v>74</v>
      </c>
      <c r="AU258" s="229" t="s">
        <v>83</v>
      </c>
      <c r="AY258" s="228" t="s">
        <v>143</v>
      </c>
      <c r="BK258" s="230">
        <f>BK259</f>
        <v>0</v>
      </c>
    </row>
    <row r="259" spans="1:65" s="2" customFormat="1" ht="21.75" customHeight="1">
      <c r="A259" s="38"/>
      <c r="B259" s="39"/>
      <c r="C259" s="233" t="s">
        <v>412</v>
      </c>
      <c r="D259" s="233" t="s">
        <v>145</v>
      </c>
      <c r="E259" s="234" t="s">
        <v>413</v>
      </c>
      <c r="F259" s="235" t="s">
        <v>414</v>
      </c>
      <c r="G259" s="236" t="s">
        <v>204</v>
      </c>
      <c r="H259" s="237">
        <v>76.543</v>
      </c>
      <c r="I259" s="238"/>
      <c r="J259" s="239">
        <f>ROUND(I259*H259,2)</f>
        <v>0</v>
      </c>
      <c r="K259" s="240"/>
      <c r="L259" s="44"/>
      <c r="M259" s="241" t="s">
        <v>1</v>
      </c>
      <c r="N259" s="242" t="s">
        <v>40</v>
      </c>
      <c r="O259" s="91"/>
      <c r="P259" s="243">
        <f>O259*H259</f>
        <v>0</v>
      </c>
      <c r="Q259" s="243">
        <v>0</v>
      </c>
      <c r="R259" s="243">
        <f>Q259*H259</f>
        <v>0</v>
      </c>
      <c r="S259" s="243">
        <v>0</v>
      </c>
      <c r="T259" s="244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5" t="s">
        <v>148</v>
      </c>
      <c r="AT259" s="245" t="s">
        <v>145</v>
      </c>
      <c r="AU259" s="245" t="s">
        <v>85</v>
      </c>
      <c r="AY259" s="17" t="s">
        <v>143</v>
      </c>
      <c r="BE259" s="246">
        <f>IF(N259="základní",J259,0)</f>
        <v>0</v>
      </c>
      <c r="BF259" s="246">
        <f>IF(N259="snížená",J259,0)</f>
        <v>0</v>
      </c>
      <c r="BG259" s="246">
        <f>IF(N259="zákl. přenesená",J259,0)</f>
        <v>0</v>
      </c>
      <c r="BH259" s="246">
        <f>IF(N259="sníž. přenesená",J259,0)</f>
        <v>0</v>
      </c>
      <c r="BI259" s="246">
        <f>IF(N259="nulová",J259,0)</f>
        <v>0</v>
      </c>
      <c r="BJ259" s="17" t="s">
        <v>83</v>
      </c>
      <c r="BK259" s="246">
        <f>ROUND(I259*H259,2)</f>
        <v>0</v>
      </c>
      <c r="BL259" s="17" t="s">
        <v>148</v>
      </c>
      <c r="BM259" s="245" t="s">
        <v>415</v>
      </c>
    </row>
    <row r="260" spans="1:63" s="12" customFormat="1" ht="25.9" customHeight="1">
      <c r="A260" s="12"/>
      <c r="B260" s="217"/>
      <c r="C260" s="218"/>
      <c r="D260" s="219" t="s">
        <v>74</v>
      </c>
      <c r="E260" s="220" t="s">
        <v>215</v>
      </c>
      <c r="F260" s="220" t="s">
        <v>416</v>
      </c>
      <c r="G260" s="218"/>
      <c r="H260" s="218"/>
      <c r="I260" s="221"/>
      <c r="J260" s="222">
        <f>BK260</f>
        <v>0</v>
      </c>
      <c r="K260" s="218"/>
      <c r="L260" s="223"/>
      <c r="M260" s="224"/>
      <c r="N260" s="225"/>
      <c r="O260" s="225"/>
      <c r="P260" s="226">
        <f>P261</f>
        <v>0</v>
      </c>
      <c r="Q260" s="225"/>
      <c r="R260" s="226">
        <f>R261</f>
        <v>4.254004329999999</v>
      </c>
      <c r="S260" s="225"/>
      <c r="T260" s="227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8" t="s">
        <v>109</v>
      </c>
      <c r="AT260" s="229" t="s">
        <v>74</v>
      </c>
      <c r="AU260" s="229" t="s">
        <v>75</v>
      </c>
      <c r="AY260" s="228" t="s">
        <v>143</v>
      </c>
      <c r="BK260" s="230">
        <f>BK261</f>
        <v>0</v>
      </c>
    </row>
    <row r="261" spans="1:63" s="12" customFormat="1" ht="22.8" customHeight="1">
      <c r="A261" s="12"/>
      <c r="B261" s="217"/>
      <c r="C261" s="218"/>
      <c r="D261" s="219" t="s">
        <v>74</v>
      </c>
      <c r="E261" s="231" t="s">
        <v>417</v>
      </c>
      <c r="F261" s="231" t="s">
        <v>418</v>
      </c>
      <c r="G261" s="218"/>
      <c r="H261" s="218"/>
      <c r="I261" s="221"/>
      <c r="J261" s="232">
        <f>BK261</f>
        <v>0</v>
      </c>
      <c r="K261" s="218"/>
      <c r="L261" s="223"/>
      <c r="M261" s="224"/>
      <c r="N261" s="225"/>
      <c r="O261" s="225"/>
      <c r="P261" s="226">
        <f>SUM(P262:P277)</f>
        <v>0</v>
      </c>
      <c r="Q261" s="225"/>
      <c r="R261" s="226">
        <f>SUM(R262:R277)</f>
        <v>4.254004329999999</v>
      </c>
      <c r="S261" s="225"/>
      <c r="T261" s="227">
        <f>SUM(T262:T277)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28" t="s">
        <v>109</v>
      </c>
      <c r="AT261" s="229" t="s">
        <v>74</v>
      </c>
      <c r="AU261" s="229" t="s">
        <v>83</v>
      </c>
      <c r="AY261" s="228" t="s">
        <v>143</v>
      </c>
      <c r="BK261" s="230">
        <f>SUM(BK262:BK277)</f>
        <v>0</v>
      </c>
    </row>
    <row r="262" spans="1:65" s="2" customFormat="1" ht="21.75" customHeight="1">
      <c r="A262" s="38"/>
      <c r="B262" s="39"/>
      <c r="C262" s="233" t="s">
        <v>419</v>
      </c>
      <c r="D262" s="233" t="s">
        <v>145</v>
      </c>
      <c r="E262" s="234" t="s">
        <v>420</v>
      </c>
      <c r="F262" s="235" t="s">
        <v>421</v>
      </c>
      <c r="G262" s="236" t="s">
        <v>87</v>
      </c>
      <c r="H262" s="237">
        <v>1.645</v>
      </c>
      <c r="I262" s="238"/>
      <c r="J262" s="239">
        <f>ROUND(I262*H262,2)</f>
        <v>0</v>
      </c>
      <c r="K262" s="240"/>
      <c r="L262" s="44"/>
      <c r="M262" s="241" t="s">
        <v>1</v>
      </c>
      <c r="N262" s="242" t="s">
        <v>40</v>
      </c>
      <c r="O262" s="91"/>
      <c r="P262" s="243">
        <f>O262*H262</f>
        <v>0</v>
      </c>
      <c r="Q262" s="243">
        <v>2.25634</v>
      </c>
      <c r="R262" s="243">
        <f>Q262*H262</f>
        <v>3.7116792999999997</v>
      </c>
      <c r="S262" s="243">
        <v>0</v>
      </c>
      <c r="T262" s="244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5" t="s">
        <v>422</v>
      </c>
      <c r="AT262" s="245" t="s">
        <v>145</v>
      </c>
      <c r="AU262" s="245" t="s">
        <v>85</v>
      </c>
      <c r="AY262" s="17" t="s">
        <v>143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17" t="s">
        <v>83</v>
      </c>
      <c r="BK262" s="246">
        <f>ROUND(I262*H262,2)</f>
        <v>0</v>
      </c>
      <c r="BL262" s="17" t="s">
        <v>422</v>
      </c>
      <c r="BM262" s="245" t="s">
        <v>423</v>
      </c>
    </row>
    <row r="263" spans="1:51" s="13" customFormat="1" ht="12">
      <c r="A263" s="13"/>
      <c r="B263" s="247"/>
      <c r="C263" s="248"/>
      <c r="D263" s="249" t="s">
        <v>150</v>
      </c>
      <c r="E263" s="250" t="s">
        <v>1</v>
      </c>
      <c r="F263" s="251" t="s">
        <v>424</v>
      </c>
      <c r="G263" s="248"/>
      <c r="H263" s="250" t="s">
        <v>1</v>
      </c>
      <c r="I263" s="252"/>
      <c r="J263" s="248"/>
      <c r="K263" s="248"/>
      <c r="L263" s="253"/>
      <c r="M263" s="254"/>
      <c r="N263" s="255"/>
      <c r="O263" s="255"/>
      <c r="P263" s="255"/>
      <c r="Q263" s="255"/>
      <c r="R263" s="255"/>
      <c r="S263" s="255"/>
      <c r="T263" s="25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7" t="s">
        <v>150</v>
      </c>
      <c r="AU263" s="257" t="s">
        <v>85</v>
      </c>
      <c r="AV263" s="13" t="s">
        <v>83</v>
      </c>
      <c r="AW263" s="13" t="s">
        <v>32</v>
      </c>
      <c r="AX263" s="13" t="s">
        <v>75</v>
      </c>
      <c r="AY263" s="257" t="s">
        <v>143</v>
      </c>
    </row>
    <row r="264" spans="1:51" s="14" customFormat="1" ht="12">
      <c r="A264" s="14"/>
      <c r="B264" s="258"/>
      <c r="C264" s="259"/>
      <c r="D264" s="249" t="s">
        <v>150</v>
      </c>
      <c r="E264" s="260" t="s">
        <v>1</v>
      </c>
      <c r="F264" s="261" t="s">
        <v>425</v>
      </c>
      <c r="G264" s="259"/>
      <c r="H264" s="262">
        <v>0.636</v>
      </c>
      <c r="I264" s="263"/>
      <c r="J264" s="259"/>
      <c r="K264" s="259"/>
      <c r="L264" s="264"/>
      <c r="M264" s="265"/>
      <c r="N264" s="266"/>
      <c r="O264" s="266"/>
      <c r="P264" s="266"/>
      <c r="Q264" s="266"/>
      <c r="R264" s="266"/>
      <c r="S264" s="266"/>
      <c r="T264" s="26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8" t="s">
        <v>150</v>
      </c>
      <c r="AU264" s="268" t="s">
        <v>85</v>
      </c>
      <c r="AV264" s="14" t="s">
        <v>85</v>
      </c>
      <c r="AW264" s="14" t="s">
        <v>32</v>
      </c>
      <c r="AX264" s="14" t="s">
        <v>75</v>
      </c>
      <c r="AY264" s="268" t="s">
        <v>143</v>
      </c>
    </row>
    <row r="265" spans="1:51" s="14" customFormat="1" ht="12">
      <c r="A265" s="14"/>
      <c r="B265" s="258"/>
      <c r="C265" s="259"/>
      <c r="D265" s="249" t="s">
        <v>150</v>
      </c>
      <c r="E265" s="260" t="s">
        <v>1</v>
      </c>
      <c r="F265" s="261" t="s">
        <v>426</v>
      </c>
      <c r="G265" s="259"/>
      <c r="H265" s="262">
        <v>0.904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8" t="s">
        <v>150</v>
      </c>
      <c r="AU265" s="268" t="s">
        <v>85</v>
      </c>
      <c r="AV265" s="14" t="s">
        <v>85</v>
      </c>
      <c r="AW265" s="14" t="s">
        <v>32</v>
      </c>
      <c r="AX265" s="14" t="s">
        <v>75</v>
      </c>
      <c r="AY265" s="268" t="s">
        <v>143</v>
      </c>
    </row>
    <row r="266" spans="1:51" s="13" customFormat="1" ht="12">
      <c r="A266" s="13"/>
      <c r="B266" s="247"/>
      <c r="C266" s="248"/>
      <c r="D266" s="249" t="s">
        <v>150</v>
      </c>
      <c r="E266" s="250" t="s">
        <v>1</v>
      </c>
      <c r="F266" s="251" t="s">
        <v>427</v>
      </c>
      <c r="G266" s="248"/>
      <c r="H266" s="250" t="s">
        <v>1</v>
      </c>
      <c r="I266" s="252"/>
      <c r="J266" s="248"/>
      <c r="K266" s="248"/>
      <c r="L266" s="253"/>
      <c r="M266" s="254"/>
      <c r="N266" s="255"/>
      <c r="O266" s="255"/>
      <c r="P266" s="255"/>
      <c r="Q266" s="255"/>
      <c r="R266" s="255"/>
      <c r="S266" s="255"/>
      <c r="T266" s="25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7" t="s">
        <v>150</v>
      </c>
      <c r="AU266" s="257" t="s">
        <v>85</v>
      </c>
      <c r="AV266" s="13" t="s">
        <v>83</v>
      </c>
      <c r="AW266" s="13" t="s">
        <v>32</v>
      </c>
      <c r="AX266" s="13" t="s">
        <v>75</v>
      </c>
      <c r="AY266" s="257" t="s">
        <v>143</v>
      </c>
    </row>
    <row r="267" spans="1:51" s="14" customFormat="1" ht="12">
      <c r="A267" s="14"/>
      <c r="B267" s="258"/>
      <c r="C267" s="259"/>
      <c r="D267" s="249" t="s">
        <v>150</v>
      </c>
      <c r="E267" s="260" t="s">
        <v>1</v>
      </c>
      <c r="F267" s="261" t="s">
        <v>428</v>
      </c>
      <c r="G267" s="259"/>
      <c r="H267" s="262">
        <v>0.105</v>
      </c>
      <c r="I267" s="263"/>
      <c r="J267" s="259"/>
      <c r="K267" s="259"/>
      <c r="L267" s="264"/>
      <c r="M267" s="265"/>
      <c r="N267" s="266"/>
      <c r="O267" s="266"/>
      <c r="P267" s="266"/>
      <c r="Q267" s="266"/>
      <c r="R267" s="266"/>
      <c r="S267" s="266"/>
      <c r="T267" s="26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8" t="s">
        <v>150</v>
      </c>
      <c r="AU267" s="268" t="s">
        <v>85</v>
      </c>
      <c r="AV267" s="14" t="s">
        <v>85</v>
      </c>
      <c r="AW267" s="14" t="s">
        <v>32</v>
      </c>
      <c r="AX267" s="14" t="s">
        <v>75</v>
      </c>
      <c r="AY267" s="268" t="s">
        <v>143</v>
      </c>
    </row>
    <row r="268" spans="1:51" s="15" customFormat="1" ht="12">
      <c r="A268" s="15"/>
      <c r="B268" s="269"/>
      <c r="C268" s="270"/>
      <c r="D268" s="249" t="s">
        <v>150</v>
      </c>
      <c r="E268" s="271" t="s">
        <v>1</v>
      </c>
      <c r="F268" s="272" t="s">
        <v>157</v>
      </c>
      <c r="G268" s="270"/>
      <c r="H268" s="273">
        <v>1.645</v>
      </c>
      <c r="I268" s="274"/>
      <c r="J268" s="270"/>
      <c r="K268" s="270"/>
      <c r="L268" s="275"/>
      <c r="M268" s="276"/>
      <c r="N268" s="277"/>
      <c r="O268" s="277"/>
      <c r="P268" s="277"/>
      <c r="Q268" s="277"/>
      <c r="R268" s="277"/>
      <c r="S268" s="277"/>
      <c r="T268" s="278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9" t="s">
        <v>150</v>
      </c>
      <c r="AU268" s="279" t="s">
        <v>85</v>
      </c>
      <c r="AV268" s="15" t="s">
        <v>148</v>
      </c>
      <c r="AW268" s="15" t="s">
        <v>32</v>
      </c>
      <c r="AX268" s="15" t="s">
        <v>83</v>
      </c>
      <c r="AY268" s="279" t="s">
        <v>143</v>
      </c>
    </row>
    <row r="269" spans="1:65" s="2" customFormat="1" ht="16.5" customHeight="1">
      <c r="A269" s="38"/>
      <c r="B269" s="39"/>
      <c r="C269" s="233" t="s">
        <v>429</v>
      </c>
      <c r="D269" s="233" t="s">
        <v>145</v>
      </c>
      <c r="E269" s="234" t="s">
        <v>430</v>
      </c>
      <c r="F269" s="235" t="s">
        <v>431</v>
      </c>
      <c r="G269" s="236" t="s">
        <v>90</v>
      </c>
      <c r="H269" s="237">
        <v>17.521</v>
      </c>
      <c r="I269" s="238"/>
      <c r="J269" s="239">
        <f>ROUND(I269*H269,2)</f>
        <v>0</v>
      </c>
      <c r="K269" s="240"/>
      <c r="L269" s="44"/>
      <c r="M269" s="241" t="s">
        <v>1</v>
      </c>
      <c r="N269" s="242" t="s">
        <v>40</v>
      </c>
      <c r="O269" s="91"/>
      <c r="P269" s="243">
        <f>O269*H269</f>
        <v>0</v>
      </c>
      <c r="Q269" s="243">
        <v>0.01743</v>
      </c>
      <c r="R269" s="243">
        <f>Q269*H269</f>
        <v>0.30539103</v>
      </c>
      <c r="S269" s="243">
        <v>0</v>
      </c>
      <c r="T269" s="244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5" t="s">
        <v>422</v>
      </c>
      <c r="AT269" s="245" t="s">
        <v>145</v>
      </c>
      <c r="AU269" s="245" t="s">
        <v>85</v>
      </c>
      <c r="AY269" s="17" t="s">
        <v>143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17" t="s">
        <v>83</v>
      </c>
      <c r="BK269" s="246">
        <f>ROUND(I269*H269,2)</f>
        <v>0</v>
      </c>
      <c r="BL269" s="17" t="s">
        <v>422</v>
      </c>
      <c r="BM269" s="245" t="s">
        <v>432</v>
      </c>
    </row>
    <row r="270" spans="1:51" s="13" customFormat="1" ht="12">
      <c r="A270" s="13"/>
      <c r="B270" s="247"/>
      <c r="C270" s="248"/>
      <c r="D270" s="249" t="s">
        <v>150</v>
      </c>
      <c r="E270" s="250" t="s">
        <v>1</v>
      </c>
      <c r="F270" s="251" t="s">
        <v>424</v>
      </c>
      <c r="G270" s="248"/>
      <c r="H270" s="250" t="s">
        <v>1</v>
      </c>
      <c r="I270" s="252"/>
      <c r="J270" s="248"/>
      <c r="K270" s="248"/>
      <c r="L270" s="253"/>
      <c r="M270" s="254"/>
      <c r="N270" s="255"/>
      <c r="O270" s="255"/>
      <c r="P270" s="255"/>
      <c r="Q270" s="255"/>
      <c r="R270" s="255"/>
      <c r="S270" s="255"/>
      <c r="T270" s="25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7" t="s">
        <v>150</v>
      </c>
      <c r="AU270" s="257" t="s">
        <v>85</v>
      </c>
      <c r="AV270" s="13" t="s">
        <v>83</v>
      </c>
      <c r="AW270" s="13" t="s">
        <v>32</v>
      </c>
      <c r="AX270" s="13" t="s">
        <v>75</v>
      </c>
      <c r="AY270" s="257" t="s">
        <v>143</v>
      </c>
    </row>
    <row r="271" spans="1:51" s="14" customFormat="1" ht="12">
      <c r="A271" s="14"/>
      <c r="B271" s="258"/>
      <c r="C271" s="259"/>
      <c r="D271" s="249" t="s">
        <v>150</v>
      </c>
      <c r="E271" s="260" t="s">
        <v>1</v>
      </c>
      <c r="F271" s="261" t="s">
        <v>433</v>
      </c>
      <c r="G271" s="259"/>
      <c r="H271" s="262">
        <v>8.478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8" t="s">
        <v>150</v>
      </c>
      <c r="AU271" s="268" t="s">
        <v>85</v>
      </c>
      <c r="AV271" s="14" t="s">
        <v>85</v>
      </c>
      <c r="AW271" s="14" t="s">
        <v>32</v>
      </c>
      <c r="AX271" s="14" t="s">
        <v>75</v>
      </c>
      <c r="AY271" s="268" t="s">
        <v>143</v>
      </c>
    </row>
    <row r="272" spans="1:51" s="14" customFormat="1" ht="12">
      <c r="A272" s="14"/>
      <c r="B272" s="258"/>
      <c r="C272" s="259"/>
      <c r="D272" s="249" t="s">
        <v>150</v>
      </c>
      <c r="E272" s="260" t="s">
        <v>1</v>
      </c>
      <c r="F272" s="261" t="s">
        <v>434</v>
      </c>
      <c r="G272" s="259"/>
      <c r="H272" s="262">
        <v>9.043</v>
      </c>
      <c r="I272" s="263"/>
      <c r="J272" s="259"/>
      <c r="K272" s="259"/>
      <c r="L272" s="264"/>
      <c r="M272" s="265"/>
      <c r="N272" s="266"/>
      <c r="O272" s="266"/>
      <c r="P272" s="266"/>
      <c r="Q272" s="266"/>
      <c r="R272" s="266"/>
      <c r="S272" s="266"/>
      <c r="T272" s="26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8" t="s">
        <v>150</v>
      </c>
      <c r="AU272" s="268" t="s">
        <v>85</v>
      </c>
      <c r="AV272" s="14" t="s">
        <v>85</v>
      </c>
      <c r="AW272" s="14" t="s">
        <v>32</v>
      </c>
      <c r="AX272" s="14" t="s">
        <v>75</v>
      </c>
      <c r="AY272" s="268" t="s">
        <v>143</v>
      </c>
    </row>
    <row r="273" spans="1:51" s="15" customFormat="1" ht="12">
      <c r="A273" s="15"/>
      <c r="B273" s="269"/>
      <c r="C273" s="270"/>
      <c r="D273" s="249" t="s">
        <v>150</v>
      </c>
      <c r="E273" s="271" t="s">
        <v>1</v>
      </c>
      <c r="F273" s="272" t="s">
        <v>157</v>
      </c>
      <c r="G273" s="270"/>
      <c r="H273" s="273">
        <v>17.521</v>
      </c>
      <c r="I273" s="274"/>
      <c r="J273" s="270"/>
      <c r="K273" s="270"/>
      <c r="L273" s="275"/>
      <c r="M273" s="276"/>
      <c r="N273" s="277"/>
      <c r="O273" s="277"/>
      <c r="P273" s="277"/>
      <c r="Q273" s="277"/>
      <c r="R273" s="277"/>
      <c r="S273" s="277"/>
      <c r="T273" s="278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9" t="s">
        <v>150</v>
      </c>
      <c r="AU273" s="279" t="s">
        <v>85</v>
      </c>
      <c r="AV273" s="15" t="s">
        <v>148</v>
      </c>
      <c r="AW273" s="15" t="s">
        <v>32</v>
      </c>
      <c r="AX273" s="15" t="s">
        <v>83</v>
      </c>
      <c r="AY273" s="279" t="s">
        <v>143</v>
      </c>
    </row>
    <row r="274" spans="1:65" s="2" customFormat="1" ht="16.5" customHeight="1">
      <c r="A274" s="38"/>
      <c r="B274" s="39"/>
      <c r="C274" s="280" t="s">
        <v>435</v>
      </c>
      <c r="D274" s="280" t="s">
        <v>215</v>
      </c>
      <c r="E274" s="281" t="s">
        <v>436</v>
      </c>
      <c r="F274" s="282" t="s">
        <v>437</v>
      </c>
      <c r="G274" s="283" t="s">
        <v>94</v>
      </c>
      <c r="H274" s="284">
        <v>9</v>
      </c>
      <c r="I274" s="285"/>
      <c r="J274" s="286">
        <f>ROUND(I274*H274,2)</f>
        <v>0</v>
      </c>
      <c r="K274" s="287"/>
      <c r="L274" s="288"/>
      <c r="M274" s="289" t="s">
        <v>1</v>
      </c>
      <c r="N274" s="290" t="s">
        <v>40</v>
      </c>
      <c r="O274" s="91"/>
      <c r="P274" s="243">
        <f>O274*H274</f>
        <v>0</v>
      </c>
      <c r="Q274" s="243">
        <v>0.01147</v>
      </c>
      <c r="R274" s="243">
        <f>Q274*H274</f>
        <v>0.10322999999999999</v>
      </c>
      <c r="S274" s="243">
        <v>0</v>
      </c>
      <c r="T274" s="24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5" t="s">
        <v>438</v>
      </c>
      <c r="AT274" s="245" t="s">
        <v>215</v>
      </c>
      <c r="AU274" s="245" t="s">
        <v>85</v>
      </c>
      <c r="AY274" s="17" t="s">
        <v>143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17" t="s">
        <v>83</v>
      </c>
      <c r="BK274" s="246">
        <f>ROUND(I274*H274,2)</f>
        <v>0</v>
      </c>
      <c r="BL274" s="17" t="s">
        <v>438</v>
      </c>
      <c r="BM274" s="245" t="s">
        <v>439</v>
      </c>
    </row>
    <row r="275" spans="1:51" s="14" customFormat="1" ht="12">
      <c r="A275" s="14"/>
      <c r="B275" s="258"/>
      <c r="C275" s="259"/>
      <c r="D275" s="249" t="s">
        <v>150</v>
      </c>
      <c r="E275" s="260" t="s">
        <v>1</v>
      </c>
      <c r="F275" s="261" t="s">
        <v>440</v>
      </c>
      <c r="G275" s="259"/>
      <c r="H275" s="262">
        <v>9</v>
      </c>
      <c r="I275" s="263"/>
      <c r="J275" s="259"/>
      <c r="K275" s="259"/>
      <c r="L275" s="264"/>
      <c r="M275" s="265"/>
      <c r="N275" s="266"/>
      <c r="O275" s="266"/>
      <c r="P275" s="266"/>
      <c r="Q275" s="266"/>
      <c r="R275" s="266"/>
      <c r="S275" s="266"/>
      <c r="T275" s="267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8" t="s">
        <v>150</v>
      </c>
      <c r="AU275" s="268" t="s">
        <v>85</v>
      </c>
      <c r="AV275" s="14" t="s">
        <v>85</v>
      </c>
      <c r="AW275" s="14" t="s">
        <v>32</v>
      </c>
      <c r="AX275" s="14" t="s">
        <v>83</v>
      </c>
      <c r="AY275" s="268" t="s">
        <v>143</v>
      </c>
    </row>
    <row r="276" spans="1:65" s="2" customFormat="1" ht="16.5" customHeight="1">
      <c r="A276" s="38"/>
      <c r="B276" s="39"/>
      <c r="C276" s="280" t="s">
        <v>441</v>
      </c>
      <c r="D276" s="280" t="s">
        <v>215</v>
      </c>
      <c r="E276" s="281" t="s">
        <v>442</v>
      </c>
      <c r="F276" s="282" t="s">
        <v>443</v>
      </c>
      <c r="G276" s="283" t="s">
        <v>94</v>
      </c>
      <c r="H276" s="284">
        <v>7.2</v>
      </c>
      <c r="I276" s="285"/>
      <c r="J276" s="286">
        <f>ROUND(I276*H276,2)</f>
        <v>0</v>
      </c>
      <c r="K276" s="287"/>
      <c r="L276" s="288"/>
      <c r="M276" s="289" t="s">
        <v>1</v>
      </c>
      <c r="N276" s="290" t="s">
        <v>40</v>
      </c>
      <c r="O276" s="91"/>
      <c r="P276" s="243">
        <f>O276*H276</f>
        <v>0</v>
      </c>
      <c r="Q276" s="243">
        <v>0.01857</v>
      </c>
      <c r="R276" s="243">
        <f>Q276*H276</f>
        <v>0.133704</v>
      </c>
      <c r="S276" s="243">
        <v>0</v>
      </c>
      <c r="T276" s="24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5" t="s">
        <v>438</v>
      </c>
      <c r="AT276" s="245" t="s">
        <v>215</v>
      </c>
      <c r="AU276" s="245" t="s">
        <v>85</v>
      </c>
      <c r="AY276" s="17" t="s">
        <v>143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17" t="s">
        <v>83</v>
      </c>
      <c r="BK276" s="246">
        <f>ROUND(I276*H276,2)</f>
        <v>0</v>
      </c>
      <c r="BL276" s="17" t="s">
        <v>438</v>
      </c>
      <c r="BM276" s="245" t="s">
        <v>444</v>
      </c>
    </row>
    <row r="277" spans="1:51" s="14" customFormat="1" ht="12">
      <c r="A277" s="14"/>
      <c r="B277" s="258"/>
      <c r="C277" s="259"/>
      <c r="D277" s="249" t="s">
        <v>150</v>
      </c>
      <c r="E277" s="260" t="s">
        <v>1</v>
      </c>
      <c r="F277" s="261" t="s">
        <v>445</v>
      </c>
      <c r="G277" s="259"/>
      <c r="H277" s="262">
        <v>7.2</v>
      </c>
      <c r="I277" s="263"/>
      <c r="J277" s="259"/>
      <c r="K277" s="259"/>
      <c r="L277" s="264"/>
      <c r="M277" s="291"/>
      <c r="N277" s="292"/>
      <c r="O277" s="292"/>
      <c r="P277" s="292"/>
      <c r="Q277" s="292"/>
      <c r="R277" s="292"/>
      <c r="S277" s="292"/>
      <c r="T277" s="29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8" t="s">
        <v>150</v>
      </c>
      <c r="AU277" s="268" t="s">
        <v>85</v>
      </c>
      <c r="AV277" s="14" t="s">
        <v>85</v>
      </c>
      <c r="AW277" s="14" t="s">
        <v>32</v>
      </c>
      <c r="AX277" s="14" t="s">
        <v>83</v>
      </c>
      <c r="AY277" s="268" t="s">
        <v>143</v>
      </c>
    </row>
    <row r="278" spans="1:31" s="2" customFormat="1" ht="6.95" customHeight="1">
      <c r="A278" s="38"/>
      <c r="B278" s="66"/>
      <c r="C278" s="67"/>
      <c r="D278" s="67"/>
      <c r="E278" s="67"/>
      <c r="F278" s="67"/>
      <c r="G278" s="67"/>
      <c r="H278" s="67"/>
      <c r="I278" s="180"/>
      <c r="J278" s="67"/>
      <c r="K278" s="67"/>
      <c r="L278" s="44"/>
      <c r="M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</row>
  </sheetData>
  <sheetProtection password="CC35" sheet="1" objects="1" scenarios="1" formatColumns="0" formatRows="0" autoFilter="0"/>
  <autoFilter ref="C126:K277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4"/>
      <c r="C3" s="135"/>
      <c r="D3" s="135"/>
      <c r="E3" s="135"/>
      <c r="F3" s="135"/>
      <c r="G3" s="135"/>
      <c r="H3" s="20"/>
    </row>
    <row r="4" spans="2:8" s="1" customFormat="1" ht="24.95" customHeight="1">
      <c r="B4" s="20"/>
      <c r="C4" s="137" t="s">
        <v>446</v>
      </c>
      <c r="H4" s="20"/>
    </row>
    <row r="5" spans="2:8" s="1" customFormat="1" ht="12" customHeight="1">
      <c r="B5" s="20"/>
      <c r="C5" s="294" t="s">
        <v>13</v>
      </c>
      <c r="D5" s="148" t="s">
        <v>14</v>
      </c>
      <c r="E5" s="1"/>
      <c r="F5" s="1"/>
      <c r="H5" s="20"/>
    </row>
    <row r="6" spans="2:8" s="1" customFormat="1" ht="36.95" customHeight="1">
      <c r="B6" s="20"/>
      <c r="C6" s="295" t="s">
        <v>16</v>
      </c>
      <c r="D6" s="296" t="s">
        <v>17</v>
      </c>
      <c r="E6" s="1"/>
      <c r="F6" s="1"/>
      <c r="H6" s="20"/>
    </row>
    <row r="7" spans="2:8" s="1" customFormat="1" ht="16.5" customHeight="1">
      <c r="B7" s="20"/>
      <c r="C7" s="139" t="s">
        <v>22</v>
      </c>
      <c r="D7" s="145" t="str">
        <f>'Rekapitulace stavby'!AN8</f>
        <v>1. 4. 2020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204"/>
      <c r="B9" s="297"/>
      <c r="C9" s="298" t="s">
        <v>56</v>
      </c>
      <c r="D9" s="299" t="s">
        <v>57</v>
      </c>
      <c r="E9" s="299" t="s">
        <v>130</v>
      </c>
      <c r="F9" s="300" t="s">
        <v>447</v>
      </c>
      <c r="G9" s="204"/>
      <c r="H9" s="297"/>
    </row>
    <row r="10" spans="1:8" s="2" customFormat="1" ht="26.4" customHeight="1">
      <c r="A10" s="38"/>
      <c r="B10" s="44"/>
      <c r="C10" s="301" t="s">
        <v>448</v>
      </c>
      <c r="D10" s="301" t="s">
        <v>81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02" t="s">
        <v>449</v>
      </c>
      <c r="D11" s="303" t="s">
        <v>449</v>
      </c>
      <c r="E11" s="304" t="s">
        <v>90</v>
      </c>
      <c r="F11" s="305">
        <v>2772.6</v>
      </c>
      <c r="G11" s="38"/>
      <c r="H11" s="44"/>
    </row>
    <row r="12" spans="1:8" s="2" customFormat="1" ht="16.8" customHeight="1">
      <c r="A12" s="38"/>
      <c r="B12" s="44"/>
      <c r="C12" s="302" t="s">
        <v>450</v>
      </c>
      <c r="D12" s="303" t="s">
        <v>450</v>
      </c>
      <c r="E12" s="304" t="s">
        <v>90</v>
      </c>
      <c r="F12" s="305">
        <v>260.8</v>
      </c>
      <c r="G12" s="38"/>
      <c r="H12" s="44"/>
    </row>
    <row r="13" spans="1:8" s="2" customFormat="1" ht="16.8" customHeight="1">
      <c r="A13" s="38"/>
      <c r="B13" s="44"/>
      <c r="C13" s="302" t="s">
        <v>451</v>
      </c>
      <c r="D13" s="303" t="s">
        <v>451</v>
      </c>
      <c r="E13" s="304" t="s">
        <v>90</v>
      </c>
      <c r="F13" s="305">
        <v>18</v>
      </c>
      <c r="G13" s="38"/>
      <c r="H13" s="44"/>
    </row>
    <row r="14" spans="1:8" s="2" customFormat="1" ht="16.8" customHeight="1">
      <c r="A14" s="38"/>
      <c r="B14" s="44"/>
      <c r="C14" s="302" t="s">
        <v>93</v>
      </c>
      <c r="D14" s="303" t="s">
        <v>93</v>
      </c>
      <c r="E14" s="304" t="s">
        <v>94</v>
      </c>
      <c r="F14" s="305">
        <v>248.7</v>
      </c>
      <c r="G14" s="38"/>
      <c r="H14" s="44"/>
    </row>
    <row r="15" spans="1:8" s="2" customFormat="1" ht="16.8" customHeight="1">
      <c r="A15" s="38"/>
      <c r="B15" s="44"/>
      <c r="C15" s="306" t="s">
        <v>1</v>
      </c>
      <c r="D15" s="306" t="s">
        <v>386</v>
      </c>
      <c r="E15" s="17" t="s">
        <v>1</v>
      </c>
      <c r="F15" s="307">
        <v>0</v>
      </c>
      <c r="G15" s="38"/>
      <c r="H15" s="44"/>
    </row>
    <row r="16" spans="1:8" s="2" customFormat="1" ht="16.8" customHeight="1">
      <c r="A16" s="38"/>
      <c r="B16" s="44"/>
      <c r="C16" s="306" t="s">
        <v>1</v>
      </c>
      <c r="D16" s="306" t="s">
        <v>387</v>
      </c>
      <c r="E16" s="17" t="s">
        <v>1</v>
      </c>
      <c r="F16" s="307">
        <v>0</v>
      </c>
      <c r="G16" s="38"/>
      <c r="H16" s="44"/>
    </row>
    <row r="17" spans="1:8" s="2" customFormat="1" ht="16.8" customHeight="1">
      <c r="A17" s="38"/>
      <c r="B17" s="44"/>
      <c r="C17" s="306" t="s">
        <v>1</v>
      </c>
      <c r="D17" s="306" t="s">
        <v>388</v>
      </c>
      <c r="E17" s="17" t="s">
        <v>1</v>
      </c>
      <c r="F17" s="307">
        <v>125</v>
      </c>
      <c r="G17" s="38"/>
      <c r="H17" s="44"/>
    </row>
    <row r="18" spans="1:8" s="2" customFormat="1" ht="16.8" customHeight="1">
      <c r="A18" s="38"/>
      <c r="B18" s="44"/>
      <c r="C18" s="306" t="s">
        <v>1</v>
      </c>
      <c r="D18" s="306" t="s">
        <v>389</v>
      </c>
      <c r="E18" s="17" t="s">
        <v>1</v>
      </c>
      <c r="F18" s="307">
        <v>123.7</v>
      </c>
      <c r="G18" s="38"/>
      <c r="H18" s="44"/>
    </row>
    <row r="19" spans="1:8" s="2" customFormat="1" ht="16.8" customHeight="1">
      <c r="A19" s="38"/>
      <c r="B19" s="44"/>
      <c r="C19" s="306" t="s">
        <v>93</v>
      </c>
      <c r="D19" s="306" t="s">
        <v>157</v>
      </c>
      <c r="E19" s="17" t="s">
        <v>1</v>
      </c>
      <c r="F19" s="307">
        <v>248.7</v>
      </c>
      <c r="G19" s="38"/>
      <c r="H19" s="44"/>
    </row>
    <row r="20" spans="1:8" s="2" customFormat="1" ht="16.8" customHeight="1">
      <c r="A20" s="38"/>
      <c r="B20" s="44"/>
      <c r="C20" s="308" t="s">
        <v>452</v>
      </c>
      <c r="D20" s="38"/>
      <c r="E20" s="38"/>
      <c r="F20" s="38"/>
      <c r="G20" s="38"/>
      <c r="H20" s="44"/>
    </row>
    <row r="21" spans="1:8" s="2" customFormat="1" ht="16.8" customHeight="1">
      <c r="A21" s="38"/>
      <c r="B21" s="44"/>
      <c r="C21" s="306" t="s">
        <v>383</v>
      </c>
      <c r="D21" s="306" t="s">
        <v>384</v>
      </c>
      <c r="E21" s="17" t="s">
        <v>94</v>
      </c>
      <c r="F21" s="307">
        <v>248.7</v>
      </c>
      <c r="G21" s="38"/>
      <c r="H21" s="44"/>
    </row>
    <row r="22" spans="1:8" s="2" customFormat="1" ht="16.8" customHeight="1">
      <c r="A22" s="38"/>
      <c r="B22" s="44"/>
      <c r="C22" s="306" t="s">
        <v>158</v>
      </c>
      <c r="D22" s="306" t="s">
        <v>159</v>
      </c>
      <c r="E22" s="17" t="s">
        <v>87</v>
      </c>
      <c r="F22" s="307">
        <v>222.501</v>
      </c>
      <c r="G22" s="38"/>
      <c r="H22" s="44"/>
    </row>
    <row r="23" spans="1:8" s="2" customFormat="1" ht="12">
      <c r="A23" s="38"/>
      <c r="B23" s="44"/>
      <c r="C23" s="306" t="s">
        <v>379</v>
      </c>
      <c r="D23" s="306" t="s">
        <v>380</v>
      </c>
      <c r="E23" s="17" t="s">
        <v>94</v>
      </c>
      <c r="F23" s="307">
        <v>248.7</v>
      </c>
      <c r="G23" s="38"/>
      <c r="H23" s="44"/>
    </row>
    <row r="24" spans="1:8" s="2" customFormat="1" ht="16.8" customHeight="1">
      <c r="A24" s="38"/>
      <c r="B24" s="44"/>
      <c r="C24" s="302" t="s">
        <v>453</v>
      </c>
      <c r="D24" s="303" t="s">
        <v>453</v>
      </c>
      <c r="E24" s="304" t="s">
        <v>90</v>
      </c>
      <c r="F24" s="305">
        <v>1124.2</v>
      </c>
      <c r="G24" s="38"/>
      <c r="H24" s="44"/>
    </row>
    <row r="25" spans="1:8" s="2" customFormat="1" ht="16.8" customHeight="1">
      <c r="A25" s="38"/>
      <c r="B25" s="44"/>
      <c r="C25" s="302" t="s">
        <v>454</v>
      </c>
      <c r="D25" s="303" t="s">
        <v>454</v>
      </c>
      <c r="E25" s="304" t="s">
        <v>90</v>
      </c>
      <c r="F25" s="305">
        <v>177</v>
      </c>
      <c r="G25" s="38"/>
      <c r="H25" s="44"/>
    </row>
    <row r="26" spans="1:8" s="2" customFormat="1" ht="16.8" customHeight="1">
      <c r="A26" s="38"/>
      <c r="B26" s="44"/>
      <c r="C26" s="302" t="s">
        <v>110</v>
      </c>
      <c r="D26" s="303" t="s">
        <v>110</v>
      </c>
      <c r="E26" s="304" t="s">
        <v>90</v>
      </c>
      <c r="F26" s="305">
        <v>227.3</v>
      </c>
      <c r="G26" s="38"/>
      <c r="H26" s="44"/>
    </row>
    <row r="27" spans="1:8" s="2" customFormat="1" ht="16.8" customHeight="1">
      <c r="A27" s="38"/>
      <c r="B27" s="44"/>
      <c r="C27" s="306" t="s">
        <v>1</v>
      </c>
      <c r="D27" s="306" t="s">
        <v>151</v>
      </c>
      <c r="E27" s="17" t="s">
        <v>1</v>
      </c>
      <c r="F27" s="307">
        <v>0</v>
      </c>
      <c r="G27" s="38"/>
      <c r="H27" s="44"/>
    </row>
    <row r="28" spans="1:8" s="2" customFormat="1" ht="16.8" customHeight="1">
      <c r="A28" s="38"/>
      <c r="B28" s="44"/>
      <c r="C28" s="306" t="s">
        <v>110</v>
      </c>
      <c r="D28" s="306" t="s">
        <v>111</v>
      </c>
      <c r="E28" s="17" t="s">
        <v>1</v>
      </c>
      <c r="F28" s="307">
        <v>227.3</v>
      </c>
      <c r="G28" s="38"/>
      <c r="H28" s="44"/>
    </row>
    <row r="29" spans="1:8" s="2" customFormat="1" ht="16.8" customHeight="1">
      <c r="A29" s="38"/>
      <c r="B29" s="44"/>
      <c r="C29" s="308" t="s">
        <v>452</v>
      </c>
      <c r="D29" s="38"/>
      <c r="E29" s="38"/>
      <c r="F29" s="38"/>
      <c r="G29" s="38"/>
      <c r="H29" s="44"/>
    </row>
    <row r="30" spans="1:8" s="2" customFormat="1" ht="16.8" customHeight="1">
      <c r="A30" s="38"/>
      <c r="B30" s="44"/>
      <c r="C30" s="306" t="s">
        <v>321</v>
      </c>
      <c r="D30" s="306" t="s">
        <v>322</v>
      </c>
      <c r="E30" s="17" t="s">
        <v>90</v>
      </c>
      <c r="F30" s="307">
        <v>227.3</v>
      </c>
      <c r="G30" s="38"/>
      <c r="H30" s="44"/>
    </row>
    <row r="31" spans="1:8" s="2" customFormat="1" ht="16.8" customHeight="1">
      <c r="A31" s="38"/>
      <c r="B31" s="44"/>
      <c r="C31" s="306" t="s">
        <v>208</v>
      </c>
      <c r="D31" s="306" t="s">
        <v>209</v>
      </c>
      <c r="E31" s="17" t="s">
        <v>90</v>
      </c>
      <c r="F31" s="307">
        <v>256.3</v>
      </c>
      <c r="G31" s="38"/>
      <c r="H31" s="44"/>
    </row>
    <row r="32" spans="1:8" s="2" customFormat="1" ht="16.8" customHeight="1">
      <c r="A32" s="38"/>
      <c r="B32" s="44"/>
      <c r="C32" s="306" t="s">
        <v>297</v>
      </c>
      <c r="D32" s="306" t="s">
        <v>298</v>
      </c>
      <c r="E32" s="17" t="s">
        <v>90</v>
      </c>
      <c r="F32" s="307">
        <v>227.3</v>
      </c>
      <c r="G32" s="38"/>
      <c r="H32" s="44"/>
    </row>
    <row r="33" spans="1:8" s="2" customFormat="1" ht="16.8" customHeight="1">
      <c r="A33" s="38"/>
      <c r="B33" s="44"/>
      <c r="C33" s="306" t="s">
        <v>325</v>
      </c>
      <c r="D33" s="306" t="s">
        <v>326</v>
      </c>
      <c r="E33" s="17" t="s">
        <v>90</v>
      </c>
      <c r="F33" s="307">
        <v>238.665</v>
      </c>
      <c r="G33" s="38"/>
      <c r="H33" s="44"/>
    </row>
    <row r="34" spans="1:8" s="2" customFormat="1" ht="16.8" customHeight="1">
      <c r="A34" s="38"/>
      <c r="B34" s="44"/>
      <c r="C34" s="302" t="s">
        <v>455</v>
      </c>
      <c r="D34" s="303" t="s">
        <v>455</v>
      </c>
      <c r="E34" s="304" t="s">
        <v>90</v>
      </c>
      <c r="F34" s="305">
        <v>8102</v>
      </c>
      <c r="G34" s="38"/>
      <c r="H34" s="44"/>
    </row>
    <row r="35" spans="1:8" s="2" customFormat="1" ht="16.8" customHeight="1">
      <c r="A35" s="38"/>
      <c r="B35" s="44"/>
      <c r="C35" s="302" t="s">
        <v>103</v>
      </c>
      <c r="D35" s="303" t="s">
        <v>103</v>
      </c>
      <c r="E35" s="304" t="s">
        <v>90</v>
      </c>
      <c r="F35" s="305">
        <v>29</v>
      </c>
      <c r="G35" s="38"/>
      <c r="H35" s="44"/>
    </row>
    <row r="36" spans="1:8" s="2" customFormat="1" ht="16.8" customHeight="1">
      <c r="A36" s="38"/>
      <c r="B36" s="44"/>
      <c r="C36" s="306" t="s">
        <v>103</v>
      </c>
      <c r="D36" s="306" t="s">
        <v>104</v>
      </c>
      <c r="E36" s="17" t="s">
        <v>1</v>
      </c>
      <c r="F36" s="307">
        <v>29</v>
      </c>
      <c r="G36" s="38"/>
      <c r="H36" s="44"/>
    </row>
    <row r="37" spans="1:8" s="2" customFormat="1" ht="16.8" customHeight="1">
      <c r="A37" s="38"/>
      <c r="B37" s="44"/>
      <c r="C37" s="308" t="s">
        <v>452</v>
      </c>
      <c r="D37" s="38"/>
      <c r="E37" s="38"/>
      <c r="F37" s="38"/>
      <c r="G37" s="38"/>
      <c r="H37" s="44"/>
    </row>
    <row r="38" spans="1:8" s="2" customFormat="1" ht="16.8" customHeight="1">
      <c r="A38" s="38"/>
      <c r="B38" s="44"/>
      <c r="C38" s="306" t="s">
        <v>316</v>
      </c>
      <c r="D38" s="306" t="s">
        <v>317</v>
      </c>
      <c r="E38" s="17" t="s">
        <v>90</v>
      </c>
      <c r="F38" s="307">
        <v>1104.2</v>
      </c>
      <c r="G38" s="38"/>
      <c r="H38" s="44"/>
    </row>
    <row r="39" spans="1:8" s="2" customFormat="1" ht="16.8" customHeight="1">
      <c r="A39" s="38"/>
      <c r="B39" s="44"/>
      <c r="C39" s="306" t="s">
        <v>208</v>
      </c>
      <c r="D39" s="306" t="s">
        <v>209</v>
      </c>
      <c r="E39" s="17" t="s">
        <v>90</v>
      </c>
      <c r="F39" s="307">
        <v>256.3</v>
      </c>
      <c r="G39" s="38"/>
      <c r="H39" s="44"/>
    </row>
    <row r="40" spans="1:8" s="2" customFormat="1" ht="16.8" customHeight="1">
      <c r="A40" s="38"/>
      <c r="B40" s="44"/>
      <c r="C40" s="306" t="s">
        <v>222</v>
      </c>
      <c r="D40" s="306" t="s">
        <v>223</v>
      </c>
      <c r="E40" s="17" t="s">
        <v>90</v>
      </c>
      <c r="F40" s="307">
        <v>34.8</v>
      </c>
      <c r="G40" s="38"/>
      <c r="H40" s="44"/>
    </row>
    <row r="41" spans="1:8" s="2" customFormat="1" ht="16.8" customHeight="1">
      <c r="A41" s="38"/>
      <c r="B41" s="44"/>
      <c r="C41" s="306" t="s">
        <v>305</v>
      </c>
      <c r="D41" s="306" t="s">
        <v>306</v>
      </c>
      <c r="E41" s="17" t="s">
        <v>90</v>
      </c>
      <c r="F41" s="307">
        <v>29</v>
      </c>
      <c r="G41" s="38"/>
      <c r="H41" s="44"/>
    </row>
    <row r="42" spans="1:8" s="2" customFormat="1" ht="16.8" customHeight="1">
      <c r="A42" s="38"/>
      <c r="B42" s="44"/>
      <c r="C42" s="306" t="s">
        <v>400</v>
      </c>
      <c r="D42" s="306" t="s">
        <v>401</v>
      </c>
      <c r="E42" s="17" t="s">
        <v>90</v>
      </c>
      <c r="F42" s="307">
        <v>1104.2</v>
      </c>
      <c r="G42" s="38"/>
      <c r="H42" s="44"/>
    </row>
    <row r="43" spans="1:8" s="2" customFormat="1" ht="16.8" customHeight="1">
      <c r="A43" s="38"/>
      <c r="B43" s="44"/>
      <c r="C43" s="302" t="s">
        <v>456</v>
      </c>
      <c r="D43" s="303" t="s">
        <v>456</v>
      </c>
      <c r="E43" s="304" t="s">
        <v>90</v>
      </c>
      <c r="F43" s="305">
        <v>1739.6</v>
      </c>
      <c r="G43" s="38"/>
      <c r="H43" s="44"/>
    </row>
    <row r="44" spans="1:8" s="2" customFormat="1" ht="16.8" customHeight="1">
      <c r="A44" s="38"/>
      <c r="B44" s="44"/>
      <c r="C44" s="302" t="s">
        <v>457</v>
      </c>
      <c r="D44" s="303" t="s">
        <v>457</v>
      </c>
      <c r="E44" s="304" t="s">
        <v>90</v>
      </c>
      <c r="F44" s="305">
        <v>351.7</v>
      </c>
      <c r="G44" s="38"/>
      <c r="H44" s="44"/>
    </row>
    <row r="45" spans="1:8" s="2" customFormat="1" ht="16.8" customHeight="1">
      <c r="A45" s="38"/>
      <c r="B45" s="44"/>
      <c r="C45" s="302" t="s">
        <v>96</v>
      </c>
      <c r="D45" s="303" t="s">
        <v>96</v>
      </c>
      <c r="E45" s="304" t="s">
        <v>94</v>
      </c>
      <c r="F45" s="305">
        <v>30.15</v>
      </c>
      <c r="G45" s="38"/>
      <c r="H45" s="44"/>
    </row>
    <row r="46" spans="1:8" s="2" customFormat="1" ht="16.8" customHeight="1">
      <c r="A46" s="38"/>
      <c r="B46" s="44"/>
      <c r="C46" s="306" t="s">
        <v>1</v>
      </c>
      <c r="D46" s="306" t="s">
        <v>151</v>
      </c>
      <c r="E46" s="17" t="s">
        <v>1</v>
      </c>
      <c r="F46" s="307">
        <v>0</v>
      </c>
      <c r="G46" s="38"/>
      <c r="H46" s="44"/>
    </row>
    <row r="47" spans="1:8" s="2" customFormat="1" ht="16.8" customHeight="1">
      <c r="A47" s="38"/>
      <c r="B47" s="44"/>
      <c r="C47" s="306" t="s">
        <v>96</v>
      </c>
      <c r="D47" s="306" t="s">
        <v>156</v>
      </c>
      <c r="E47" s="17" t="s">
        <v>1</v>
      </c>
      <c r="F47" s="307">
        <v>30.15</v>
      </c>
      <c r="G47" s="38"/>
      <c r="H47" s="44"/>
    </row>
    <row r="48" spans="1:8" s="2" customFormat="1" ht="16.8" customHeight="1">
      <c r="A48" s="38"/>
      <c r="B48" s="44"/>
      <c r="C48" s="308" t="s">
        <v>452</v>
      </c>
      <c r="D48" s="38"/>
      <c r="E48" s="38"/>
      <c r="F48" s="38"/>
      <c r="G48" s="38"/>
      <c r="H48" s="44"/>
    </row>
    <row r="49" spans="1:8" s="2" customFormat="1" ht="16.8" customHeight="1">
      <c r="A49" s="38"/>
      <c r="B49" s="44"/>
      <c r="C49" s="306" t="s">
        <v>396</v>
      </c>
      <c r="D49" s="306" t="s">
        <v>397</v>
      </c>
      <c r="E49" s="17" t="s">
        <v>94</v>
      </c>
      <c r="F49" s="307">
        <v>30.15</v>
      </c>
      <c r="G49" s="38"/>
      <c r="H49" s="44"/>
    </row>
    <row r="50" spans="1:8" s="2" customFormat="1" ht="16.8" customHeight="1">
      <c r="A50" s="38"/>
      <c r="B50" s="44"/>
      <c r="C50" s="306" t="s">
        <v>392</v>
      </c>
      <c r="D50" s="306" t="s">
        <v>393</v>
      </c>
      <c r="E50" s="17" t="s">
        <v>94</v>
      </c>
      <c r="F50" s="307">
        <v>30.15</v>
      </c>
      <c r="G50" s="38"/>
      <c r="H50" s="44"/>
    </row>
    <row r="51" spans="1:8" s="2" customFormat="1" ht="16.8" customHeight="1">
      <c r="A51" s="38"/>
      <c r="B51" s="44"/>
      <c r="C51" s="302" t="s">
        <v>98</v>
      </c>
      <c r="D51" s="303" t="s">
        <v>98</v>
      </c>
      <c r="E51" s="304" t="s">
        <v>87</v>
      </c>
      <c r="F51" s="305">
        <v>222.501</v>
      </c>
      <c r="G51" s="38"/>
      <c r="H51" s="44"/>
    </row>
    <row r="52" spans="1:8" s="2" customFormat="1" ht="16.8" customHeight="1">
      <c r="A52" s="38"/>
      <c r="B52" s="44"/>
      <c r="C52" s="306" t="s">
        <v>1</v>
      </c>
      <c r="D52" s="306" t="s">
        <v>161</v>
      </c>
      <c r="E52" s="17" t="s">
        <v>1</v>
      </c>
      <c r="F52" s="307">
        <v>0</v>
      </c>
      <c r="G52" s="38"/>
      <c r="H52" s="44"/>
    </row>
    <row r="53" spans="1:8" s="2" customFormat="1" ht="16.8" customHeight="1">
      <c r="A53" s="38"/>
      <c r="B53" s="44"/>
      <c r="C53" s="306" t="s">
        <v>1</v>
      </c>
      <c r="D53" s="306" t="s">
        <v>162</v>
      </c>
      <c r="E53" s="17" t="s">
        <v>1</v>
      </c>
      <c r="F53" s="307">
        <v>215.04</v>
      </c>
      <c r="G53" s="38"/>
      <c r="H53" s="44"/>
    </row>
    <row r="54" spans="1:8" s="2" customFormat="1" ht="16.8" customHeight="1">
      <c r="A54" s="38"/>
      <c r="B54" s="44"/>
      <c r="C54" s="306" t="s">
        <v>1</v>
      </c>
      <c r="D54" s="306" t="s">
        <v>163</v>
      </c>
      <c r="E54" s="17" t="s">
        <v>1</v>
      </c>
      <c r="F54" s="307">
        <v>7.461</v>
      </c>
      <c r="G54" s="38"/>
      <c r="H54" s="44"/>
    </row>
    <row r="55" spans="1:8" s="2" customFormat="1" ht="16.8" customHeight="1">
      <c r="A55" s="38"/>
      <c r="B55" s="44"/>
      <c r="C55" s="306" t="s">
        <v>98</v>
      </c>
      <c r="D55" s="306" t="s">
        <v>157</v>
      </c>
      <c r="E55" s="17" t="s">
        <v>1</v>
      </c>
      <c r="F55" s="307">
        <v>222.501</v>
      </c>
      <c r="G55" s="38"/>
      <c r="H55" s="44"/>
    </row>
    <row r="56" spans="1:8" s="2" customFormat="1" ht="16.8" customHeight="1">
      <c r="A56" s="38"/>
      <c r="B56" s="44"/>
      <c r="C56" s="308" t="s">
        <v>452</v>
      </c>
      <c r="D56" s="38"/>
      <c r="E56" s="38"/>
      <c r="F56" s="38"/>
      <c r="G56" s="38"/>
      <c r="H56" s="44"/>
    </row>
    <row r="57" spans="1:8" s="2" customFormat="1" ht="16.8" customHeight="1">
      <c r="A57" s="38"/>
      <c r="B57" s="44"/>
      <c r="C57" s="306" t="s">
        <v>158</v>
      </c>
      <c r="D57" s="306" t="s">
        <v>159</v>
      </c>
      <c r="E57" s="17" t="s">
        <v>87</v>
      </c>
      <c r="F57" s="307">
        <v>222.501</v>
      </c>
      <c r="G57" s="38"/>
      <c r="H57" s="44"/>
    </row>
    <row r="58" spans="1:8" s="2" customFormat="1" ht="16.8" customHeight="1">
      <c r="A58" s="38"/>
      <c r="B58" s="44"/>
      <c r="C58" s="306" t="s">
        <v>164</v>
      </c>
      <c r="D58" s="306" t="s">
        <v>165</v>
      </c>
      <c r="E58" s="17" t="s">
        <v>87</v>
      </c>
      <c r="F58" s="307">
        <v>222.501</v>
      </c>
      <c r="G58" s="38"/>
      <c r="H58" s="44"/>
    </row>
    <row r="59" spans="1:8" s="2" customFormat="1" ht="16.8" customHeight="1">
      <c r="A59" s="38"/>
      <c r="B59" s="44"/>
      <c r="C59" s="306" t="s">
        <v>183</v>
      </c>
      <c r="D59" s="306" t="s">
        <v>184</v>
      </c>
      <c r="E59" s="17" t="s">
        <v>87</v>
      </c>
      <c r="F59" s="307">
        <v>225.501</v>
      </c>
      <c r="G59" s="38"/>
      <c r="H59" s="44"/>
    </row>
    <row r="60" spans="1:8" s="2" customFormat="1" ht="16.8" customHeight="1">
      <c r="A60" s="38"/>
      <c r="B60" s="44"/>
      <c r="C60" s="302" t="s">
        <v>86</v>
      </c>
      <c r="D60" s="303" t="s">
        <v>86</v>
      </c>
      <c r="E60" s="304" t="s">
        <v>87</v>
      </c>
      <c r="F60" s="305">
        <v>225.501</v>
      </c>
      <c r="G60" s="38"/>
      <c r="H60" s="44"/>
    </row>
    <row r="61" spans="1:8" s="2" customFormat="1" ht="16.8" customHeight="1">
      <c r="A61" s="38"/>
      <c r="B61" s="44"/>
      <c r="C61" s="306" t="s">
        <v>1</v>
      </c>
      <c r="D61" s="306" t="s">
        <v>186</v>
      </c>
      <c r="E61" s="17" t="s">
        <v>1</v>
      </c>
      <c r="F61" s="307">
        <v>225.501</v>
      </c>
      <c r="G61" s="38"/>
      <c r="H61" s="44"/>
    </row>
    <row r="62" spans="1:8" s="2" customFormat="1" ht="16.8" customHeight="1">
      <c r="A62" s="38"/>
      <c r="B62" s="44"/>
      <c r="C62" s="306" t="s">
        <v>86</v>
      </c>
      <c r="D62" s="306" t="s">
        <v>157</v>
      </c>
      <c r="E62" s="17" t="s">
        <v>1</v>
      </c>
      <c r="F62" s="307">
        <v>225.501</v>
      </c>
      <c r="G62" s="38"/>
      <c r="H62" s="44"/>
    </row>
    <row r="63" spans="1:8" s="2" customFormat="1" ht="16.8" customHeight="1">
      <c r="A63" s="38"/>
      <c r="B63" s="44"/>
      <c r="C63" s="308" t="s">
        <v>452</v>
      </c>
      <c r="D63" s="38"/>
      <c r="E63" s="38"/>
      <c r="F63" s="38"/>
      <c r="G63" s="38"/>
      <c r="H63" s="44"/>
    </row>
    <row r="64" spans="1:8" s="2" customFormat="1" ht="16.8" customHeight="1">
      <c r="A64" s="38"/>
      <c r="B64" s="44"/>
      <c r="C64" s="306" t="s">
        <v>183</v>
      </c>
      <c r="D64" s="306" t="s">
        <v>184</v>
      </c>
      <c r="E64" s="17" t="s">
        <v>87</v>
      </c>
      <c r="F64" s="307">
        <v>225.501</v>
      </c>
      <c r="G64" s="38"/>
      <c r="H64" s="44"/>
    </row>
    <row r="65" spans="1:8" s="2" customFormat="1" ht="12">
      <c r="A65" s="38"/>
      <c r="B65" s="44"/>
      <c r="C65" s="306" t="s">
        <v>188</v>
      </c>
      <c r="D65" s="306" t="s">
        <v>189</v>
      </c>
      <c r="E65" s="17" t="s">
        <v>87</v>
      </c>
      <c r="F65" s="307">
        <v>1578.507</v>
      </c>
      <c r="G65" s="38"/>
      <c r="H65" s="44"/>
    </row>
    <row r="66" spans="1:8" s="2" customFormat="1" ht="16.8" customHeight="1">
      <c r="A66" s="38"/>
      <c r="B66" s="44"/>
      <c r="C66" s="306" t="s">
        <v>194</v>
      </c>
      <c r="D66" s="306" t="s">
        <v>195</v>
      </c>
      <c r="E66" s="17" t="s">
        <v>87</v>
      </c>
      <c r="F66" s="307">
        <v>225.501</v>
      </c>
      <c r="G66" s="38"/>
      <c r="H66" s="44"/>
    </row>
    <row r="67" spans="1:8" s="2" customFormat="1" ht="16.8" customHeight="1">
      <c r="A67" s="38"/>
      <c r="B67" s="44"/>
      <c r="C67" s="306" t="s">
        <v>198</v>
      </c>
      <c r="D67" s="306" t="s">
        <v>199</v>
      </c>
      <c r="E67" s="17" t="s">
        <v>87</v>
      </c>
      <c r="F67" s="307">
        <v>225.501</v>
      </c>
      <c r="G67" s="38"/>
      <c r="H67" s="44"/>
    </row>
    <row r="68" spans="1:8" s="2" customFormat="1" ht="16.8" customHeight="1">
      <c r="A68" s="38"/>
      <c r="B68" s="44"/>
      <c r="C68" s="306" t="s">
        <v>202</v>
      </c>
      <c r="D68" s="306" t="s">
        <v>203</v>
      </c>
      <c r="E68" s="17" t="s">
        <v>204</v>
      </c>
      <c r="F68" s="307">
        <v>360.802</v>
      </c>
      <c r="G68" s="38"/>
      <c r="H68" s="44"/>
    </row>
    <row r="69" spans="1:8" s="2" customFormat="1" ht="16.8" customHeight="1">
      <c r="A69" s="38"/>
      <c r="B69" s="44"/>
      <c r="C69" s="302" t="s">
        <v>458</v>
      </c>
      <c r="D69" s="303" t="s">
        <v>458</v>
      </c>
      <c r="E69" s="304" t="s">
        <v>90</v>
      </c>
      <c r="F69" s="305">
        <v>147</v>
      </c>
      <c r="G69" s="38"/>
      <c r="H69" s="44"/>
    </row>
    <row r="70" spans="1:8" s="2" customFormat="1" ht="16.8" customHeight="1">
      <c r="A70" s="38"/>
      <c r="B70" s="44"/>
      <c r="C70" s="302" t="s">
        <v>459</v>
      </c>
      <c r="D70" s="303" t="s">
        <v>459</v>
      </c>
      <c r="E70" s="304" t="s">
        <v>87</v>
      </c>
      <c r="F70" s="305">
        <v>107.52</v>
      </c>
      <c r="G70" s="38"/>
      <c r="H70" s="44"/>
    </row>
    <row r="71" spans="1:8" s="2" customFormat="1" ht="16.8" customHeight="1">
      <c r="A71" s="38"/>
      <c r="B71" s="44"/>
      <c r="C71" s="306" t="s">
        <v>1</v>
      </c>
      <c r="D71" s="306" t="s">
        <v>460</v>
      </c>
      <c r="E71" s="17" t="s">
        <v>1</v>
      </c>
      <c r="F71" s="307">
        <v>0</v>
      </c>
      <c r="G71" s="38"/>
      <c r="H71" s="44"/>
    </row>
    <row r="72" spans="1:8" s="2" customFormat="1" ht="16.8" customHeight="1">
      <c r="A72" s="38"/>
      <c r="B72" s="44"/>
      <c r="C72" s="306" t="s">
        <v>459</v>
      </c>
      <c r="D72" s="306" t="s">
        <v>461</v>
      </c>
      <c r="E72" s="17" t="s">
        <v>1</v>
      </c>
      <c r="F72" s="307">
        <v>107.52</v>
      </c>
      <c r="G72" s="38"/>
      <c r="H72" s="44"/>
    </row>
    <row r="73" spans="1:8" s="2" customFormat="1" ht="16.8" customHeight="1">
      <c r="A73" s="38"/>
      <c r="B73" s="44"/>
      <c r="C73" s="302" t="s">
        <v>462</v>
      </c>
      <c r="D73" s="303" t="s">
        <v>462</v>
      </c>
      <c r="E73" s="304" t="s">
        <v>90</v>
      </c>
      <c r="F73" s="305">
        <v>176</v>
      </c>
      <c r="G73" s="38"/>
      <c r="H73" s="44"/>
    </row>
    <row r="74" spans="1:8" s="2" customFormat="1" ht="16.8" customHeight="1">
      <c r="A74" s="38"/>
      <c r="B74" s="44"/>
      <c r="C74" s="302" t="s">
        <v>211</v>
      </c>
      <c r="D74" s="303" t="s">
        <v>211</v>
      </c>
      <c r="E74" s="304" t="s">
        <v>90</v>
      </c>
      <c r="F74" s="305">
        <v>256.3</v>
      </c>
      <c r="G74" s="38"/>
      <c r="H74" s="44"/>
    </row>
    <row r="75" spans="1:8" s="2" customFormat="1" ht="16.8" customHeight="1">
      <c r="A75" s="38"/>
      <c r="B75" s="44"/>
      <c r="C75" s="306" t="s">
        <v>1</v>
      </c>
      <c r="D75" s="306" t="s">
        <v>151</v>
      </c>
      <c r="E75" s="17" t="s">
        <v>1</v>
      </c>
      <c r="F75" s="307">
        <v>0</v>
      </c>
      <c r="G75" s="38"/>
      <c r="H75" s="44"/>
    </row>
    <row r="76" spans="1:8" s="2" customFormat="1" ht="16.8" customHeight="1">
      <c r="A76" s="38"/>
      <c r="B76" s="44"/>
      <c r="C76" s="306" t="s">
        <v>211</v>
      </c>
      <c r="D76" s="306" t="s">
        <v>212</v>
      </c>
      <c r="E76" s="17" t="s">
        <v>1</v>
      </c>
      <c r="F76" s="307">
        <v>256.3</v>
      </c>
      <c r="G76" s="38"/>
      <c r="H76" s="44"/>
    </row>
    <row r="77" spans="1:8" s="2" customFormat="1" ht="16.8" customHeight="1">
      <c r="A77" s="38"/>
      <c r="B77" s="44"/>
      <c r="C77" s="302" t="s">
        <v>106</v>
      </c>
      <c r="D77" s="303" t="s">
        <v>106</v>
      </c>
      <c r="E77" s="304" t="s">
        <v>94</v>
      </c>
      <c r="F77" s="305">
        <v>34.2</v>
      </c>
      <c r="G77" s="38"/>
      <c r="H77" s="44"/>
    </row>
    <row r="78" spans="1:8" s="2" customFormat="1" ht="16.8" customHeight="1">
      <c r="A78" s="38"/>
      <c r="B78" s="44"/>
      <c r="C78" s="306" t="s">
        <v>1</v>
      </c>
      <c r="D78" s="306" t="s">
        <v>151</v>
      </c>
      <c r="E78" s="17" t="s">
        <v>1</v>
      </c>
      <c r="F78" s="307">
        <v>0</v>
      </c>
      <c r="G78" s="38"/>
      <c r="H78" s="44"/>
    </row>
    <row r="79" spans="1:8" s="2" customFormat="1" ht="16.8" customHeight="1">
      <c r="A79" s="38"/>
      <c r="B79" s="44"/>
      <c r="C79" s="306" t="s">
        <v>106</v>
      </c>
      <c r="D79" s="306" t="s">
        <v>276</v>
      </c>
      <c r="E79" s="17" t="s">
        <v>1</v>
      </c>
      <c r="F79" s="307">
        <v>34.2</v>
      </c>
      <c r="G79" s="38"/>
      <c r="H79" s="44"/>
    </row>
    <row r="80" spans="1:8" s="2" customFormat="1" ht="16.8" customHeight="1">
      <c r="A80" s="38"/>
      <c r="B80" s="44"/>
      <c r="C80" s="308" t="s">
        <v>452</v>
      </c>
      <c r="D80" s="38"/>
      <c r="E80" s="38"/>
      <c r="F80" s="38"/>
      <c r="G80" s="38"/>
      <c r="H80" s="44"/>
    </row>
    <row r="81" spans="1:8" s="2" customFormat="1" ht="16.8" customHeight="1">
      <c r="A81" s="38"/>
      <c r="B81" s="44"/>
      <c r="C81" s="306" t="s">
        <v>273</v>
      </c>
      <c r="D81" s="306" t="s">
        <v>274</v>
      </c>
      <c r="E81" s="17" t="s">
        <v>94</v>
      </c>
      <c r="F81" s="307">
        <v>34.2</v>
      </c>
      <c r="G81" s="38"/>
      <c r="H81" s="44"/>
    </row>
    <row r="82" spans="1:8" s="2" customFormat="1" ht="16.8" customHeight="1">
      <c r="A82" s="38"/>
      <c r="B82" s="44"/>
      <c r="C82" s="306" t="s">
        <v>278</v>
      </c>
      <c r="D82" s="306" t="s">
        <v>279</v>
      </c>
      <c r="E82" s="17" t="s">
        <v>94</v>
      </c>
      <c r="F82" s="307">
        <v>34.2</v>
      </c>
      <c r="G82" s="38"/>
      <c r="H82" s="44"/>
    </row>
    <row r="83" spans="1:8" s="2" customFormat="1" ht="16.8" customHeight="1">
      <c r="A83" s="38"/>
      <c r="B83" s="44"/>
      <c r="C83" s="306" t="s">
        <v>282</v>
      </c>
      <c r="D83" s="306" t="s">
        <v>283</v>
      </c>
      <c r="E83" s="17" t="s">
        <v>94</v>
      </c>
      <c r="F83" s="307">
        <v>102.6</v>
      </c>
      <c r="G83" s="38"/>
      <c r="H83" s="44"/>
    </row>
    <row r="84" spans="1:8" s="2" customFormat="1" ht="16.8" customHeight="1">
      <c r="A84" s="38"/>
      <c r="B84" s="44"/>
      <c r="C84" s="306" t="s">
        <v>255</v>
      </c>
      <c r="D84" s="306" t="s">
        <v>256</v>
      </c>
      <c r="E84" s="17" t="s">
        <v>94</v>
      </c>
      <c r="F84" s="307">
        <v>112.86</v>
      </c>
      <c r="G84" s="38"/>
      <c r="H84" s="44"/>
    </row>
    <row r="85" spans="1:8" s="2" customFormat="1" ht="16.8" customHeight="1">
      <c r="A85" s="38"/>
      <c r="B85" s="44"/>
      <c r="C85" s="306" t="s">
        <v>250</v>
      </c>
      <c r="D85" s="306" t="s">
        <v>251</v>
      </c>
      <c r="E85" s="17" t="s">
        <v>94</v>
      </c>
      <c r="F85" s="307">
        <v>35.91</v>
      </c>
      <c r="G85" s="38"/>
      <c r="H85" s="44"/>
    </row>
    <row r="86" spans="1:8" s="2" customFormat="1" ht="16.8" customHeight="1">
      <c r="A86" s="38"/>
      <c r="B86" s="44"/>
      <c r="C86" s="302" t="s">
        <v>463</v>
      </c>
      <c r="D86" s="303" t="s">
        <v>463</v>
      </c>
      <c r="E86" s="304" t="s">
        <v>90</v>
      </c>
      <c r="F86" s="305">
        <v>50.7</v>
      </c>
      <c r="G86" s="38"/>
      <c r="H86" s="44"/>
    </row>
    <row r="87" spans="1:8" s="2" customFormat="1" ht="16.8" customHeight="1">
      <c r="A87" s="38"/>
      <c r="B87" s="44"/>
      <c r="C87" s="302" t="s">
        <v>464</v>
      </c>
      <c r="D87" s="303" t="s">
        <v>464</v>
      </c>
      <c r="E87" s="304" t="s">
        <v>87</v>
      </c>
      <c r="F87" s="305">
        <v>173.573</v>
      </c>
      <c r="G87" s="38"/>
      <c r="H87" s="44"/>
    </row>
    <row r="88" spans="1:8" s="2" customFormat="1" ht="16.8" customHeight="1">
      <c r="A88" s="38"/>
      <c r="B88" s="44"/>
      <c r="C88" s="302" t="s">
        <v>465</v>
      </c>
      <c r="D88" s="303" t="s">
        <v>465</v>
      </c>
      <c r="E88" s="304" t="s">
        <v>90</v>
      </c>
      <c r="F88" s="305">
        <v>7238</v>
      </c>
      <c r="G88" s="38"/>
      <c r="H88" s="44"/>
    </row>
    <row r="89" spans="1:8" s="2" customFormat="1" ht="16.8" customHeight="1">
      <c r="A89" s="38"/>
      <c r="B89" s="44"/>
      <c r="C89" s="302" t="s">
        <v>466</v>
      </c>
      <c r="D89" s="303" t="s">
        <v>466</v>
      </c>
      <c r="E89" s="304" t="s">
        <v>90</v>
      </c>
      <c r="F89" s="305">
        <v>30</v>
      </c>
      <c r="G89" s="38"/>
      <c r="H89" s="44"/>
    </row>
    <row r="90" spans="1:8" s="2" customFormat="1" ht="16.8" customHeight="1">
      <c r="A90" s="38"/>
      <c r="B90" s="44"/>
      <c r="C90" s="302" t="s">
        <v>467</v>
      </c>
      <c r="D90" s="303" t="s">
        <v>467</v>
      </c>
      <c r="E90" s="304" t="s">
        <v>90</v>
      </c>
      <c r="F90" s="305">
        <v>22.7</v>
      </c>
      <c r="G90" s="38"/>
      <c r="H90" s="44"/>
    </row>
    <row r="91" spans="1:8" s="2" customFormat="1" ht="16.8" customHeight="1">
      <c r="A91" s="38"/>
      <c r="B91" s="44"/>
      <c r="C91" s="302" t="s">
        <v>468</v>
      </c>
      <c r="D91" s="303" t="s">
        <v>468</v>
      </c>
      <c r="E91" s="304" t="s">
        <v>90</v>
      </c>
      <c r="F91" s="305">
        <v>5.5</v>
      </c>
      <c r="G91" s="38"/>
      <c r="H91" s="44"/>
    </row>
    <row r="92" spans="1:8" s="2" customFormat="1" ht="16.8" customHeight="1">
      <c r="A92" s="38"/>
      <c r="B92" s="44"/>
      <c r="C92" s="302" t="s">
        <v>469</v>
      </c>
      <c r="D92" s="303" t="s">
        <v>469</v>
      </c>
      <c r="E92" s="304" t="s">
        <v>90</v>
      </c>
      <c r="F92" s="305">
        <v>4.8</v>
      </c>
      <c r="G92" s="38"/>
      <c r="H92" s="44"/>
    </row>
    <row r="93" spans="1:8" s="2" customFormat="1" ht="16.8" customHeight="1">
      <c r="A93" s="38"/>
      <c r="B93" s="44"/>
      <c r="C93" s="302" t="s">
        <v>108</v>
      </c>
      <c r="D93" s="303" t="s">
        <v>108</v>
      </c>
      <c r="E93" s="304" t="s">
        <v>87</v>
      </c>
      <c r="F93" s="305">
        <v>3</v>
      </c>
      <c r="G93" s="38"/>
      <c r="H93" s="44"/>
    </row>
    <row r="94" spans="1:8" s="2" customFormat="1" ht="16.8" customHeight="1">
      <c r="A94" s="38"/>
      <c r="B94" s="44"/>
      <c r="C94" s="306" t="s">
        <v>1</v>
      </c>
      <c r="D94" s="306" t="s">
        <v>176</v>
      </c>
      <c r="E94" s="17" t="s">
        <v>1</v>
      </c>
      <c r="F94" s="307">
        <v>0</v>
      </c>
      <c r="G94" s="38"/>
      <c r="H94" s="44"/>
    </row>
    <row r="95" spans="1:8" s="2" customFormat="1" ht="16.8" customHeight="1">
      <c r="A95" s="38"/>
      <c r="B95" s="44"/>
      <c r="C95" s="306" t="s">
        <v>108</v>
      </c>
      <c r="D95" s="306" t="s">
        <v>177</v>
      </c>
      <c r="E95" s="17" t="s">
        <v>1</v>
      </c>
      <c r="F95" s="307">
        <v>3</v>
      </c>
      <c r="G95" s="38"/>
      <c r="H95" s="44"/>
    </row>
    <row r="96" spans="1:8" s="2" customFormat="1" ht="16.8" customHeight="1">
      <c r="A96" s="38"/>
      <c r="B96" s="44"/>
      <c r="C96" s="308" t="s">
        <v>452</v>
      </c>
      <c r="D96" s="38"/>
      <c r="E96" s="38"/>
      <c r="F96" s="38"/>
      <c r="G96" s="38"/>
      <c r="H96" s="44"/>
    </row>
    <row r="97" spans="1:8" s="2" customFormat="1" ht="16.8" customHeight="1">
      <c r="A97" s="38"/>
      <c r="B97" s="44"/>
      <c r="C97" s="306" t="s">
        <v>173</v>
      </c>
      <c r="D97" s="306" t="s">
        <v>174</v>
      </c>
      <c r="E97" s="17" t="s">
        <v>87</v>
      </c>
      <c r="F97" s="307">
        <v>3</v>
      </c>
      <c r="G97" s="38"/>
      <c r="H97" s="44"/>
    </row>
    <row r="98" spans="1:8" s="2" customFormat="1" ht="16.8" customHeight="1">
      <c r="A98" s="38"/>
      <c r="B98" s="44"/>
      <c r="C98" s="306" t="s">
        <v>179</v>
      </c>
      <c r="D98" s="306" t="s">
        <v>180</v>
      </c>
      <c r="E98" s="17" t="s">
        <v>87</v>
      </c>
      <c r="F98" s="307">
        <v>3</v>
      </c>
      <c r="G98" s="38"/>
      <c r="H98" s="44"/>
    </row>
    <row r="99" spans="1:8" s="2" customFormat="1" ht="16.8" customHeight="1">
      <c r="A99" s="38"/>
      <c r="B99" s="44"/>
      <c r="C99" s="306" t="s">
        <v>183</v>
      </c>
      <c r="D99" s="306" t="s">
        <v>184</v>
      </c>
      <c r="E99" s="17" t="s">
        <v>87</v>
      </c>
      <c r="F99" s="307">
        <v>225.501</v>
      </c>
      <c r="G99" s="38"/>
      <c r="H99" s="44"/>
    </row>
    <row r="100" spans="1:8" s="2" customFormat="1" ht="16.8" customHeight="1">
      <c r="A100" s="38"/>
      <c r="B100" s="44"/>
      <c r="C100" s="302" t="s">
        <v>89</v>
      </c>
      <c r="D100" s="303" t="s">
        <v>89</v>
      </c>
      <c r="E100" s="304" t="s">
        <v>90</v>
      </c>
      <c r="F100" s="305">
        <v>34.8</v>
      </c>
      <c r="G100" s="38"/>
      <c r="H100" s="44"/>
    </row>
    <row r="101" spans="1:8" s="2" customFormat="1" ht="16.8" customHeight="1">
      <c r="A101" s="38"/>
      <c r="B101" s="44"/>
      <c r="C101" s="306" t="s">
        <v>1</v>
      </c>
      <c r="D101" s="306" t="s">
        <v>225</v>
      </c>
      <c r="E101" s="17" t="s">
        <v>1</v>
      </c>
      <c r="F101" s="307">
        <v>0</v>
      </c>
      <c r="G101" s="38"/>
      <c r="H101" s="44"/>
    </row>
    <row r="102" spans="1:8" s="2" customFormat="1" ht="16.8" customHeight="1">
      <c r="A102" s="38"/>
      <c r="B102" s="44"/>
      <c r="C102" s="306" t="s">
        <v>1</v>
      </c>
      <c r="D102" s="306" t="s">
        <v>226</v>
      </c>
      <c r="E102" s="17" t="s">
        <v>1</v>
      </c>
      <c r="F102" s="307">
        <v>34.8</v>
      </c>
      <c r="G102" s="38"/>
      <c r="H102" s="44"/>
    </row>
    <row r="103" spans="1:8" s="2" customFormat="1" ht="16.8" customHeight="1">
      <c r="A103" s="38"/>
      <c r="B103" s="44"/>
      <c r="C103" s="306" t="s">
        <v>89</v>
      </c>
      <c r="D103" s="306" t="s">
        <v>157</v>
      </c>
      <c r="E103" s="17" t="s">
        <v>1</v>
      </c>
      <c r="F103" s="307">
        <v>34.8</v>
      </c>
      <c r="G103" s="38"/>
      <c r="H103" s="44"/>
    </row>
    <row r="104" spans="1:8" s="2" customFormat="1" ht="16.8" customHeight="1">
      <c r="A104" s="38"/>
      <c r="B104" s="44"/>
      <c r="C104" s="308" t="s">
        <v>452</v>
      </c>
      <c r="D104" s="38"/>
      <c r="E104" s="38"/>
      <c r="F104" s="38"/>
      <c r="G104" s="38"/>
      <c r="H104" s="44"/>
    </row>
    <row r="105" spans="1:8" s="2" customFormat="1" ht="16.8" customHeight="1">
      <c r="A105" s="38"/>
      <c r="B105" s="44"/>
      <c r="C105" s="306" t="s">
        <v>222</v>
      </c>
      <c r="D105" s="306" t="s">
        <v>223</v>
      </c>
      <c r="E105" s="17" t="s">
        <v>90</v>
      </c>
      <c r="F105" s="307">
        <v>34.8</v>
      </c>
      <c r="G105" s="38"/>
      <c r="H105" s="44"/>
    </row>
    <row r="106" spans="1:8" s="2" customFormat="1" ht="16.8" customHeight="1">
      <c r="A106" s="38"/>
      <c r="B106" s="44"/>
      <c r="C106" s="306" t="s">
        <v>216</v>
      </c>
      <c r="D106" s="306" t="s">
        <v>217</v>
      </c>
      <c r="E106" s="17" t="s">
        <v>90</v>
      </c>
      <c r="F106" s="307">
        <v>38.28</v>
      </c>
      <c r="G106" s="38"/>
      <c r="H106" s="44"/>
    </row>
    <row r="107" spans="1:8" s="2" customFormat="1" ht="16.8" customHeight="1">
      <c r="A107" s="38"/>
      <c r="B107" s="44"/>
      <c r="C107" s="302" t="s">
        <v>470</v>
      </c>
      <c r="D107" s="303" t="s">
        <v>470</v>
      </c>
      <c r="E107" s="304" t="s">
        <v>94</v>
      </c>
      <c r="F107" s="305">
        <v>694.29</v>
      </c>
      <c r="G107" s="38"/>
      <c r="H107" s="44"/>
    </row>
    <row r="108" spans="1:8" s="2" customFormat="1" ht="16.8" customHeight="1">
      <c r="A108" s="38"/>
      <c r="B108" s="44"/>
      <c r="C108" s="302" t="s">
        <v>100</v>
      </c>
      <c r="D108" s="303" t="s">
        <v>100</v>
      </c>
      <c r="E108" s="304" t="s">
        <v>90</v>
      </c>
      <c r="F108" s="305">
        <v>1075.2</v>
      </c>
      <c r="G108" s="38"/>
      <c r="H108" s="44"/>
    </row>
    <row r="109" spans="1:8" s="2" customFormat="1" ht="16.8" customHeight="1">
      <c r="A109" s="38"/>
      <c r="B109" s="44"/>
      <c r="C109" s="306" t="s">
        <v>1</v>
      </c>
      <c r="D109" s="306" t="s">
        <v>151</v>
      </c>
      <c r="E109" s="17" t="s">
        <v>1</v>
      </c>
      <c r="F109" s="307">
        <v>0</v>
      </c>
      <c r="G109" s="38"/>
      <c r="H109" s="44"/>
    </row>
    <row r="110" spans="1:8" s="2" customFormat="1" ht="16.8" customHeight="1">
      <c r="A110" s="38"/>
      <c r="B110" s="44"/>
      <c r="C110" s="306" t="s">
        <v>100</v>
      </c>
      <c r="D110" s="306" t="s">
        <v>319</v>
      </c>
      <c r="E110" s="17" t="s">
        <v>1</v>
      </c>
      <c r="F110" s="307">
        <v>1075.2</v>
      </c>
      <c r="G110" s="38"/>
      <c r="H110" s="44"/>
    </row>
    <row r="111" spans="1:8" s="2" customFormat="1" ht="16.8" customHeight="1">
      <c r="A111" s="38"/>
      <c r="B111" s="44"/>
      <c r="C111" s="308" t="s">
        <v>452</v>
      </c>
      <c r="D111" s="38"/>
      <c r="E111" s="38"/>
      <c r="F111" s="38"/>
      <c r="G111" s="38"/>
      <c r="H111" s="44"/>
    </row>
    <row r="112" spans="1:8" s="2" customFormat="1" ht="16.8" customHeight="1">
      <c r="A112" s="38"/>
      <c r="B112" s="44"/>
      <c r="C112" s="306" t="s">
        <v>316</v>
      </c>
      <c r="D112" s="306" t="s">
        <v>317</v>
      </c>
      <c r="E112" s="17" t="s">
        <v>90</v>
      </c>
      <c r="F112" s="307">
        <v>1104.2</v>
      </c>
      <c r="G112" s="38"/>
      <c r="H112" s="44"/>
    </row>
    <row r="113" spans="1:8" s="2" customFormat="1" ht="16.8" customHeight="1">
      <c r="A113" s="38"/>
      <c r="B113" s="44"/>
      <c r="C113" s="306" t="s">
        <v>158</v>
      </c>
      <c r="D113" s="306" t="s">
        <v>159</v>
      </c>
      <c r="E113" s="17" t="s">
        <v>87</v>
      </c>
      <c r="F113" s="307">
        <v>222.501</v>
      </c>
      <c r="G113" s="38"/>
      <c r="H113" s="44"/>
    </row>
    <row r="114" spans="1:8" s="2" customFormat="1" ht="12">
      <c r="A114" s="38"/>
      <c r="B114" s="44"/>
      <c r="C114" s="306" t="s">
        <v>287</v>
      </c>
      <c r="D114" s="306" t="s">
        <v>288</v>
      </c>
      <c r="E114" s="17" t="s">
        <v>90</v>
      </c>
      <c r="F114" s="307">
        <v>1075.2</v>
      </c>
      <c r="G114" s="38"/>
      <c r="H114" s="44"/>
    </row>
    <row r="115" spans="1:8" s="2" customFormat="1" ht="16.8" customHeight="1">
      <c r="A115" s="38"/>
      <c r="B115" s="44"/>
      <c r="C115" s="306" t="s">
        <v>301</v>
      </c>
      <c r="D115" s="306" t="s">
        <v>302</v>
      </c>
      <c r="E115" s="17" t="s">
        <v>90</v>
      </c>
      <c r="F115" s="307">
        <v>1075.2</v>
      </c>
      <c r="G115" s="38"/>
      <c r="H115" s="44"/>
    </row>
    <row r="116" spans="1:8" s="2" customFormat="1" ht="16.8" customHeight="1">
      <c r="A116" s="38"/>
      <c r="B116" s="44"/>
      <c r="C116" s="306" t="s">
        <v>400</v>
      </c>
      <c r="D116" s="306" t="s">
        <v>401</v>
      </c>
      <c r="E116" s="17" t="s">
        <v>90</v>
      </c>
      <c r="F116" s="307">
        <v>1104.2</v>
      </c>
      <c r="G116" s="38"/>
      <c r="H116" s="44"/>
    </row>
    <row r="117" spans="1:8" s="2" customFormat="1" ht="16.8" customHeight="1">
      <c r="A117" s="38"/>
      <c r="B117" s="44"/>
      <c r="C117" s="306" t="s">
        <v>291</v>
      </c>
      <c r="D117" s="306" t="s">
        <v>292</v>
      </c>
      <c r="E117" s="17" t="s">
        <v>204</v>
      </c>
      <c r="F117" s="307">
        <v>7.526</v>
      </c>
      <c r="G117" s="38"/>
      <c r="H117" s="44"/>
    </row>
    <row r="118" spans="1:8" s="2" customFormat="1" ht="7.4" customHeight="1">
      <c r="A118" s="38"/>
      <c r="B118" s="178"/>
      <c r="C118" s="179"/>
      <c r="D118" s="179"/>
      <c r="E118" s="179"/>
      <c r="F118" s="179"/>
      <c r="G118" s="179"/>
      <c r="H118" s="44"/>
    </row>
    <row r="119" spans="1:8" s="2" customFormat="1" ht="12">
      <c r="A119" s="38"/>
      <c r="B119" s="38"/>
      <c r="C119" s="38"/>
      <c r="D119" s="38"/>
      <c r="E119" s="38"/>
      <c r="F119" s="38"/>
      <c r="G119" s="38"/>
      <c r="H119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2020-07-27T19:43:46Z</dcterms:created>
  <dcterms:modified xsi:type="dcterms:W3CDTF">2020-07-27T19:43:50Z</dcterms:modified>
  <cp:category/>
  <cp:version/>
  <cp:contentType/>
  <cp:contentStatus/>
</cp:coreProperties>
</file>