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ěra\Desktop\Salamouna\"/>
    </mc:Choice>
  </mc:AlternateContent>
  <bookViews>
    <workbookView xWindow="0" yWindow="0" windowWidth="7476" windowHeight="4644"/>
  </bookViews>
  <sheets>
    <sheet name="Rekapitulace stavby" sheetId="1" r:id="rId1"/>
    <sheet name="1 - SO 101 Místní komunik..." sheetId="2" r:id="rId2"/>
    <sheet name="2 - SO 101 Míéstní komuni..." sheetId="3" r:id="rId3"/>
    <sheet name="Pokyny pro vyplnění" sheetId="4" r:id="rId4"/>
  </sheets>
  <definedNames>
    <definedName name="_xlnm._FilterDatabase" localSheetId="1" hidden="1">'1 - SO 101 Místní komunik...'!$C$85:$K$305</definedName>
    <definedName name="_xlnm._FilterDatabase" localSheetId="2" hidden="1">'2 - SO 101 Míéstní komuni...'!$C$81:$K$148</definedName>
    <definedName name="_xlnm.Print_Titles" localSheetId="1">'1 - SO 101 Místní komunik...'!$85:$85</definedName>
    <definedName name="_xlnm.Print_Titles" localSheetId="2">'2 - SO 101 Míéstní komuni...'!$81:$81</definedName>
    <definedName name="_xlnm.Print_Titles" localSheetId="0">'Rekapitulace stavby'!$49:$49</definedName>
    <definedName name="_xlnm.Print_Area" localSheetId="1">'1 - SO 101 Místní komunik...'!$C$4:$J$36,'1 - SO 101 Místní komunik...'!$C$42:$J$67,'1 - SO 101 Místní komunik...'!$C$73:$K$305</definedName>
    <definedName name="_xlnm.Print_Area" localSheetId="2">'2 - SO 101 Míéstní komuni...'!$C$4:$J$36,'2 - SO 101 Míéstní komuni...'!$C$42:$J$63,'2 - SO 101 Míéstní komuni...'!$C$69:$K$148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BE147" i="3"/>
  <c r="T147" i="3"/>
  <c r="R147" i="3"/>
  <c r="P147" i="3"/>
  <c r="BK147" i="3"/>
  <c r="J147" i="3"/>
  <c r="BI146" i="3"/>
  <c r="BH146" i="3"/>
  <c r="BG146" i="3"/>
  <c r="BF146" i="3"/>
  <c r="BE146" i="3"/>
  <c r="T146" i="3"/>
  <c r="R146" i="3"/>
  <c r="P146" i="3"/>
  <c r="BK146" i="3"/>
  <c r="J146" i="3"/>
  <c r="BI145" i="3"/>
  <c r="BH145" i="3"/>
  <c r="BG145" i="3"/>
  <c r="BF145" i="3"/>
  <c r="BE145" i="3"/>
  <c r="T145" i="3"/>
  <c r="R145" i="3"/>
  <c r="P145" i="3"/>
  <c r="BK145" i="3"/>
  <c r="J145" i="3"/>
  <c r="BI144" i="3"/>
  <c r="BH144" i="3"/>
  <c r="BG144" i="3"/>
  <c r="BF144" i="3"/>
  <c r="BE144" i="3"/>
  <c r="T144" i="3"/>
  <c r="R144" i="3"/>
  <c r="P144" i="3"/>
  <c r="BK144" i="3"/>
  <c r="J144" i="3"/>
  <c r="BI143" i="3"/>
  <c r="BH143" i="3"/>
  <c r="BG143" i="3"/>
  <c r="BF143" i="3"/>
  <c r="BE143" i="3"/>
  <c r="T143" i="3"/>
  <c r="T142" i="3" s="1"/>
  <c r="R143" i="3"/>
  <c r="R142" i="3" s="1"/>
  <c r="P143" i="3"/>
  <c r="P142" i="3" s="1"/>
  <c r="BK143" i="3"/>
  <c r="BK142" i="3" s="1"/>
  <c r="J142" i="3" s="1"/>
  <c r="J62" i="3" s="1"/>
  <c r="J143" i="3"/>
  <c r="BI141" i="3"/>
  <c r="BH141" i="3"/>
  <c r="BG141" i="3"/>
  <c r="BF141" i="3"/>
  <c r="T141" i="3"/>
  <c r="T140" i="3" s="1"/>
  <c r="R141" i="3"/>
  <c r="R140" i="3" s="1"/>
  <c r="P141" i="3"/>
  <c r="P140" i="3" s="1"/>
  <c r="BK141" i="3"/>
  <c r="BK140" i="3" s="1"/>
  <c r="J140" i="3" s="1"/>
  <c r="J61" i="3" s="1"/>
  <c r="J141" i="3"/>
  <c r="BE141" i="3" s="1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BE138" i="3"/>
  <c r="T138" i="3"/>
  <c r="T137" i="3" s="1"/>
  <c r="R138" i="3"/>
  <c r="R137" i="3" s="1"/>
  <c r="P138" i="3"/>
  <c r="P137" i="3" s="1"/>
  <c r="BK138" i="3"/>
  <c r="BK137" i="3" s="1"/>
  <c r="J137" i="3" s="1"/>
  <c r="J60" i="3" s="1"/>
  <c r="J138" i="3"/>
  <c r="BI133" i="3"/>
  <c r="BH133" i="3"/>
  <c r="BG133" i="3"/>
  <c r="BF133" i="3"/>
  <c r="T133" i="3"/>
  <c r="R133" i="3"/>
  <c r="P133" i="3"/>
  <c r="BK133" i="3"/>
  <c r="J133" i="3"/>
  <c r="BE133" i="3" s="1"/>
  <c r="BI129" i="3"/>
  <c r="BH129" i="3"/>
  <c r="BG129" i="3"/>
  <c r="BF129" i="3"/>
  <c r="T129" i="3"/>
  <c r="R129" i="3"/>
  <c r="P129" i="3"/>
  <c r="BK129" i="3"/>
  <c r="J129" i="3"/>
  <c r="BE129" i="3" s="1"/>
  <c r="BI125" i="3"/>
  <c r="BH125" i="3"/>
  <c r="BG125" i="3"/>
  <c r="BF125" i="3"/>
  <c r="T125" i="3"/>
  <c r="R125" i="3"/>
  <c r="P125" i="3"/>
  <c r="BK125" i="3"/>
  <c r="J125" i="3"/>
  <c r="BE125" i="3" s="1"/>
  <c r="BI121" i="3"/>
  <c r="BH121" i="3"/>
  <c r="BG121" i="3"/>
  <c r="BF121" i="3"/>
  <c r="T121" i="3"/>
  <c r="R121" i="3"/>
  <c r="P121" i="3"/>
  <c r="BK121" i="3"/>
  <c r="J121" i="3"/>
  <c r="BE121" i="3" s="1"/>
  <c r="BI117" i="3"/>
  <c r="BH117" i="3"/>
  <c r="BG117" i="3"/>
  <c r="BF117" i="3"/>
  <c r="BE117" i="3"/>
  <c r="T117" i="3"/>
  <c r="R117" i="3"/>
  <c r="P117" i="3"/>
  <c r="BK117" i="3"/>
  <c r="J117" i="3"/>
  <c r="BI112" i="3"/>
  <c r="BH112" i="3"/>
  <c r="BG112" i="3"/>
  <c r="BF112" i="3"/>
  <c r="BE112" i="3"/>
  <c r="T112" i="3"/>
  <c r="T111" i="3" s="1"/>
  <c r="R112" i="3"/>
  <c r="R111" i="3" s="1"/>
  <c r="P112" i="3"/>
  <c r="P111" i="3" s="1"/>
  <c r="BK112" i="3"/>
  <c r="BK111" i="3" s="1"/>
  <c r="J111" i="3" s="1"/>
  <c r="J59" i="3" s="1"/>
  <c r="J112" i="3"/>
  <c r="BI108" i="3"/>
  <c r="BH108" i="3"/>
  <c r="BG108" i="3"/>
  <c r="BF108" i="3"/>
  <c r="T108" i="3"/>
  <c r="R108" i="3"/>
  <c r="P108" i="3"/>
  <c r="BK108" i="3"/>
  <c r="J108" i="3"/>
  <c r="BE108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BE104" i="3"/>
  <c r="T104" i="3"/>
  <c r="R104" i="3"/>
  <c r="P104" i="3"/>
  <c r="BK104" i="3"/>
  <c r="J104" i="3"/>
  <c r="BI103" i="3"/>
  <c r="BH103" i="3"/>
  <c r="BG103" i="3"/>
  <c r="BF103" i="3"/>
  <c r="BE103" i="3"/>
  <c r="T103" i="3"/>
  <c r="R103" i="3"/>
  <c r="P103" i="3"/>
  <c r="BK103" i="3"/>
  <c r="J103" i="3"/>
  <c r="BI99" i="3"/>
  <c r="BH99" i="3"/>
  <c r="BG99" i="3"/>
  <c r="BF99" i="3"/>
  <c r="BE99" i="3"/>
  <c r="T99" i="3"/>
  <c r="R99" i="3"/>
  <c r="P99" i="3"/>
  <c r="BK99" i="3"/>
  <c r="J99" i="3"/>
  <c r="BI95" i="3"/>
  <c r="BH95" i="3"/>
  <c r="BG95" i="3"/>
  <c r="BF95" i="3"/>
  <c r="BE95" i="3"/>
  <c r="T95" i="3"/>
  <c r="R95" i="3"/>
  <c r="P95" i="3"/>
  <c r="BK95" i="3"/>
  <c r="J95" i="3"/>
  <c r="BI88" i="3"/>
  <c r="BH88" i="3"/>
  <c r="BG88" i="3"/>
  <c r="BF88" i="3"/>
  <c r="BE88" i="3"/>
  <c r="T88" i="3"/>
  <c r="R88" i="3"/>
  <c r="P88" i="3"/>
  <c r="BK88" i="3"/>
  <c r="J88" i="3"/>
  <c r="BI85" i="3"/>
  <c r="F34" i="3" s="1"/>
  <c r="BD53" i="1" s="1"/>
  <c r="BH85" i="3"/>
  <c r="F33" i="3" s="1"/>
  <c r="BC53" i="1" s="1"/>
  <c r="BG85" i="3"/>
  <c r="F32" i="3" s="1"/>
  <c r="BB53" i="1" s="1"/>
  <c r="BF85" i="3"/>
  <c r="F31" i="3" s="1"/>
  <c r="BA53" i="1" s="1"/>
  <c r="BE85" i="3"/>
  <c r="T85" i="3"/>
  <c r="T84" i="3" s="1"/>
  <c r="T83" i="3" s="1"/>
  <c r="T82" i="3" s="1"/>
  <c r="R85" i="3"/>
  <c r="R84" i="3" s="1"/>
  <c r="R83" i="3" s="1"/>
  <c r="P85" i="3"/>
  <c r="P84" i="3" s="1"/>
  <c r="P83" i="3" s="1"/>
  <c r="P82" i="3" s="1"/>
  <c r="AU53" i="1" s="1"/>
  <c r="BK85" i="3"/>
  <c r="BK84" i="3" s="1"/>
  <c r="J85" i="3"/>
  <c r="J78" i="3"/>
  <c r="F78" i="3"/>
  <c r="F76" i="3"/>
  <c r="E74" i="3"/>
  <c r="J51" i="3"/>
  <c r="F51" i="3"/>
  <c r="F49" i="3"/>
  <c r="E47" i="3"/>
  <c r="J18" i="3"/>
  <c r="E18" i="3"/>
  <c r="F52" i="3" s="1"/>
  <c r="J17" i="3"/>
  <c r="J12" i="3"/>
  <c r="J76" i="3" s="1"/>
  <c r="E7" i="3"/>
  <c r="E45" i="3" s="1"/>
  <c r="AY52" i="1"/>
  <c r="AX52" i="1"/>
  <c r="BI305" i="2"/>
  <c r="BH305" i="2"/>
  <c r="BG305" i="2"/>
  <c r="BF305" i="2"/>
  <c r="BE305" i="2"/>
  <c r="T305" i="2"/>
  <c r="R305" i="2"/>
  <c r="P305" i="2"/>
  <c r="BK305" i="2"/>
  <c r="J305" i="2"/>
  <c r="BI304" i="2"/>
  <c r="BH304" i="2"/>
  <c r="BG304" i="2"/>
  <c r="BF304" i="2"/>
  <c r="BE304" i="2"/>
  <c r="T304" i="2"/>
  <c r="R304" i="2"/>
  <c r="P304" i="2"/>
  <c r="BK304" i="2"/>
  <c r="J304" i="2"/>
  <c r="BI303" i="2"/>
  <c r="BH303" i="2"/>
  <c r="BG303" i="2"/>
  <c r="BF303" i="2"/>
  <c r="BE303" i="2"/>
  <c r="T303" i="2"/>
  <c r="T302" i="2" s="1"/>
  <c r="R303" i="2"/>
  <c r="R302" i="2" s="1"/>
  <c r="P303" i="2"/>
  <c r="P302" i="2" s="1"/>
  <c r="BK303" i="2"/>
  <c r="BK302" i="2" s="1"/>
  <c r="J302" i="2" s="1"/>
  <c r="J66" i="2" s="1"/>
  <c r="J303" i="2"/>
  <c r="BI301" i="2"/>
  <c r="BH301" i="2"/>
  <c r="BG301" i="2"/>
  <c r="BF301" i="2"/>
  <c r="T301" i="2"/>
  <c r="T300" i="2" s="1"/>
  <c r="R301" i="2"/>
  <c r="R300" i="2" s="1"/>
  <c r="P301" i="2"/>
  <c r="P300" i="2" s="1"/>
  <c r="BK301" i="2"/>
  <c r="BK300" i="2" s="1"/>
  <c r="J300" i="2" s="1"/>
  <c r="J65" i="2" s="1"/>
  <c r="J301" i="2"/>
  <c r="BE301" i="2" s="1"/>
  <c r="BI299" i="2"/>
  <c r="BH299" i="2"/>
  <c r="BG299" i="2"/>
  <c r="BF299" i="2"/>
  <c r="BE299" i="2"/>
  <c r="T299" i="2"/>
  <c r="R299" i="2"/>
  <c r="P299" i="2"/>
  <c r="BK299" i="2"/>
  <c r="J299" i="2"/>
  <c r="BI298" i="2"/>
  <c r="BH298" i="2"/>
  <c r="BG298" i="2"/>
  <c r="BF298" i="2"/>
  <c r="BE298" i="2"/>
  <c r="T298" i="2"/>
  <c r="R298" i="2"/>
  <c r="P298" i="2"/>
  <c r="BK298" i="2"/>
  <c r="J298" i="2"/>
  <c r="BI297" i="2"/>
  <c r="BH297" i="2"/>
  <c r="BG297" i="2"/>
  <c r="BF297" i="2"/>
  <c r="BE297" i="2"/>
  <c r="T297" i="2"/>
  <c r="R297" i="2"/>
  <c r="P297" i="2"/>
  <c r="BK297" i="2"/>
  <c r="J297" i="2"/>
  <c r="BI296" i="2"/>
  <c r="BH296" i="2"/>
  <c r="BG296" i="2"/>
  <c r="BF296" i="2"/>
  <c r="BE296" i="2"/>
  <c r="T296" i="2"/>
  <c r="R296" i="2"/>
  <c r="P296" i="2"/>
  <c r="BK296" i="2"/>
  <c r="J296" i="2"/>
  <c r="BI293" i="2"/>
  <c r="BH293" i="2"/>
  <c r="BG293" i="2"/>
  <c r="BF293" i="2"/>
  <c r="BE293" i="2"/>
  <c r="T293" i="2"/>
  <c r="R293" i="2"/>
  <c r="P293" i="2"/>
  <c r="BK293" i="2"/>
  <c r="J293" i="2"/>
  <c r="BI292" i="2"/>
  <c r="BH292" i="2"/>
  <c r="BG292" i="2"/>
  <c r="BF292" i="2"/>
  <c r="BE292" i="2"/>
  <c r="T292" i="2"/>
  <c r="T291" i="2" s="1"/>
  <c r="R292" i="2"/>
  <c r="R291" i="2" s="1"/>
  <c r="P292" i="2"/>
  <c r="P291" i="2" s="1"/>
  <c r="BK292" i="2"/>
  <c r="BK291" i="2" s="1"/>
  <c r="J291" i="2" s="1"/>
  <c r="J64" i="2" s="1"/>
  <c r="J292" i="2"/>
  <c r="BI287" i="2"/>
  <c r="BH287" i="2"/>
  <c r="BG287" i="2"/>
  <c r="BF287" i="2"/>
  <c r="T287" i="2"/>
  <c r="R287" i="2"/>
  <c r="P287" i="2"/>
  <c r="BK287" i="2"/>
  <c r="J287" i="2"/>
  <c r="BE287" i="2" s="1"/>
  <c r="BI286" i="2"/>
  <c r="BH286" i="2"/>
  <c r="BG286" i="2"/>
  <c r="BF286" i="2"/>
  <c r="T286" i="2"/>
  <c r="R286" i="2"/>
  <c r="P286" i="2"/>
  <c r="BK286" i="2"/>
  <c r="J286" i="2"/>
  <c r="BE286" i="2" s="1"/>
  <c r="BI285" i="2"/>
  <c r="BH285" i="2"/>
  <c r="BG285" i="2"/>
  <c r="BF285" i="2"/>
  <c r="T285" i="2"/>
  <c r="R285" i="2"/>
  <c r="P285" i="2"/>
  <c r="BK285" i="2"/>
  <c r="J285" i="2"/>
  <c r="BE285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 s="1"/>
  <c r="BI280" i="2"/>
  <c r="BH280" i="2"/>
  <c r="BG280" i="2"/>
  <c r="BF280" i="2"/>
  <c r="T280" i="2"/>
  <c r="R280" i="2"/>
  <c r="P280" i="2"/>
  <c r="BK280" i="2"/>
  <c r="J280" i="2"/>
  <c r="BE280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BE271" i="2"/>
  <c r="T271" i="2"/>
  <c r="R271" i="2"/>
  <c r="P271" i="2"/>
  <c r="BK271" i="2"/>
  <c r="J271" i="2"/>
  <c r="BI270" i="2"/>
  <c r="BH270" i="2"/>
  <c r="BG270" i="2"/>
  <c r="BF270" i="2"/>
  <c r="BE270" i="2"/>
  <c r="T270" i="2"/>
  <c r="R270" i="2"/>
  <c r="P270" i="2"/>
  <c r="BK270" i="2"/>
  <c r="J270" i="2"/>
  <c r="BI264" i="2"/>
  <c r="BH264" i="2"/>
  <c r="BG264" i="2"/>
  <c r="BF264" i="2"/>
  <c r="BE264" i="2"/>
  <c r="T264" i="2"/>
  <c r="R264" i="2"/>
  <c r="P264" i="2"/>
  <c r="BK264" i="2"/>
  <c r="J264" i="2"/>
  <c r="BI261" i="2"/>
  <c r="BH261" i="2"/>
  <c r="BG261" i="2"/>
  <c r="BF261" i="2"/>
  <c r="BE261" i="2"/>
  <c r="T261" i="2"/>
  <c r="R261" i="2"/>
  <c r="P261" i="2"/>
  <c r="BK261" i="2"/>
  <c r="J261" i="2"/>
  <c r="BI258" i="2"/>
  <c r="BH258" i="2"/>
  <c r="BG258" i="2"/>
  <c r="BF258" i="2"/>
  <c r="BE258" i="2"/>
  <c r="T258" i="2"/>
  <c r="R258" i="2"/>
  <c r="P258" i="2"/>
  <c r="BK258" i="2"/>
  <c r="J258" i="2"/>
  <c r="BI257" i="2"/>
  <c r="BH257" i="2"/>
  <c r="BG257" i="2"/>
  <c r="BF257" i="2"/>
  <c r="BE257" i="2"/>
  <c r="T257" i="2"/>
  <c r="R257" i="2"/>
  <c r="P257" i="2"/>
  <c r="BK257" i="2"/>
  <c r="J257" i="2"/>
  <c r="BI256" i="2"/>
  <c r="BH256" i="2"/>
  <c r="BG256" i="2"/>
  <c r="BF256" i="2"/>
  <c r="BE256" i="2"/>
  <c r="T256" i="2"/>
  <c r="R256" i="2"/>
  <c r="P256" i="2"/>
  <c r="BK256" i="2"/>
  <c r="J256" i="2"/>
  <c r="BI250" i="2"/>
  <c r="BH250" i="2"/>
  <c r="BG250" i="2"/>
  <c r="BF250" i="2"/>
  <c r="BE250" i="2"/>
  <c r="T250" i="2"/>
  <c r="R250" i="2"/>
  <c r="P250" i="2"/>
  <c r="BK250" i="2"/>
  <c r="J250" i="2"/>
  <c r="BI246" i="2"/>
  <c r="BH246" i="2"/>
  <c r="BG246" i="2"/>
  <c r="BF246" i="2"/>
  <c r="BE246" i="2"/>
  <c r="T246" i="2"/>
  <c r="R246" i="2"/>
  <c r="P246" i="2"/>
  <c r="BK246" i="2"/>
  <c r="J246" i="2"/>
  <c r="BI242" i="2"/>
  <c r="BH242" i="2"/>
  <c r="BG242" i="2"/>
  <c r="BF242" i="2"/>
  <c r="BE242" i="2"/>
  <c r="T242" i="2"/>
  <c r="R242" i="2"/>
  <c r="P242" i="2"/>
  <c r="BK242" i="2"/>
  <c r="J242" i="2"/>
  <c r="BI241" i="2"/>
  <c r="BH241" i="2"/>
  <c r="BG241" i="2"/>
  <c r="BF241" i="2"/>
  <c r="BE241" i="2"/>
  <c r="T241" i="2"/>
  <c r="R241" i="2"/>
  <c r="P241" i="2"/>
  <c r="BK241" i="2"/>
  <c r="J241" i="2"/>
  <c r="BI240" i="2"/>
  <c r="BH240" i="2"/>
  <c r="BG240" i="2"/>
  <c r="BF240" i="2"/>
  <c r="BE240" i="2"/>
  <c r="T240" i="2"/>
  <c r="R240" i="2"/>
  <c r="P240" i="2"/>
  <c r="BK240" i="2"/>
  <c r="J240" i="2"/>
  <c r="BI239" i="2"/>
  <c r="BH239" i="2"/>
  <c r="BG239" i="2"/>
  <c r="BF239" i="2"/>
  <c r="BE239" i="2"/>
  <c r="T239" i="2"/>
  <c r="R239" i="2"/>
  <c r="P239" i="2"/>
  <c r="BK239" i="2"/>
  <c r="J239" i="2"/>
  <c r="BI238" i="2"/>
  <c r="BH238" i="2"/>
  <c r="BG238" i="2"/>
  <c r="BF238" i="2"/>
  <c r="BE238" i="2"/>
  <c r="T238" i="2"/>
  <c r="R238" i="2"/>
  <c r="P238" i="2"/>
  <c r="BK238" i="2"/>
  <c r="J238" i="2"/>
  <c r="BI237" i="2"/>
  <c r="BH237" i="2"/>
  <c r="BG237" i="2"/>
  <c r="BF237" i="2"/>
  <c r="BE237" i="2"/>
  <c r="T237" i="2"/>
  <c r="R237" i="2"/>
  <c r="P237" i="2"/>
  <c r="BK237" i="2"/>
  <c r="J237" i="2"/>
  <c r="BI233" i="2"/>
  <c r="BH233" i="2"/>
  <c r="BG233" i="2"/>
  <c r="BF233" i="2"/>
  <c r="BE233" i="2"/>
  <c r="T233" i="2"/>
  <c r="R233" i="2"/>
  <c r="P233" i="2"/>
  <c r="BK233" i="2"/>
  <c r="J233" i="2"/>
  <c r="BI229" i="2"/>
  <c r="BH229" i="2"/>
  <c r="BG229" i="2"/>
  <c r="BF229" i="2"/>
  <c r="BE229" i="2"/>
  <c r="T229" i="2"/>
  <c r="T228" i="2" s="1"/>
  <c r="R229" i="2"/>
  <c r="R228" i="2" s="1"/>
  <c r="P229" i="2"/>
  <c r="P228" i="2" s="1"/>
  <c r="BK229" i="2"/>
  <c r="BK228" i="2" s="1"/>
  <c r="J228" i="2" s="1"/>
  <c r="J63" i="2" s="1"/>
  <c r="J229" i="2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 s="1"/>
  <c r="BI205" i="2"/>
  <c r="BH205" i="2"/>
  <c r="BG205" i="2"/>
  <c r="BF205" i="2"/>
  <c r="T205" i="2"/>
  <c r="R205" i="2"/>
  <c r="P205" i="2"/>
  <c r="BK205" i="2"/>
  <c r="J205" i="2"/>
  <c r="BE205" i="2" s="1"/>
  <c r="BI201" i="2"/>
  <c r="BH201" i="2"/>
  <c r="BG201" i="2"/>
  <c r="BF201" i="2"/>
  <c r="T201" i="2"/>
  <c r="R201" i="2"/>
  <c r="P201" i="2"/>
  <c r="BK201" i="2"/>
  <c r="J201" i="2"/>
  <c r="BE201" i="2" s="1"/>
  <c r="BI197" i="2"/>
  <c r="BH197" i="2"/>
  <c r="BG197" i="2"/>
  <c r="BF197" i="2"/>
  <c r="T197" i="2"/>
  <c r="R197" i="2"/>
  <c r="P197" i="2"/>
  <c r="BK197" i="2"/>
  <c r="J197" i="2"/>
  <c r="BE197" i="2" s="1"/>
  <c r="BI193" i="2"/>
  <c r="BH193" i="2"/>
  <c r="BG193" i="2"/>
  <c r="BF193" i="2"/>
  <c r="T193" i="2"/>
  <c r="R193" i="2"/>
  <c r="P193" i="2"/>
  <c r="BK193" i="2"/>
  <c r="J193" i="2"/>
  <c r="BE193" i="2" s="1"/>
  <c r="BI187" i="2"/>
  <c r="BH187" i="2"/>
  <c r="BG187" i="2"/>
  <c r="BF187" i="2"/>
  <c r="T187" i="2"/>
  <c r="R187" i="2"/>
  <c r="P187" i="2"/>
  <c r="BK187" i="2"/>
  <c r="J187" i="2"/>
  <c r="BE187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6" i="2"/>
  <c r="BH176" i="2"/>
  <c r="BG176" i="2"/>
  <c r="BF176" i="2"/>
  <c r="T176" i="2"/>
  <c r="R176" i="2"/>
  <c r="P176" i="2"/>
  <c r="BK176" i="2"/>
  <c r="J176" i="2"/>
  <c r="BE176" i="2" s="1"/>
  <c r="BI172" i="2"/>
  <c r="BH172" i="2"/>
  <c r="BG172" i="2"/>
  <c r="BF172" i="2"/>
  <c r="T172" i="2"/>
  <c r="R172" i="2"/>
  <c r="P172" i="2"/>
  <c r="BK172" i="2"/>
  <c r="J172" i="2"/>
  <c r="BE172" i="2" s="1"/>
  <c r="BI161" i="2"/>
  <c r="BH161" i="2"/>
  <c r="BG161" i="2"/>
  <c r="BF161" i="2"/>
  <c r="T161" i="2"/>
  <c r="T160" i="2" s="1"/>
  <c r="R161" i="2"/>
  <c r="R160" i="2" s="1"/>
  <c r="P161" i="2"/>
  <c r="P160" i="2" s="1"/>
  <c r="BK161" i="2"/>
  <c r="BK160" i="2" s="1"/>
  <c r="J160" i="2" s="1"/>
  <c r="J161" i="2"/>
  <c r="BE161" i="2" s="1"/>
  <c r="J62" i="2"/>
  <c r="BI159" i="2"/>
  <c r="BH159" i="2"/>
  <c r="BG159" i="2"/>
  <c r="BF159" i="2"/>
  <c r="BE159" i="2"/>
  <c r="T159" i="2"/>
  <c r="T158" i="2" s="1"/>
  <c r="R159" i="2"/>
  <c r="R158" i="2" s="1"/>
  <c r="P159" i="2"/>
  <c r="P158" i="2" s="1"/>
  <c r="BK159" i="2"/>
  <c r="BK158" i="2" s="1"/>
  <c r="J158" i="2" s="1"/>
  <c r="J159" i="2"/>
  <c r="J61" i="2"/>
  <c r="BI157" i="2"/>
  <c r="BH157" i="2"/>
  <c r="BG157" i="2"/>
  <c r="BF157" i="2"/>
  <c r="T157" i="2"/>
  <c r="R157" i="2"/>
  <c r="P157" i="2"/>
  <c r="BK157" i="2"/>
  <c r="J157" i="2"/>
  <c r="BE157" i="2" s="1"/>
  <c r="BI153" i="2"/>
  <c r="BH153" i="2"/>
  <c r="BG153" i="2"/>
  <c r="BF153" i="2"/>
  <c r="T153" i="2"/>
  <c r="R153" i="2"/>
  <c r="P153" i="2"/>
  <c r="BK153" i="2"/>
  <c r="J153" i="2"/>
  <c r="BE153" i="2" s="1"/>
  <c r="BI149" i="2"/>
  <c r="BH149" i="2"/>
  <c r="BG149" i="2"/>
  <c r="BF149" i="2"/>
  <c r="T149" i="2"/>
  <c r="T148" i="2" s="1"/>
  <c r="R149" i="2"/>
  <c r="R148" i="2" s="1"/>
  <c r="P149" i="2"/>
  <c r="P148" i="2" s="1"/>
  <c r="BK149" i="2"/>
  <c r="BK148" i="2" s="1"/>
  <c r="J148" i="2" s="1"/>
  <c r="J149" i="2"/>
  <c r="BE149" i="2" s="1"/>
  <c r="J60" i="2"/>
  <c r="BI147" i="2"/>
  <c r="BH147" i="2"/>
  <c r="BG147" i="2"/>
  <c r="BF147" i="2"/>
  <c r="BE147" i="2"/>
  <c r="T147" i="2"/>
  <c r="R147" i="2"/>
  <c r="P147" i="2"/>
  <c r="BK147" i="2"/>
  <c r="J147" i="2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BE143" i="2"/>
  <c r="T143" i="2"/>
  <c r="R143" i="2"/>
  <c r="P143" i="2"/>
  <c r="BK143" i="2"/>
  <c r="J143" i="2"/>
  <c r="BI139" i="2"/>
  <c r="BH139" i="2"/>
  <c r="BG139" i="2"/>
  <c r="BF139" i="2"/>
  <c r="BE139" i="2"/>
  <c r="T139" i="2"/>
  <c r="R139" i="2"/>
  <c r="P139" i="2"/>
  <c r="BK139" i="2"/>
  <c r="J139" i="2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BE135" i="2"/>
  <c r="T135" i="2"/>
  <c r="R135" i="2"/>
  <c r="P135" i="2"/>
  <c r="BK135" i="2"/>
  <c r="J135" i="2"/>
  <c r="BI134" i="2"/>
  <c r="BH134" i="2"/>
  <c r="BG134" i="2"/>
  <c r="BF134" i="2"/>
  <c r="BE134" i="2"/>
  <c r="T134" i="2"/>
  <c r="R134" i="2"/>
  <c r="P134" i="2"/>
  <c r="BK134" i="2"/>
  <c r="J134" i="2"/>
  <c r="BI133" i="2"/>
  <c r="BH133" i="2"/>
  <c r="BG133" i="2"/>
  <c r="BF133" i="2"/>
  <c r="BE133" i="2"/>
  <c r="T133" i="2"/>
  <c r="R133" i="2"/>
  <c r="P133" i="2"/>
  <c r="BK133" i="2"/>
  <c r="J133" i="2"/>
  <c r="BI129" i="2"/>
  <c r="BH129" i="2"/>
  <c r="BG129" i="2"/>
  <c r="BF129" i="2"/>
  <c r="BE129" i="2"/>
  <c r="T129" i="2"/>
  <c r="R129" i="2"/>
  <c r="P129" i="2"/>
  <c r="BK129" i="2"/>
  <c r="J129" i="2"/>
  <c r="BI125" i="2"/>
  <c r="BH125" i="2"/>
  <c r="BG125" i="2"/>
  <c r="BF125" i="2"/>
  <c r="BE125" i="2"/>
  <c r="T125" i="2"/>
  <c r="R125" i="2"/>
  <c r="P125" i="2"/>
  <c r="BK125" i="2"/>
  <c r="J125" i="2"/>
  <c r="BI117" i="2"/>
  <c r="BH117" i="2"/>
  <c r="BG117" i="2"/>
  <c r="BF117" i="2"/>
  <c r="BE117" i="2"/>
  <c r="T117" i="2"/>
  <c r="R117" i="2"/>
  <c r="P117" i="2"/>
  <c r="BK117" i="2"/>
  <c r="J117" i="2"/>
  <c r="BI113" i="2"/>
  <c r="BH113" i="2"/>
  <c r="BG113" i="2"/>
  <c r="BF113" i="2"/>
  <c r="BE113" i="2"/>
  <c r="T113" i="2"/>
  <c r="R113" i="2"/>
  <c r="P113" i="2"/>
  <c r="BK113" i="2"/>
  <c r="J113" i="2"/>
  <c r="BI109" i="2"/>
  <c r="BH109" i="2"/>
  <c r="BG109" i="2"/>
  <c r="BF109" i="2"/>
  <c r="BE109" i="2"/>
  <c r="T109" i="2"/>
  <c r="R109" i="2"/>
  <c r="P109" i="2"/>
  <c r="BK109" i="2"/>
  <c r="J109" i="2"/>
  <c r="BI105" i="2"/>
  <c r="BH105" i="2"/>
  <c r="BG105" i="2"/>
  <c r="BF105" i="2"/>
  <c r="BE105" i="2"/>
  <c r="T105" i="2"/>
  <c r="T104" i="2" s="1"/>
  <c r="R105" i="2"/>
  <c r="R104" i="2" s="1"/>
  <c r="P105" i="2"/>
  <c r="P104" i="2" s="1"/>
  <c r="BK105" i="2"/>
  <c r="BK104" i="2" s="1"/>
  <c r="J104" i="2" s="1"/>
  <c r="J105" i="2"/>
  <c r="J59" i="2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89" i="2"/>
  <c r="BH89" i="2"/>
  <c r="F33" i="2" s="1"/>
  <c r="BC52" i="1" s="1"/>
  <c r="BG89" i="2"/>
  <c r="BF89" i="2"/>
  <c r="T89" i="2"/>
  <c r="T88" i="2" s="1"/>
  <c r="T87" i="2" s="1"/>
  <c r="T86" i="2" s="1"/>
  <c r="R89" i="2"/>
  <c r="R88" i="2" s="1"/>
  <c r="P89" i="2"/>
  <c r="P88" i="2" s="1"/>
  <c r="P87" i="2" s="1"/>
  <c r="P86" i="2" s="1"/>
  <c r="AU52" i="1" s="1"/>
  <c r="BK89" i="2"/>
  <c r="BK88" i="2" s="1"/>
  <c r="J89" i="2"/>
  <c r="BE89" i="2" s="1"/>
  <c r="J82" i="2"/>
  <c r="F82" i="2"/>
  <c r="J80" i="2"/>
  <c r="F80" i="2"/>
  <c r="E78" i="2"/>
  <c r="J51" i="2"/>
  <c r="F51" i="2"/>
  <c r="F49" i="2"/>
  <c r="E47" i="2"/>
  <c r="J18" i="2"/>
  <c r="E18" i="2"/>
  <c r="F83" i="2" s="1"/>
  <c r="J17" i="2"/>
  <c r="J12" i="2"/>
  <c r="J49" i="2" s="1"/>
  <c r="E7" i="2"/>
  <c r="E76" i="2" s="1"/>
  <c r="BC51" i="1"/>
  <c r="W29" i="1" s="1"/>
  <c r="AY51" i="1"/>
  <c r="AU51" i="1"/>
  <c r="AS51" i="1"/>
  <c r="L47" i="1"/>
  <c r="AM46" i="1"/>
  <c r="L46" i="1"/>
  <c r="AM44" i="1"/>
  <c r="L44" i="1"/>
  <c r="L42" i="1"/>
  <c r="L41" i="1"/>
  <c r="F52" i="2" l="1"/>
  <c r="J30" i="2"/>
  <c r="AV52" i="1" s="1"/>
  <c r="F30" i="2"/>
  <c r="AZ52" i="1" s="1"/>
  <c r="E45" i="2"/>
  <c r="J31" i="2"/>
  <c r="AW52" i="1" s="1"/>
  <c r="F31" i="2"/>
  <c r="BA52" i="1" s="1"/>
  <c r="BA51" i="1" s="1"/>
  <c r="J88" i="2"/>
  <c r="J58" i="2" s="1"/>
  <c r="BK87" i="2"/>
  <c r="R87" i="2"/>
  <c r="R86" i="2" s="1"/>
  <c r="F32" i="2"/>
  <c r="BB52" i="1" s="1"/>
  <c r="BB51" i="1" s="1"/>
  <c r="F34" i="2"/>
  <c r="BD52" i="1" s="1"/>
  <c r="BD51" i="1" s="1"/>
  <c r="W30" i="1" s="1"/>
  <c r="J84" i="3"/>
  <c r="J58" i="3" s="1"/>
  <c r="BK83" i="3"/>
  <c r="R82" i="3"/>
  <c r="F30" i="3"/>
  <c r="AZ53" i="1" s="1"/>
  <c r="J49" i="3"/>
  <c r="E72" i="3"/>
  <c r="F79" i="3"/>
  <c r="J30" i="3"/>
  <c r="AV53" i="1" s="1"/>
  <c r="J31" i="3"/>
  <c r="AW53" i="1" s="1"/>
  <c r="AT53" i="1" l="1"/>
  <c r="J83" i="3"/>
  <c r="J57" i="3" s="1"/>
  <c r="BK82" i="3"/>
  <c r="J82" i="3" s="1"/>
  <c r="AZ51" i="1"/>
  <c r="W28" i="1"/>
  <c r="AX51" i="1"/>
  <c r="J87" i="2"/>
  <c r="J57" i="2" s="1"/>
  <c r="BK86" i="2"/>
  <c r="J86" i="2" s="1"/>
  <c r="W27" i="1"/>
  <c r="AW51" i="1"/>
  <c r="AK27" i="1" s="1"/>
  <c r="AT52" i="1"/>
  <c r="J27" i="2" l="1"/>
  <c r="J56" i="2"/>
  <c r="W26" i="1"/>
  <c r="AV51" i="1"/>
  <c r="J56" i="3"/>
  <c r="J27" i="3"/>
  <c r="AG53" i="1" l="1"/>
  <c r="AN53" i="1" s="1"/>
  <c r="J36" i="3"/>
  <c r="AT51" i="1"/>
  <c r="AK26" i="1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<sst xmlns="http://schemas.openxmlformats.org/spreadsheetml/2006/main" count="3978" uniqueCount="741">
  <si>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</si>
  <si>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</si>
  <si>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</si>
  <si>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</si>
  <si>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</si>
  <si>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</si>
  <si>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</si>
  <si>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{701824f1-5e5a-4101-b6c9-08fd52e802bd}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</si>
  <si>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</si>
  <si>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</si>
  <si>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</si>
  <si>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</si>
  <si>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</si>
  <si>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</si>
  <si>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</si>
  <si>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</si>
  <si>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</si>
  <si>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</si>
  <si>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</si>
  <si>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Úprava přechodu pro chodce na ul.Čs.Armády před Komerční bankou  SO 101 Místní komunikace</t>
  </si>
  <si>
    <t>KSO:</t>
  </si>
  <si>
    <t>CC-CZ:</t>
  </si>
  <si>
    <t>Místo:</t>
  </si>
  <si>
    <t xml:space="preserve"> </t>
  </si>
  <si>
    <t>Datum:</t>
  </si>
  <si>
    <t>1. 10. 2019</t>
  </si>
  <si>
    <t>Zadavatel:</t>
  </si>
  <si>
    <t>IČ:</t>
  </si>
  <si>
    <t>Město Kopřivnice,Štefániková 1163 Kopřivnice 74221</t>
  </si>
  <si>
    <t>DIČ:</t>
  </si>
  <si>
    <t>Uchazeč:</t>
  </si>
  <si>
    <t>Projektant:</t>
  </si>
  <si>
    <t>HaskoningDHV Czech Republic spol.s.r.o.,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</si>
  <si>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</si>
  <si>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</si>
  <si>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</si>
  <si>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</si>
  <si>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</si>
  <si>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</si>
  <si>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</si>
  <si>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</si>
  <si>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</si>
  <si>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</si>
  <si>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</si>
  <si>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</si>
  <si>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</si>
  <si>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</si>
  <si>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</si>
  <si>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</si>
  <si>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</si>
  <si>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</si>
  <si>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</si>
  <si>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</si>
  <si>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</si>
  <si>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</si>
  <si>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</si>
  <si>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</si>
  <si>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</si>
  <si>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</si>
  <si>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</si>
  <si>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</si>
  <si>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</si>
  <si>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</si>
  <si>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</si>
  <si>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</si>
  <si>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</si>
  <si>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</si>
  <si>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</si>
  <si>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</si>
  <si>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</si>
  <si>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</si>
  <si>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</si>
  <si>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</si>
  <si>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</si>
  <si>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</si>
  <si>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 Místní komunikace-uznatelné položky</t>
  </si>
  <si>
    <t>STA</t>
  </si>
  <si>
    <t>{fa7fc7ba-22d2-4b41-8460-51e47d4bbce2}</t>
  </si>
  <si>
    <t>2</t>
  </si>
  <si>
    <t>{040ec30c-7750-4423-9f0d-868ee3ba1be2}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</si>
  <si>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</si>
  <si>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</si>
  <si>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</si>
  <si>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</si>
  <si>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</si>
  <si>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</si>
  <si>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</si>
  <si>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101 Místní komunikace-uznatelné položky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</si>
  <si>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</si>
  <si>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</si>
  <si>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</si>
  <si>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</si>
  <si>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</si>
  <si>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</si>
  <si>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</si>
  <si>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</si>
  <si>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</si>
  <si>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</si>
  <si>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</si>
  <si>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</si>
  <si>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</si>
  <si>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</si>
  <si>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</si>
  <si>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</si>
  <si>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</si>
  <si>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</si>
  <si>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</si>
  <si>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</si>
  <si>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</si>
  <si>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</si>
  <si>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</si>
  <si>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</si>
  <si>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</si>
  <si>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</si>
  <si>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</si>
  <si>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</si>
  <si>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</si>
  <si>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</si>
  <si>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</si>
  <si>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</si>
  <si>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</t>
  </si>
  <si>
    <t>Sanace podloží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</si>
  <si>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</si>
  <si>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</si>
  <si>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</si>
  <si>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</si>
  <si>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2017 01</t>
  </si>
  <si>
    <t>4</t>
  </si>
  <si>
    <t>339331814</t>
  </si>
  <si>
    <t>VV</t>
  </si>
  <si>
    <t>282,0*0,3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</si>
  <si>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</si>
  <si>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</si>
  <si>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</si>
  <si>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1273721712</t>
  </si>
  <si>
    <t>3</t>
  </si>
  <si>
    <t>171101121</t>
  </si>
  <si>
    <t>Uložení sypaniny do násypů s rozprostřením sypaniny ve vrstvách a s hrubým urovnáním zhutněných s uzavřením povrchu násypu z hornin nesoudržných kamenitých</t>
  </si>
  <si>
    <t>1158482272</t>
  </si>
  <si>
    <t>M</t>
  </si>
  <si>
    <t>583336980</t>
  </si>
  <si>
    <t>kamenivo těžené hrubé frakce 32-63</t>
  </si>
  <si>
    <t>t</t>
  </si>
  <si>
    <t>8</t>
  </si>
  <si>
    <t>2027280488</t>
  </si>
  <si>
    <t>84,6*1,67*1,01</t>
  </si>
  <si>
    <t>5</t>
  </si>
  <si>
    <t>171201201</t>
  </si>
  <si>
    <t>Uložení sypaniny na skládky</t>
  </si>
  <si>
    <t>1586176173</t>
  </si>
  <si>
    <t>6</t>
  </si>
  <si>
    <t>171201211</t>
  </si>
  <si>
    <t>Uložení sypaniny poplatek za uložení sypaniny na skládce (skládkovné)</t>
  </si>
  <si>
    <t>1042597345</t>
  </si>
  <si>
    <t>84,6*1,5</t>
  </si>
  <si>
    <t>7</t>
  </si>
  <si>
    <t>919726122</t>
  </si>
  <si>
    <t>Geotextilie netkaná pro ochranu, separaci nebo filtraci měrná hmotnost přes 200 do 300 g/m2</t>
  </si>
  <si>
    <t>m2</t>
  </si>
  <si>
    <t>-1792975048</t>
  </si>
  <si>
    <t>282,0*1,01</t>
  </si>
  <si>
    <t>Zemní práce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</si>
  <si>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</si>
  <si>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</si>
  <si>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1192704001</t>
  </si>
  <si>
    <t>chodník</t>
  </si>
  <si>
    <t>6,0</t>
  </si>
  <si>
    <t>9</t>
  </si>
  <si>
    <t>113107132</t>
  </si>
  <si>
    <t>Odstranění podkladů nebo krytů s přemístěním hmot na skládku na vzdálenost do 3 m nebo s naložením na dopravní prostředek v ploše jednotlivě do 50 m2 z betonu prostého, o tl. vrstvy přes 150 do 300 mm</t>
  </si>
  <si>
    <t>1826199402</t>
  </si>
  <si>
    <t>betonová plocha</t>
  </si>
  <si>
    <t>50,0</t>
  </si>
  <si>
    <t>10</t>
  </si>
  <si>
    <t>113107146</t>
  </si>
  <si>
    <t>Odstranění podkladů nebo krytů s přemístěním hmot na skládku na vzdálenost do 3 m nebo s naložením na dopravní prostředek v ploše jednotlivě do 50 m2 živičných, o tl. vrstvy přes 250 do 300 mm</t>
  </si>
  <si>
    <t>916060823</t>
  </si>
  <si>
    <t>asfaltová vozovka</t>
  </si>
  <si>
    <t>22,0</t>
  </si>
  <si>
    <t>11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</si>
  <si>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</si>
  <si>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</si>
  <si>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951438007</t>
  </si>
  <si>
    <t>asfltový chodník</t>
  </si>
  <si>
    <t>246,0</t>
  </si>
  <si>
    <t>dlážděný chodník</t>
  </si>
  <si>
    <t>12</t>
  </si>
  <si>
    <t>113107243</t>
  </si>
  <si>
    <t>Odstranění podkladů nebo krytů s přemístěním hmot na skládku na vzdálenost do 20 m nebo s naložením na dopravní prostředek v ploše jednotlivě přes 200 m2 živičných, o tl. vrstvy přes 100 do 150 mm</t>
  </si>
  <si>
    <t>1524261321</t>
  </si>
  <si>
    <t>asfaltový chodník</t>
  </si>
  <si>
    <t>13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</si>
  <si>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</si>
  <si>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</si>
  <si>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</si>
  <si>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1142711013</t>
  </si>
  <si>
    <t>dle TZ-chodníkový obrubník</t>
  </si>
  <si>
    <t>162,0</t>
  </si>
  <si>
    <t>14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</si>
  <si>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</si>
  <si>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</si>
  <si>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1539539245</t>
  </si>
  <si>
    <t>120001101</t>
  </si>
  <si>
    <t>Příplatek k cenám vykopávek za ztížení vykopávky v blízkosti podzemního vedení nebo výbušnin v horninách jakékoliv třídy</t>
  </si>
  <si>
    <t>-1344773747</t>
  </si>
  <si>
    <t>16</t>
  </si>
  <si>
    <t>1891944466</t>
  </si>
  <si>
    <t>17</t>
  </si>
  <si>
    <t>-403797267</t>
  </si>
  <si>
    <t>65,0-(1,2+7,5)</t>
  </si>
  <si>
    <t>18</t>
  </si>
  <si>
    <t>171101141</t>
  </si>
  <si>
    <t>Uložení sypaniny do násypů s rozprostřením sypaniny ve vrstvách a s hrubým urovnáním zhutněných s uzavřením povrchu násypu z jakýchkoliv hornin pro jakýkoliv způsob uložení, při průměrném množství násypu do 0,75 m3 na 1 m</t>
  </si>
  <si>
    <t>563755947</t>
  </si>
  <si>
    <t>zásyp po vybourané bet.desce</t>
  </si>
  <si>
    <t>7,5</t>
  </si>
  <si>
    <t>19</t>
  </si>
  <si>
    <t>-1376719850</t>
  </si>
  <si>
    <t>20</t>
  </si>
  <si>
    <t>-961377351</t>
  </si>
  <si>
    <t>56,3*1,5</t>
  </si>
  <si>
    <t>181951102</t>
  </si>
  <si>
    <t>Úprava pláně vyrovnáním výškových rozdílů v hornině tř. 1 až 4 se zhutněním</t>
  </si>
  <si>
    <t>948477655</t>
  </si>
  <si>
    <t>Zakládání</t>
  </si>
  <si>
    <t>22</t>
  </si>
  <si>
    <t>211571111</t>
  </si>
  <si>
    <t>Výplň kamenivem do rýh odvodňovacích žeber nebo trativodů bez zhutnění, s úpravou povrchu výplně štěrkopískem tříděným</t>
  </si>
  <si>
    <t>-124291503</t>
  </si>
  <si>
    <t>obsyp stávajících kabelů</t>
  </si>
  <si>
    <t>31,0*0,4*0,2</t>
  </si>
  <si>
    <t>23</t>
  </si>
  <si>
    <t>212572111</t>
  </si>
  <si>
    <t>Lože pro trativody ze štěrkopísku tříděného</t>
  </si>
  <si>
    <t>1578141320</t>
  </si>
  <si>
    <t>lože pod stávající kabely</t>
  </si>
  <si>
    <t>24</t>
  </si>
  <si>
    <t>2-1</t>
  </si>
  <si>
    <t>Ochranná folie D+M</t>
  </si>
  <si>
    <t>-1871645002</t>
  </si>
  <si>
    <t>Vodorovné konstrukce</t>
  </si>
  <si>
    <t>25</t>
  </si>
  <si>
    <t>451577777</t>
  </si>
  <si>
    <t>Podklad nebo lože pod dlažbu (přídlažbu) v ploše vodorovné nebo ve sklonu do 1:5, tloušťky od 30 do 100 mm z kameniva těženého</t>
  </si>
  <si>
    <t>576402348</t>
  </si>
  <si>
    <t>Komunikace pozemní</t>
  </si>
  <si>
    <t>26</t>
  </si>
  <si>
    <t>564851111</t>
  </si>
  <si>
    <t>Podklad ze štěrkodrti ŠD s rozprostřením a zhutněním, po zhutnění tl. 150 mm</t>
  </si>
  <si>
    <t>1620967810</t>
  </si>
  <si>
    <t>dle TZ a vzorových řezů</t>
  </si>
  <si>
    <t>dlážděný ochranný ostrůvek</t>
  </si>
  <si>
    <t>30,0</t>
  </si>
  <si>
    <t>asfaltové vozovky</t>
  </si>
  <si>
    <t>24,0</t>
  </si>
  <si>
    <t>27</t>
  </si>
  <si>
    <t>564911411</t>
  </si>
  <si>
    <t>Podklad nebo podsyp z asfaltového recyklátu s rozprostřením a zhutněním, po zhutnění tl. 50 mm</t>
  </si>
  <si>
    <t>-882129795</t>
  </si>
  <si>
    <t>28</t>
  </si>
  <si>
    <t>565135111</t>
  </si>
  <si>
    <t>Asfaltový beton vrstva podkladní ACP 16 (obalované kamenivo střednězrnné - OKS) s rozprostřením a zhutněním v pruhu šířky do 3 m, po zhutnění tl. 50 mm</t>
  </si>
  <si>
    <t>345957093</t>
  </si>
  <si>
    <t>29</t>
  </si>
  <si>
    <t>569903311</t>
  </si>
  <si>
    <t>Zřízení zemních krajnic z hornin jakékoliv třídy se zhutněním</t>
  </si>
  <si>
    <t>1967194670</t>
  </si>
  <si>
    <t>30</t>
  </si>
  <si>
    <t>573111112</t>
  </si>
  <si>
    <t>Postřik infiltrační PI z asfaltu silničního s posypem kamenivem, v množství 1,00 kg/m2</t>
  </si>
  <si>
    <t>1454454092</t>
  </si>
  <si>
    <t>rekonstruovaná asfaltová vozovka</t>
  </si>
  <si>
    <t>31</t>
  </si>
  <si>
    <t>573211108</t>
  </si>
  <si>
    <t>Postřik spojovací PS bez posypu kamenivem z asfaltu silničního, v množství 0,40 kg/m2</t>
  </si>
  <si>
    <t>354288528</t>
  </si>
  <si>
    <t>rekonstruovaná asfltová vozovka</t>
  </si>
  <si>
    <t>24,0*2</t>
  </si>
  <si>
    <t>32</t>
  </si>
  <si>
    <t>577134111</t>
  </si>
  <si>
    <t>Asfaltový beton vrstva obrusná ACO 11 (ABS) s rozprostřením a se zhutněním z nemodifikovaného asfaltu v pruhu šířky do 3 m tř. I, po zhutnění tl. 40 mm</t>
  </si>
  <si>
    <t>-84949320</t>
  </si>
  <si>
    <t>33</t>
  </si>
  <si>
    <t>577143111</t>
  </si>
  <si>
    <t>Asfaltový beton vrstva obrusná ACO 8 (ABJ) s rozprostřením a se zhutněním z nemodifikovaného asfaltu v pruhu šířky do 3 m, po zhutnění tl. 50 mm</t>
  </si>
  <si>
    <t>1312071040</t>
  </si>
  <si>
    <t>34</t>
  </si>
  <si>
    <t>577155112</t>
  </si>
  <si>
    <t>Asfaltový beton vrstva ložní ACL 16 (ABH) s rozprostřením a zhutněním z nemodifikovaného asfaltu v pruhu šířky do 3 m, po zhutnění tl. 60 mm</t>
  </si>
  <si>
    <t>507755741</t>
  </si>
  <si>
    <t>rekonstruovaná vozovka</t>
  </si>
  <si>
    <t>35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</si>
  <si>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</si>
  <si>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</si>
  <si>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-271752055</t>
  </si>
  <si>
    <t>dlažba šedá</t>
  </si>
  <si>
    <t>246,0-(23,0+18,0)</t>
  </si>
  <si>
    <t>dlažba reliéfní červená</t>
  </si>
  <si>
    <t>23,0</t>
  </si>
  <si>
    <t>dlažba s podélnou drážkou</t>
  </si>
  <si>
    <t>18,0</t>
  </si>
  <si>
    <t>ochranný ostrůvek</t>
  </si>
  <si>
    <t>26,0</t>
  </si>
  <si>
    <t>4,0</t>
  </si>
  <si>
    <t>36</t>
  </si>
  <si>
    <t>592452670</t>
  </si>
  <si>
    <t>dlažba skladebná betonová základní pro nevidomé 20 x 10 x 6 cm barevná</t>
  </si>
  <si>
    <t>-2051402670</t>
  </si>
  <si>
    <t>(23,0+4,0)*1,01</t>
  </si>
  <si>
    <t>37</t>
  </si>
  <si>
    <t>592453080</t>
  </si>
  <si>
    <t>dlažba skladebná betonová základní 20 x 10 x 6 cm přírodní</t>
  </si>
  <si>
    <t>-1287131947</t>
  </si>
  <si>
    <t>231,0*1,01</t>
  </si>
  <si>
    <t>38</t>
  </si>
  <si>
    <t>5-1</t>
  </si>
  <si>
    <t>Dlažba s podélnou drážkou-šedá</t>
  </si>
  <si>
    <t>-744187748</t>
  </si>
  <si>
    <t>18,0*1,01</t>
  </si>
  <si>
    <t>Ostatní konstrukce a práce, bourání</t>
  </si>
  <si>
    <t>39</t>
  </si>
  <si>
    <t>914111111</t>
  </si>
  <si>
    <t>Montáž svislé dopravní značky základní velikosti do 1 m2 objímkami na sloupky nebo konzoly</t>
  </si>
  <si>
    <t>kus</t>
  </si>
  <si>
    <t>-549118768</t>
  </si>
  <si>
    <t>C4a</t>
  </si>
  <si>
    <t>40</t>
  </si>
  <si>
    <t>404442130</t>
  </si>
  <si>
    <t>značka dopravní svislá reflexní zákazová C AL- 3M 700 mm</t>
  </si>
  <si>
    <t>-1388768032</t>
  </si>
  <si>
    <t>značka C4a</t>
  </si>
  <si>
    <t>41</t>
  </si>
  <si>
    <t>914511112</t>
  </si>
  <si>
    <t>Montáž sloupku dopravních značek délky do 3,5 m do hliníkové patky</t>
  </si>
  <si>
    <t>-1921076318</t>
  </si>
  <si>
    <t>42</t>
  </si>
  <si>
    <t>404452250</t>
  </si>
  <si>
    <t>sloupek Zn 60 - 350</t>
  </si>
  <si>
    <t>-359902680</t>
  </si>
  <si>
    <t>43</t>
  </si>
  <si>
    <t>404452400</t>
  </si>
  <si>
    <t>patka hliníková pro sloupek D 60 mm</t>
  </si>
  <si>
    <t>1424615022</t>
  </si>
  <si>
    <t>44</t>
  </si>
  <si>
    <t>404452530</t>
  </si>
  <si>
    <t>víčko plastové na sloupek 60</t>
  </si>
  <si>
    <t>-495867350</t>
  </si>
  <si>
    <t>45</t>
  </si>
  <si>
    <t>404452560</t>
  </si>
  <si>
    <t>upínací svorka na sloupek D 60 mm</t>
  </si>
  <si>
    <t>-2036503786</t>
  </si>
  <si>
    <t>46</t>
  </si>
  <si>
    <t>915211112</t>
  </si>
  <si>
    <t>Vodorovné dopravní značení stříkaným plastem dělící čára šířky 125 mm souvislá bílá retroreflexní</t>
  </si>
  <si>
    <t>1761048220</t>
  </si>
  <si>
    <t>V1a</t>
  </si>
  <si>
    <t>60,0</t>
  </si>
  <si>
    <t>47</t>
  </si>
  <si>
    <t>915221112</t>
  </si>
  <si>
    <t>Vodorovné dopravní značení stříkaným plastem vodící čára bílá šířky 250 mm souvislá retroreflexní</t>
  </si>
  <si>
    <t>722091977</t>
  </si>
  <si>
    <t>V4</t>
  </si>
  <si>
    <t>62,0</t>
  </si>
  <si>
    <t>48</t>
  </si>
  <si>
    <t>915231112</t>
  </si>
  <si>
    <t>Vodorovné dopravní značení stříkaným plastem přechody pro chodce, šipky, symboly nápisy bílé retroreflexní</t>
  </si>
  <si>
    <t>671384576</t>
  </si>
  <si>
    <t>V13</t>
  </si>
  <si>
    <t>15,0</t>
  </si>
  <si>
    <t>V7</t>
  </si>
  <si>
    <t>12,0</t>
  </si>
  <si>
    <t>49</t>
  </si>
  <si>
    <t>915611111</t>
  </si>
  <si>
    <t>Předznačení pro vodorovné značení stříkané barvou nebo prováděné z nátěrových hmot liniové dělicí čáry, vodicí proužky</t>
  </si>
  <si>
    <t>-1675258938</t>
  </si>
  <si>
    <t>50</t>
  </si>
  <si>
    <t>915621111</t>
  </si>
  <si>
    <t>Předznačení pro vodorovné značení stříkané barvou nebo prováděné z nátěrových hmot plošné šipky, symboly, nápisy</t>
  </si>
  <si>
    <t>-405059268</t>
  </si>
  <si>
    <t>51</t>
  </si>
  <si>
    <t>916111123</t>
  </si>
  <si>
    <t>-144546974</t>
  </si>
  <si>
    <t>30,0*2</t>
  </si>
  <si>
    <t>52</t>
  </si>
  <si>
    <t>583801100</t>
  </si>
  <si>
    <t>kostka dlažební drobná, žula, I.jakost, velikost 10 cm</t>
  </si>
  <si>
    <t>1510130496</t>
  </si>
  <si>
    <t>60,0*0,024*1,02</t>
  </si>
  <si>
    <t>53</t>
  </si>
  <si>
    <t>916131213</t>
  </si>
  <si>
    <t>1488402062</t>
  </si>
  <si>
    <t>obrubník 150/300</t>
  </si>
  <si>
    <t>37,0</t>
  </si>
  <si>
    <t>obrubník 150/250</t>
  </si>
  <si>
    <t>54</t>
  </si>
  <si>
    <t>592174650</t>
  </si>
  <si>
    <t>obrubník betonový silniční vibrolisovaný 100x15x25 cm</t>
  </si>
  <si>
    <t>-888600784</t>
  </si>
  <si>
    <t>55</t>
  </si>
  <si>
    <t>592174500</t>
  </si>
  <si>
    <t>obrubník betonový chodníkový silniční vibrolisovaný 100x15x30 cm</t>
  </si>
  <si>
    <t>-344893682</t>
  </si>
  <si>
    <t>56</t>
  </si>
  <si>
    <t>916231213</t>
  </si>
  <si>
    <t>1317043326</t>
  </si>
  <si>
    <t>obrubník 50/200</t>
  </si>
  <si>
    <t>obrubník 80/250</t>
  </si>
  <si>
    <t>171,0</t>
  </si>
  <si>
    <t>obrubník 10/250</t>
  </si>
  <si>
    <t>5,0</t>
  </si>
  <si>
    <t>57</t>
  </si>
  <si>
    <t>592174090</t>
  </si>
  <si>
    <t>obrubník betonový chodníkový vibrolisovaný 100x8x25 cm</t>
  </si>
  <si>
    <t>1932479282</t>
  </si>
  <si>
    <t>58</t>
  </si>
  <si>
    <t>592174150</t>
  </si>
  <si>
    <t>obrubník betonový chodníkový 100x10x25 cm</t>
  </si>
  <si>
    <t>757270819</t>
  </si>
  <si>
    <t>59</t>
  </si>
  <si>
    <t>592173040</t>
  </si>
  <si>
    <t>obrubník betonový zahradní přírodní šedá 50x5x20 cm</t>
  </si>
  <si>
    <t>1972046640</t>
  </si>
  <si>
    <t>4,0*2</t>
  </si>
  <si>
    <t>60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</si>
  <si>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</si>
  <si>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</si>
  <si>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500067590</t>
  </si>
  <si>
    <t>61</t>
  </si>
  <si>
    <t>919735112</t>
  </si>
  <si>
    <t>Řezání stávajícího živičného krytu nebo podkladu hloubky přes 50 do 100 mm</t>
  </si>
  <si>
    <t>786436684</t>
  </si>
  <si>
    <t>62</t>
  </si>
  <si>
    <t>966007112</t>
  </si>
  <si>
    <t>Odstranění vodorovného dopravního značení frézováním značeného barvou čáry šířky do 250 mm</t>
  </si>
  <si>
    <t>-1262575294</t>
  </si>
  <si>
    <t>dopravní značení V4</t>
  </si>
  <si>
    <t>66,0</t>
  </si>
  <si>
    <t>997</t>
  </si>
  <si>
    <t>Přesun sutě</t>
  </si>
  <si>
    <t>63</t>
  </si>
  <si>
    <t>997221551</t>
  </si>
  <si>
    <t>Vodorovná doprava suti bez naložení, ale se složením a s hrubým urovnáním ze sypkých materiálů, na vzdálenost do 1 km</t>
  </si>
  <si>
    <t>-1410107290</t>
  </si>
  <si>
    <t>64</t>
  </si>
  <si>
    <t>997221559</t>
  </si>
  <si>
    <t>Vodorovná doprava suti bez naložení, ale se složením a s hrubým urovnáním Příplatek k ceně za každý další i započatý 1 km přes 1 km</t>
  </si>
  <si>
    <t>-524345083</t>
  </si>
  <si>
    <t>238,784*9</t>
  </si>
  <si>
    <t>65</t>
  </si>
  <si>
    <t>997221611</t>
  </si>
  <si>
    <t>Nakládání na dopravní prostředky pro vodorovnou dopravu suti</t>
  </si>
  <si>
    <t>2016281008</t>
  </si>
  <si>
    <t>66</t>
  </si>
  <si>
    <t>997221815</t>
  </si>
  <si>
    <t>Poplatek za uložení stavebního odpadu na skládce (skládkovné) betonového</t>
  </si>
  <si>
    <t>396315226</t>
  </si>
  <si>
    <t>67</t>
  </si>
  <si>
    <t>997221845</t>
  </si>
  <si>
    <t>Poplatek za uložení stavebního odpadu na skládce (skládkovné) z asfaltových povrchů</t>
  </si>
  <si>
    <t>-977309746</t>
  </si>
  <si>
    <t>68</t>
  </si>
  <si>
    <t>997221855</t>
  </si>
  <si>
    <t>Poplatek za uložení stavebního odpadu na skládce (skládkovné) z kameniva</t>
  </si>
  <si>
    <t>1279059860</t>
  </si>
  <si>
    <t>998</t>
  </si>
  <si>
    <t>Přesun hmot</t>
  </si>
  <si>
    <t>69</t>
  </si>
  <si>
    <t>998223011</t>
  </si>
  <si>
    <t>Přesun hmot pro pozemní komunikace s krytem dlážděným dopravní vzdálenost do 200 m jakékoliv délky objektu</t>
  </si>
  <si>
    <t>1494853003</t>
  </si>
  <si>
    <t>VRN</t>
  </si>
  <si>
    <t>Vedlejší rozpočtové náklady</t>
  </si>
  <si>
    <t>70</t>
  </si>
  <si>
    <t>V-1</t>
  </si>
  <si>
    <t>Zařízení staveniště(stavební buňka pro stavbyvedoucího,mobilní WC,zajištění mobilního oplocení staveniště)</t>
  </si>
  <si>
    <t>celk</t>
  </si>
  <si>
    <t>-58893667</t>
  </si>
  <si>
    <t>71</t>
  </si>
  <si>
    <t>V-2</t>
  </si>
  <si>
    <t>Provizorní dopravní značení(vypracování návrhu vč.podání žádosti,projednání a vyřízení podkladů)</t>
  </si>
  <si>
    <t>-1092850844</t>
  </si>
  <si>
    <t>72</t>
  </si>
  <si>
    <t>V-3</t>
  </si>
  <si>
    <t>Geometrické plány-zaměření skutečného provedení stavby</t>
  </si>
  <si>
    <t>595663797</t>
  </si>
  <si>
    <t>121101103</t>
  </si>
  <si>
    <t>Sejmutí ornice nebo lesní půdy s vodorovným přemístěním na hromady v místě upotřebení nebo na dočasné či trvalé skládky se složením, na vzdálenost přes 100 do 250 m</t>
  </si>
  <si>
    <t>-2002963982</t>
  </si>
  <si>
    <t>80,0*0,1</t>
  </si>
  <si>
    <t>122101101</t>
  </si>
  <si>
    <t>Odkopávky a prokopávky nezapažené s přehozením výkopku na vzdálenost do 3 m nebo s naložením na dopravní prostředek v horninách tř. 1 a 2 do 100 m3</t>
  </si>
  <si>
    <t>1215570742</t>
  </si>
  <si>
    <t xml:space="preserve">těžení a naložení ornice na meziskládce </t>
  </si>
  <si>
    <t>8,0</t>
  </si>
  <si>
    <t xml:space="preserve">těžení a naložení nedostatku ornice pro </t>
  </si>
  <si>
    <t>ohumusování na skládce 140,0*0,15</t>
  </si>
  <si>
    <t>21,0-8,0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</si>
  <si>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</si>
  <si>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</si>
  <si>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1168246592</t>
  </si>
  <si>
    <t>dovoz ornice z meziskládky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</si>
  <si>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</si>
  <si>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</si>
  <si>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-1153739987</t>
  </si>
  <si>
    <t>dovoz nedostatku ornice ze skládky</t>
  </si>
  <si>
    <t>13,0</t>
  </si>
  <si>
    <t>181301102</t>
  </si>
  <si>
    <t>Rozprostření a urovnání ornice v rovině nebo ve svahu sklonu do 1:5 při souvislé ploše do 500 m2, tl. vrstvy přes 100 do 150 mm</t>
  </si>
  <si>
    <t>923481567</t>
  </si>
  <si>
    <t>181411131</t>
  </si>
  <si>
    <t>Založení trávníku na půdě předem připravené plochy do 1000 m2 výsevem včetně utažení parkového v rovině nebo na svahu do 1:5</t>
  </si>
  <si>
    <t>-793602854</t>
  </si>
  <si>
    <t>005724100</t>
  </si>
  <si>
    <t>osivo směs travní parková</t>
  </si>
  <si>
    <t>kg</t>
  </si>
  <si>
    <t>-1570608354</t>
  </si>
  <si>
    <t>140,0*0,025</t>
  </si>
  <si>
    <t>185803111</t>
  </si>
  <si>
    <t>Ošetření trávníku jednorázové v rovině nebo na svahu do 1:5</t>
  </si>
  <si>
    <t>-753862486</t>
  </si>
  <si>
    <t>140,0*2</t>
  </si>
  <si>
    <t>1354162796</t>
  </si>
  <si>
    <t>16,0</t>
  </si>
  <si>
    <t>-1649336662</t>
  </si>
  <si>
    <t>489305360</t>
  </si>
  <si>
    <t>-1761659398</t>
  </si>
  <si>
    <t>16,0*2</t>
  </si>
  <si>
    <t>1049065378</t>
  </si>
  <si>
    <t>71520541</t>
  </si>
  <si>
    <t xml:space="preserve">rekonstruovaný chodník </t>
  </si>
  <si>
    <t>936104211</t>
  </si>
  <si>
    <t>Montáž odpadkového koše do betonové patky</t>
  </si>
  <si>
    <t>-1518445017</t>
  </si>
  <si>
    <t>966001311</t>
  </si>
  <si>
    <t>Odstranění odpadkového koše s betonovou patkou</t>
  </si>
  <si>
    <t>455474492</t>
  </si>
  <si>
    <t>2032791598</t>
  </si>
  <si>
    <t>Statické zatěžkávací zkoušky</t>
  </si>
  <si>
    <t>1200758424</t>
  </si>
  <si>
    <t>Dokumentace skutečného provedení stavby (DSPS)</t>
  </si>
  <si>
    <t>-1600047602</t>
  </si>
  <si>
    <t>Vytýčení stavby</t>
  </si>
  <si>
    <t>1506023054</t>
  </si>
  <si>
    <t>V-4</t>
  </si>
  <si>
    <t>Vytýčení stávajících inženýrských sítí(popř.zajištění aktualizace stanovisek správců inž.sítí)</t>
  </si>
  <si>
    <t>636914173</t>
  </si>
  <si>
    <t>V-5</t>
  </si>
  <si>
    <t>Zajištění výroby a instalace plastové informační tabule o rozměrech 1,0*0,5 se základními údaji o stavbě a kontaktních osob(stavbyvedoucí,objednatel,zhotovitel,TDS,AD,KBOZP)</t>
  </si>
  <si>
    <t>1345107355</t>
  </si>
  <si>
    <t>V-6</t>
  </si>
  <si>
    <t>Vypracování dokumentace pro užívání stavby(certifikáty,revize,zkoušky,technické listy,prohlášení o shodě v tištěné formě i naskenované</t>
  </si>
  <si>
    <t>360122836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</si>
  <si>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</si>
  <si>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</si>
  <si>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</si>
  <si>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</si>
  <si>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</si>
  <si>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</si>
  <si>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</si>
  <si>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</si>
  <si>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</si>
  <si>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</si>
  <si>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</si>
  <si>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</si>
  <si>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</si>
  <si>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</si>
  <si>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</si>
  <si>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</si>
  <si>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</si>
  <si>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</si>
  <si>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</si>
  <si>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</si>
  <si>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</si>
  <si>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</si>
  <si>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</si>
  <si>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</si>
  <si>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</si>
  <si>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</si>
  <si>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</si>
  <si>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</si>
  <si>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</si>
  <si>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</si>
  <si>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</si>
  <si>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</si>
  <si>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</si>
  <si>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</si>
  <si>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</si>
  <si>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</si>
  <si>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</si>
  <si>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</si>
  <si>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</si>
  <si>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</si>
  <si>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</si>
  <si>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</si>
  <si>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</si>
  <si>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</si>
  <si>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</si>
  <si>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</si>
  <si>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</si>
  <si>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</si>
  <si>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</si>
  <si>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</si>
  <si>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</si>
  <si>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</si>
  <si>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</si>
  <si>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</si>
  <si>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</si>
  <si>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</si>
  <si>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</si>
  <si>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</si>
  <si>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</si>
  <si>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</si>
  <si>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</si>
  <si>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</si>
  <si>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</si>
  <si>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</si>
  <si>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</si>
  <si>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</si>
  <si>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</si>
  <si>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</si>
  <si>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</si>
  <si>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</si>
  <si>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</si>
  <si>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</si>
  <si>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</si>
  <si>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</si>
  <si>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</si>
  <si>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</si>
  <si>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</si>
  <si>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</si>
  <si>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</si>
  <si>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</si>
  <si>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</si>
  <si>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</si>
  <si>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</si>
  <si>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</si>
  <si>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</si>
  <si>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</si>
  <si>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</si>
  <si>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</si>
  <si>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</si>
  <si>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</si>
  <si>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</si>
  <si>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</si>
  <si>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</si>
  <si>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</si>
  <si>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</si>
  <si>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</si>
  <si>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</si>
  <si>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</si>
  <si>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</si>
  <si>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</si>
  <si>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</si>
  <si>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</si>
  <si>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</si>
  <si>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</si>
  <si>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</si>
  <si>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</si>
  <si>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</si>
  <si>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</si>
  <si>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</si>
  <si>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</si>
  <si>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</si>
  <si>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</si>
  <si>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</si>
  <si>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</si>
  <si>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</si>
  <si>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</si>
  <si>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</si>
  <si>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</si>
  <si>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</si>
  <si>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</si>
  <si>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</si>
  <si>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</si>
  <si>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</si>
  <si>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</si>
  <si>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</si>
  <si>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</si>
  <si>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</si>
  <si>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</si>
  <si>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</si>
  <si>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</si>
  <si>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</si>
  <si>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</si>
  <si>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</si>
  <si>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</si>
  <si>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</si>
  <si>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</si>
  <si>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</si>
  <si>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</si>
  <si>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</si>
  <si>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</si>
  <si>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</si>
  <si>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</si>
  <si>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</si>
  <si>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</si>
  <si>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</si>
  <si>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</si>
  <si>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</si>
  <si>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</si>
  <si>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</si>
  <si>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</si>
  <si>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</si>
  <si>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</si>
  <si>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</si>
  <si>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</si>
  <si>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</si>
  <si>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</si>
  <si>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</si>
  <si>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</si>
  <si>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</si>
  <si>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</si>
  <si>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</si>
  <si>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</si>
  <si>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</si>
  <si>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</si>
  <si>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</si>
  <si>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</si>
  <si>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</si>
  <si>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</si>
  <si>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</si>
  <si>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</si>
  <si>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</si>
  <si>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</si>
  <si>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</si>
  <si>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</si>
  <si>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</si>
  <si>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</si>
  <si>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</si>
  <si>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</si>
  <si>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</si>
  <si>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</si>
  <si>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</si>
  <si>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</si>
  <si>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</si>
  <si>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Ing.Ondřej Bojko</t>
  </si>
  <si>
    <t>SO 101 Místní komunikace-neuznatelné položky</t>
  </si>
  <si>
    <t>Osazení silniční obruby z dlažebních kostek v jedné řadě s ložem tl. přes 50 do 100 mm, s vyplněním a zatřením spár cementovou maltou z drobných kostek s boční opěrou z betonu prostého tř. C 20/25, do lože z betonu prostého téže značky</t>
  </si>
  <si>
    <t>Osazení silničního obrubníku betonového se zřízením lože, s vyplněním a zatřením spár cementovou maltou stojatého s boční opěrou z betonu prostého tř. C 20/25, do lože z betonu prostého téže značky</t>
  </si>
  <si>
    <t>Osazení chodníkového obrubníku betonového se zřízením lože, s vyplněním a zatřením spár cementovou maltou stojatého s boční opěrou z betonu prostého tř. C 20/25, do lože z betonu prostého téže značky</t>
  </si>
  <si>
    <t>2 - SO 101 Místní komunikace-neuznatelné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</si>
</sst>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67" fontId="38" fillId="0" borderId="28" xfId="0" applyNumberFormat="1" applyFont="1" applyBorder="1" applyAlignment="1" applyProtection="1">
      <alignment vertical="center"/>
      <protection locked="0"/>
    </xf>
    <xf numFmtId="4" fontId="38" fillId="5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vertical="center"/>
    </xf>
    <xf numFmtId="0" fontId="38" fillId="5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AG52" sqref="AG52:AM5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12" t="s">
        <v>8</v>
      </c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23" t="s">
        <v>9</v>
      </c>
      <c r="BT2" s="23" t="s">
        <v>10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38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8"/>
      <c r="AQ5" s="30"/>
      <c r="BE5" s="336" t="s">
        <v>17</v>
      </c>
      <c r="BS5" s="23" t="s">
        <v>9</v>
      </c>
    </row>
    <row r="6" spans="1:74" ht="36.9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0" t="s">
        <v>19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8"/>
      <c r="AQ6" s="30"/>
      <c r="BE6" s="337"/>
      <c r="BS6" s="23" t="s">
        <v>9</v>
      </c>
    </row>
    <row r="7" spans="1:74" ht="14.4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37"/>
      <c r="BS7" s="23" t="s">
        <v>9</v>
      </c>
    </row>
    <row r="8" spans="1:74" ht="14.4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37"/>
      <c r="BS8" s="23" t="s">
        <v>9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7"/>
      <c r="BS9" s="23" t="s">
        <v>9</v>
      </c>
    </row>
    <row r="10" spans="1:74" ht="14.4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37"/>
      <c r="BS10" s="23" t="s">
        <v>9</v>
      </c>
    </row>
    <row r="11" spans="1:74" ht="18.45" customHeight="1">
      <c r="B11" s="27"/>
      <c r="C11" s="28"/>
      <c r="D11" s="28"/>
      <c r="E11" s="34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37"/>
      <c r="BS11" s="23" t="s">
        <v>9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7"/>
      <c r="BS12" s="23" t="s">
        <v>9</v>
      </c>
    </row>
    <row r="13" spans="1:74" ht="14.4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/>
      <c r="AO13" s="28"/>
      <c r="AP13" s="28"/>
      <c r="AQ13" s="30"/>
      <c r="BE13" s="337"/>
      <c r="BS13" s="23" t="s">
        <v>9</v>
      </c>
    </row>
    <row r="14" spans="1:74" ht="13.2">
      <c r="B14" s="27"/>
      <c r="C14" s="28"/>
      <c r="D14" s="28"/>
      <c r="E14" s="341" t="s">
        <v>735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6" t="s">
        <v>29</v>
      </c>
      <c r="AL14" s="28"/>
      <c r="AM14" s="28"/>
      <c r="AN14" s="38"/>
      <c r="AO14" s="28"/>
      <c r="AP14" s="28"/>
      <c r="AQ14" s="30"/>
      <c r="BE14" s="337"/>
      <c r="BS14" s="23" t="s">
        <v>9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7"/>
      <c r="BS15" s="23" t="s">
        <v>6</v>
      </c>
    </row>
    <row r="16" spans="1:74" ht="14.4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5</v>
      </c>
      <c r="AO16" s="28"/>
      <c r="AP16" s="28"/>
      <c r="AQ16" s="30"/>
      <c r="BE16" s="337"/>
      <c r="BS16" s="23" t="s">
        <v>6</v>
      </c>
    </row>
    <row r="17" spans="2:71" ht="18.45" customHeight="1">
      <c r="B17" s="27"/>
      <c r="C17" s="28"/>
      <c r="D17" s="28"/>
      <c r="E17" s="34" t="s">
        <v>32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37"/>
      <c r="BS17" s="23" t="s">
        <v>33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7"/>
      <c r="BS18" s="23" t="s">
        <v>9</v>
      </c>
    </row>
    <row r="19" spans="2:71" ht="14.4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7"/>
      <c r="BS19" s="23" t="s">
        <v>9</v>
      </c>
    </row>
    <row r="20" spans="2:71" ht="22.5" customHeight="1">
      <c r="B20" s="27"/>
      <c r="C20" s="28"/>
      <c r="D20" s="28"/>
      <c r="E20" s="343" t="s">
        <v>5</v>
      </c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28"/>
      <c r="AP20" s="28"/>
      <c r="AQ20" s="30"/>
      <c r="BE20" s="337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7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7"/>
    </row>
    <row r="23" spans="2:71" s="1" customFormat="1" ht="25.95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4">
        <f>ROUND(AG51,2)</f>
        <v>0</v>
      </c>
      <c r="AL23" s="345"/>
      <c r="AM23" s="345"/>
      <c r="AN23" s="345"/>
      <c r="AO23" s="345"/>
      <c r="AP23" s="41"/>
      <c r="AQ23" s="44"/>
      <c r="BE23" s="337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7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6" t="s">
        <v>36</v>
      </c>
      <c r="M25" s="346"/>
      <c r="N25" s="346"/>
      <c r="O25" s="346"/>
      <c r="P25" s="41"/>
      <c r="Q25" s="41"/>
      <c r="R25" s="41"/>
      <c r="S25" s="41"/>
      <c r="T25" s="41"/>
      <c r="U25" s="41"/>
      <c r="V25" s="41"/>
      <c r="W25" s="346" t="s">
        <v>37</v>
      </c>
      <c r="X25" s="346"/>
      <c r="Y25" s="346"/>
      <c r="Z25" s="346"/>
      <c r="AA25" s="346"/>
      <c r="AB25" s="346"/>
      <c r="AC25" s="346"/>
      <c r="AD25" s="346"/>
      <c r="AE25" s="346"/>
      <c r="AF25" s="41"/>
      <c r="AG25" s="41"/>
      <c r="AH25" s="41"/>
      <c r="AI25" s="41"/>
      <c r="AJ25" s="41"/>
      <c r="AK25" s="346" t="s">
        <v>38</v>
      </c>
      <c r="AL25" s="346"/>
      <c r="AM25" s="346"/>
      <c r="AN25" s="346"/>
      <c r="AO25" s="346"/>
      <c r="AP25" s="41"/>
      <c r="AQ25" s="44"/>
      <c r="BE25" s="337"/>
    </row>
    <row r="26" spans="2:71" s="2" customFormat="1" ht="14.4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29">
        <v>0.21</v>
      </c>
      <c r="M26" s="330"/>
      <c r="N26" s="330"/>
      <c r="O26" s="330"/>
      <c r="P26" s="47"/>
      <c r="Q26" s="47"/>
      <c r="R26" s="47"/>
      <c r="S26" s="47"/>
      <c r="T26" s="47"/>
      <c r="U26" s="47"/>
      <c r="V26" s="47"/>
      <c r="W26" s="331">
        <f>ROUND(AZ51,2)</f>
        <v>0</v>
      </c>
      <c r="X26" s="330"/>
      <c r="Y26" s="330"/>
      <c r="Z26" s="330"/>
      <c r="AA26" s="330"/>
      <c r="AB26" s="330"/>
      <c r="AC26" s="330"/>
      <c r="AD26" s="330"/>
      <c r="AE26" s="330"/>
      <c r="AF26" s="47"/>
      <c r="AG26" s="47"/>
      <c r="AH26" s="47"/>
      <c r="AI26" s="47"/>
      <c r="AJ26" s="47"/>
      <c r="AK26" s="331">
        <f>ROUND(AV51,2)</f>
        <v>0</v>
      </c>
      <c r="AL26" s="330"/>
      <c r="AM26" s="330"/>
      <c r="AN26" s="330"/>
      <c r="AO26" s="330"/>
      <c r="AP26" s="47"/>
      <c r="AQ26" s="49"/>
      <c r="BE26" s="337"/>
    </row>
    <row r="27" spans="2:71" s="2" customFormat="1" ht="14.4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29">
        <v>0.15</v>
      </c>
      <c r="M27" s="330"/>
      <c r="N27" s="330"/>
      <c r="O27" s="330"/>
      <c r="P27" s="47"/>
      <c r="Q27" s="47"/>
      <c r="R27" s="47"/>
      <c r="S27" s="47"/>
      <c r="T27" s="47"/>
      <c r="U27" s="47"/>
      <c r="V27" s="47"/>
      <c r="W27" s="331">
        <f>ROUND(BA51,2)</f>
        <v>0</v>
      </c>
      <c r="X27" s="330"/>
      <c r="Y27" s="330"/>
      <c r="Z27" s="330"/>
      <c r="AA27" s="330"/>
      <c r="AB27" s="330"/>
      <c r="AC27" s="330"/>
      <c r="AD27" s="330"/>
      <c r="AE27" s="330"/>
      <c r="AF27" s="47"/>
      <c r="AG27" s="47"/>
      <c r="AH27" s="47"/>
      <c r="AI27" s="47"/>
      <c r="AJ27" s="47"/>
      <c r="AK27" s="331">
        <f>ROUND(AW51,2)</f>
        <v>0</v>
      </c>
      <c r="AL27" s="330"/>
      <c r="AM27" s="330"/>
      <c r="AN27" s="330"/>
      <c r="AO27" s="330"/>
      <c r="AP27" s="47"/>
      <c r="AQ27" s="49"/>
      <c r="BE27" s="337"/>
    </row>
    <row r="28" spans="2:71" s="2" customFormat="1" ht="14.4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29">
        <v>0.21</v>
      </c>
      <c r="M28" s="330"/>
      <c r="N28" s="330"/>
      <c r="O28" s="330"/>
      <c r="P28" s="47"/>
      <c r="Q28" s="47"/>
      <c r="R28" s="47"/>
      <c r="S28" s="47"/>
      <c r="T28" s="47"/>
      <c r="U28" s="47"/>
      <c r="V28" s="47"/>
      <c r="W28" s="331">
        <f>ROUND(BB51,2)</f>
        <v>0</v>
      </c>
      <c r="X28" s="330"/>
      <c r="Y28" s="330"/>
      <c r="Z28" s="330"/>
      <c r="AA28" s="330"/>
      <c r="AB28" s="330"/>
      <c r="AC28" s="330"/>
      <c r="AD28" s="330"/>
      <c r="AE28" s="330"/>
      <c r="AF28" s="47"/>
      <c r="AG28" s="47"/>
      <c r="AH28" s="47"/>
      <c r="AI28" s="47"/>
      <c r="AJ28" s="47"/>
      <c r="AK28" s="331">
        <v>0</v>
      </c>
      <c r="AL28" s="330"/>
      <c r="AM28" s="330"/>
      <c r="AN28" s="330"/>
      <c r="AO28" s="330"/>
      <c r="AP28" s="47"/>
      <c r="AQ28" s="49"/>
      <c r="BE28" s="337"/>
    </row>
    <row r="29" spans="2:71" s="2" customFormat="1" ht="14.4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29">
        <v>0.15</v>
      </c>
      <c r="M29" s="330"/>
      <c r="N29" s="330"/>
      <c r="O29" s="330"/>
      <c r="P29" s="47"/>
      <c r="Q29" s="47"/>
      <c r="R29" s="47"/>
      <c r="S29" s="47"/>
      <c r="T29" s="47"/>
      <c r="U29" s="47"/>
      <c r="V29" s="47"/>
      <c r="W29" s="331">
        <f>ROUND(BC51,2)</f>
        <v>0</v>
      </c>
      <c r="X29" s="330"/>
      <c r="Y29" s="330"/>
      <c r="Z29" s="330"/>
      <c r="AA29" s="330"/>
      <c r="AB29" s="330"/>
      <c r="AC29" s="330"/>
      <c r="AD29" s="330"/>
      <c r="AE29" s="330"/>
      <c r="AF29" s="47"/>
      <c r="AG29" s="47"/>
      <c r="AH29" s="47"/>
      <c r="AI29" s="47"/>
      <c r="AJ29" s="47"/>
      <c r="AK29" s="331">
        <v>0</v>
      </c>
      <c r="AL29" s="330"/>
      <c r="AM29" s="330"/>
      <c r="AN29" s="330"/>
      <c r="AO29" s="330"/>
      <c r="AP29" s="47"/>
      <c r="AQ29" s="49"/>
      <c r="BE29" s="337"/>
    </row>
    <row r="30" spans="2:71" s="2" customFormat="1" ht="14.4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29">
        <v>0</v>
      </c>
      <c r="M30" s="330"/>
      <c r="N30" s="330"/>
      <c r="O30" s="330"/>
      <c r="P30" s="47"/>
      <c r="Q30" s="47"/>
      <c r="R30" s="47"/>
      <c r="S30" s="47"/>
      <c r="T30" s="47"/>
      <c r="U30" s="47"/>
      <c r="V30" s="47"/>
      <c r="W30" s="331">
        <f>ROUND(BD51,2)</f>
        <v>0</v>
      </c>
      <c r="X30" s="330"/>
      <c r="Y30" s="330"/>
      <c r="Z30" s="330"/>
      <c r="AA30" s="330"/>
      <c r="AB30" s="330"/>
      <c r="AC30" s="330"/>
      <c r="AD30" s="330"/>
      <c r="AE30" s="330"/>
      <c r="AF30" s="47"/>
      <c r="AG30" s="47"/>
      <c r="AH30" s="47"/>
      <c r="AI30" s="47"/>
      <c r="AJ30" s="47"/>
      <c r="AK30" s="331">
        <v>0</v>
      </c>
      <c r="AL30" s="330"/>
      <c r="AM30" s="330"/>
      <c r="AN30" s="330"/>
      <c r="AO30" s="330"/>
      <c r="AP30" s="47"/>
      <c r="AQ30" s="49"/>
      <c r="BE30" s="337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7"/>
    </row>
    <row r="32" spans="2:71" s="1" customFormat="1" ht="25.95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32" t="s">
        <v>47</v>
      </c>
      <c r="Y32" s="333"/>
      <c r="Z32" s="333"/>
      <c r="AA32" s="333"/>
      <c r="AB32" s="333"/>
      <c r="AC32" s="52"/>
      <c r="AD32" s="52"/>
      <c r="AE32" s="52"/>
      <c r="AF32" s="52"/>
      <c r="AG32" s="52"/>
      <c r="AH32" s="52"/>
      <c r="AI32" s="52"/>
      <c r="AJ32" s="52"/>
      <c r="AK32" s="334">
        <f>SUM(AK23:AK30)</f>
        <v>0</v>
      </c>
      <c r="AL32" s="333"/>
      <c r="AM32" s="333"/>
      <c r="AN32" s="333"/>
      <c r="AO32" s="335"/>
      <c r="AP32" s="50"/>
      <c r="AQ32" s="54"/>
      <c r="BE32" s="337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" customHeight="1">
      <c r="B39" s="40"/>
      <c r="C39" s="60" t="s">
        <v>48</v>
      </c>
      <c r="AR39" s="40"/>
    </row>
    <row r="40" spans="2:56" s="1" customFormat="1" ht="6.9" customHeight="1">
      <c r="B40" s="40"/>
      <c r="AR40" s="40"/>
    </row>
    <row r="41" spans="2:56" s="3" customFormat="1" ht="14.4" customHeight="1">
      <c r="B41" s="61"/>
      <c r="C41" s="62" t="s">
        <v>16</v>
      </c>
      <c r="L41" s="3">
        <f>K5</f>
        <v>0</v>
      </c>
      <c r="AR41" s="61"/>
    </row>
    <row r="42" spans="2:56" s="4" customFormat="1" ht="36.9" customHeight="1">
      <c r="B42" s="63"/>
      <c r="C42" s="64" t="s">
        <v>18</v>
      </c>
      <c r="L42" s="317" t="str">
        <f>K6</f>
        <v>Úprava přechodu pro chodce na ul.Čs.Armády před Komerční bankou  SO 101 Místní komunikace</v>
      </c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R42" s="63"/>
    </row>
    <row r="43" spans="2:56" s="1" customFormat="1" ht="6.9" customHeight="1">
      <c r="B43" s="40"/>
      <c r="AR43" s="40"/>
    </row>
    <row r="44" spans="2:56" s="1" customFormat="1" ht="13.2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9" t="str">
        <f>IF(AN8= "","",AN8)</f>
        <v>1. 10. 2019</v>
      </c>
      <c r="AN44" s="319"/>
      <c r="AR44" s="40"/>
    </row>
    <row r="45" spans="2:56" s="1" customFormat="1" ht="6.9" customHeight="1">
      <c r="B45" s="40"/>
      <c r="AR45" s="40"/>
    </row>
    <row r="46" spans="2:56" s="1" customFormat="1" ht="13.2">
      <c r="B46" s="40"/>
      <c r="C46" s="62" t="s">
        <v>26</v>
      </c>
      <c r="L46" s="3" t="str">
        <f>IF(E11= "","",E11)</f>
        <v>Město Kopřivnice,Štefániková 1163 Kopřivnice 74221</v>
      </c>
      <c r="AI46" s="62" t="s">
        <v>31</v>
      </c>
      <c r="AM46" s="320" t="str">
        <f>IF(E17="","",E17)</f>
        <v>HaskoningDHV Czech Republic spol.s.r.o.,</v>
      </c>
      <c r="AN46" s="320"/>
      <c r="AO46" s="320"/>
      <c r="AP46" s="320"/>
      <c r="AR46" s="40"/>
      <c r="AS46" s="321" t="s">
        <v>49</v>
      </c>
      <c r="AT46" s="322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3.2">
      <c r="B47" s="40"/>
      <c r="C47" s="62" t="s">
        <v>30</v>
      </c>
      <c r="L47" s="3" t="str">
        <f>IF(E14= "Vyplň údaj","",E14)</f>
        <v>Ing.Ondřej Bojko</v>
      </c>
      <c r="AR47" s="40"/>
      <c r="AS47" s="323"/>
      <c r="AT47" s="324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8" customHeight="1">
      <c r="B48" s="40"/>
      <c r="AR48" s="40"/>
      <c r="AS48" s="323"/>
      <c r="AT48" s="324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5" t="s">
        <v>50</v>
      </c>
      <c r="D49" s="326"/>
      <c r="E49" s="326"/>
      <c r="F49" s="326"/>
      <c r="G49" s="326"/>
      <c r="H49" s="70"/>
      <c r="I49" s="327" t="s">
        <v>51</v>
      </c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8" t="s">
        <v>52</v>
      </c>
      <c r="AH49" s="326"/>
      <c r="AI49" s="326"/>
      <c r="AJ49" s="326"/>
      <c r="AK49" s="326"/>
      <c r="AL49" s="326"/>
      <c r="AM49" s="326"/>
      <c r="AN49" s="327" t="s">
        <v>53</v>
      </c>
      <c r="AO49" s="326"/>
      <c r="AP49" s="326"/>
      <c r="AQ49" s="71" t="s">
        <v>54</v>
      </c>
      <c r="AR49" s="40"/>
      <c r="AS49" s="72" t="s">
        <v>55</v>
      </c>
      <c r="AT49" s="73" t="s">
        <v>56</v>
      </c>
      <c r="AU49" s="73" t="s">
        <v>57</v>
      </c>
      <c r="AV49" s="73" t="s">
        <v>58</v>
      </c>
      <c r="AW49" s="73" t="s">
        <v>59</v>
      </c>
      <c r="AX49" s="73" t="s">
        <v>60</v>
      </c>
      <c r="AY49" s="73" t="s">
        <v>61</v>
      </c>
      <c r="AZ49" s="73" t="s">
        <v>62</v>
      </c>
      <c r="BA49" s="73" t="s">
        <v>63</v>
      </c>
      <c r="BB49" s="73" t="s">
        <v>64</v>
      </c>
      <c r="BC49" s="73" t="s">
        <v>65</v>
      </c>
      <c r="BD49" s="74" t="s">
        <v>66</v>
      </c>
    </row>
    <row r="50" spans="1:91" s="1" customFormat="1" ht="10.8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" customHeight="1">
      <c r="B51" s="63"/>
      <c r="C51" s="76" t="s">
        <v>67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10">
        <f>ROUND(SUM(AG52:AG53),2)</f>
        <v>0</v>
      </c>
      <c r="AH51" s="310"/>
      <c r="AI51" s="310"/>
      <c r="AJ51" s="310"/>
      <c r="AK51" s="310"/>
      <c r="AL51" s="310"/>
      <c r="AM51" s="310"/>
      <c r="AN51" s="311">
        <f>SUM(AG51,AT51)</f>
        <v>0</v>
      </c>
      <c r="AO51" s="311"/>
      <c r="AP51" s="311"/>
      <c r="AQ51" s="78" t="s">
        <v>5</v>
      </c>
      <c r="AR51" s="63"/>
      <c r="AS51" s="79">
        <f>ROUND(SUM(AS52:AS53),2)</f>
        <v>0</v>
      </c>
      <c r="AT51" s="80">
        <f>ROUND(SUM(AV51:AW51),2)</f>
        <v>0</v>
      </c>
      <c r="AU51" s="81">
        <f>ROUND(SUM(AU52:AU53),5)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ROUND(SUM(AZ52:AZ53),2)</f>
        <v>0</v>
      </c>
      <c r="BA51" s="80">
        <f>ROUND(SUM(BA52:BA53),2)</f>
        <v>0</v>
      </c>
      <c r="BB51" s="80">
        <f>ROUND(SUM(BB52:BB53),2)</f>
        <v>0</v>
      </c>
      <c r="BC51" s="80">
        <f>ROUND(SUM(BC52:BC53),2)</f>
        <v>0</v>
      </c>
      <c r="BD51" s="82">
        <f>ROUND(SUM(BD52:BD53),2)</f>
        <v>0</v>
      </c>
      <c r="BS51" s="64" t="s">
        <v>68</v>
      </c>
      <c r="BT51" s="64" t="s">
        <v>69</v>
      </c>
      <c r="BU51" s="83" t="s">
        <v>70</v>
      </c>
      <c r="BV51" s="64" t="s">
        <v>71</v>
      </c>
      <c r="BW51" s="64" t="s">
        <v>7</v>
      </c>
      <c r="BX51" s="64" t="s">
        <v>72</v>
      </c>
      <c r="CL51" s="64" t="s">
        <v>5</v>
      </c>
    </row>
    <row r="52" spans="1:91" s="5" customFormat="1" ht="37.5" customHeight="1">
      <c r="A52" s="84" t="s">
        <v>73</v>
      </c>
      <c r="B52" s="85"/>
      <c r="C52" s="86"/>
      <c r="D52" s="316" t="s">
        <v>74</v>
      </c>
      <c r="E52" s="316"/>
      <c r="F52" s="316"/>
      <c r="G52" s="316"/>
      <c r="H52" s="316"/>
      <c r="I52" s="87"/>
      <c r="J52" s="316" t="s">
        <v>75</v>
      </c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4">
        <f>'1 - SO 101 Místní komunik...'!J27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88" t="s">
        <v>76</v>
      </c>
      <c r="AR52" s="85"/>
      <c r="AS52" s="89">
        <v>0</v>
      </c>
      <c r="AT52" s="90">
        <f>ROUND(SUM(AV52:AW52),2)</f>
        <v>0</v>
      </c>
      <c r="AU52" s="91">
        <f>'1 - SO 101 Místní komunik...'!P86</f>
        <v>0</v>
      </c>
      <c r="AV52" s="90">
        <f>'1 - SO 101 Místní komunik...'!J30</f>
        <v>0</v>
      </c>
      <c r="AW52" s="90">
        <f>'1 - SO 101 Místní komunik...'!J31</f>
        <v>0</v>
      </c>
      <c r="AX52" s="90">
        <f>'1 - SO 101 Místní komunik...'!J32</f>
        <v>0</v>
      </c>
      <c r="AY52" s="90">
        <f>'1 - SO 101 Místní komunik...'!J33</f>
        <v>0</v>
      </c>
      <c r="AZ52" s="90">
        <f>'1 - SO 101 Místní komunik...'!F30</f>
        <v>0</v>
      </c>
      <c r="BA52" s="90">
        <f>'1 - SO 101 Místní komunik...'!F31</f>
        <v>0</v>
      </c>
      <c r="BB52" s="90">
        <f>'1 - SO 101 Místní komunik...'!F32</f>
        <v>0</v>
      </c>
      <c r="BC52" s="90">
        <f>'1 - SO 101 Místní komunik...'!F33</f>
        <v>0</v>
      </c>
      <c r="BD52" s="92">
        <f>'1 - SO 101 Místní komunik...'!F34</f>
        <v>0</v>
      </c>
      <c r="BT52" s="93" t="s">
        <v>74</v>
      </c>
      <c r="BV52" s="93" t="s">
        <v>71</v>
      </c>
      <c r="BW52" s="93" t="s">
        <v>77</v>
      </c>
      <c r="BX52" s="93" t="s">
        <v>7</v>
      </c>
      <c r="CL52" s="93" t="s">
        <v>5</v>
      </c>
      <c r="CM52" s="93" t="s">
        <v>78</v>
      </c>
    </row>
    <row r="53" spans="1:91" s="5" customFormat="1" ht="37.5" customHeight="1">
      <c r="A53" s="84" t="s">
        <v>73</v>
      </c>
      <c r="B53" s="85"/>
      <c r="C53" s="86"/>
      <c r="D53" s="316" t="s">
        <v>78</v>
      </c>
      <c r="E53" s="316"/>
      <c r="F53" s="316"/>
      <c r="G53" s="316"/>
      <c r="H53" s="316"/>
      <c r="I53" s="87"/>
      <c r="J53" s="316" t="s">
        <v>736</v>
      </c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4">
        <f>'2 - SO 101 Míéstní komuni...'!J27</f>
        <v>0</v>
      </c>
      <c r="AH53" s="315"/>
      <c r="AI53" s="315"/>
      <c r="AJ53" s="315"/>
      <c r="AK53" s="315"/>
      <c r="AL53" s="315"/>
      <c r="AM53" s="315"/>
      <c r="AN53" s="314">
        <f>SUM(AG53,AT53)</f>
        <v>0</v>
      </c>
      <c r="AO53" s="315"/>
      <c r="AP53" s="315"/>
      <c r="AQ53" s="88" t="s">
        <v>76</v>
      </c>
      <c r="AR53" s="85"/>
      <c r="AS53" s="94">
        <v>0</v>
      </c>
      <c r="AT53" s="95">
        <f>ROUND(SUM(AV53:AW53),2)</f>
        <v>0</v>
      </c>
      <c r="AU53" s="96">
        <f>'2 - SO 101 Míéstní komuni...'!P82</f>
        <v>0</v>
      </c>
      <c r="AV53" s="95">
        <f>'2 - SO 101 Míéstní komuni...'!J30</f>
        <v>0</v>
      </c>
      <c r="AW53" s="95">
        <f>'2 - SO 101 Míéstní komuni...'!J31</f>
        <v>0</v>
      </c>
      <c r="AX53" s="95">
        <f>'2 - SO 101 Míéstní komuni...'!J32</f>
        <v>0</v>
      </c>
      <c r="AY53" s="95">
        <f>'2 - SO 101 Míéstní komuni...'!J33</f>
        <v>0</v>
      </c>
      <c r="AZ53" s="95">
        <f>'2 - SO 101 Míéstní komuni...'!F30</f>
        <v>0</v>
      </c>
      <c r="BA53" s="95">
        <f>'2 - SO 101 Míéstní komuni...'!F31</f>
        <v>0</v>
      </c>
      <c r="BB53" s="95">
        <f>'2 - SO 101 Míéstní komuni...'!F32</f>
        <v>0</v>
      </c>
      <c r="BC53" s="95">
        <f>'2 - SO 101 Míéstní komuni...'!F33</f>
        <v>0</v>
      </c>
      <c r="BD53" s="97">
        <f>'2 - SO 101 Míéstní komuni...'!F34</f>
        <v>0</v>
      </c>
      <c r="BT53" s="93" t="s">
        <v>74</v>
      </c>
      <c r="BV53" s="93" t="s">
        <v>71</v>
      </c>
      <c r="BW53" s="93" t="s">
        <v>79</v>
      </c>
      <c r="BX53" s="93" t="s">
        <v>7</v>
      </c>
      <c r="CL53" s="93" t="s">
        <v>5</v>
      </c>
      <c r="CM53" s="93" t="s">
        <v>78</v>
      </c>
    </row>
    <row r="54" spans="1:91" s="1" customFormat="1" ht="30" customHeight="1">
      <c r="B54" s="40"/>
      <c r="AR54" s="40"/>
    </row>
    <row r="55" spans="1:91" s="1" customFormat="1" ht="6.9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40"/>
    </row>
  </sheetData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1 - SO 101 Místní komunik...'!C2" display="/"/>
    <hyperlink ref="A53" location="'2 - SO 101 Míéstní komuni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6"/>
  <sheetViews>
    <sheetView showGridLines="0" workbookViewId="0">
      <pane ySplit="1" topLeftCell="A2" activePane="bottomLeft" state="frozen"/>
      <selection pane="bottomLeft" activeCell="F275" sqref="F275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80</v>
      </c>
      <c r="G1" s="350" t="s">
        <v>81</v>
      </c>
      <c r="H1" s="350"/>
      <c r="I1" s="102"/>
      <c r="J1" s="101" t="s">
        <v>82</v>
      </c>
      <c r="K1" s="100" t="s">
        <v>83</v>
      </c>
      <c r="L1" s="101" t="s">
        <v>84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2" t="s">
        <v>8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23" t="s">
        <v>77</v>
      </c>
    </row>
    <row r="3" spans="1:70" ht="6.9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" customHeight="1">
      <c r="B4" s="27"/>
      <c r="C4" s="28"/>
      <c r="D4" s="29" t="s">
        <v>85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51" t="str">
        <f>'Rekapitulace stavby'!K6</f>
        <v>Úprava přechodu pro chodce na ul.Čs.Armády před Komerční bankou  SO 101 Místní komunikace</v>
      </c>
      <c r="F7" s="352"/>
      <c r="G7" s="352"/>
      <c r="H7" s="352"/>
      <c r="I7" s="104"/>
      <c r="J7" s="28"/>
      <c r="K7" s="30"/>
    </row>
    <row r="8" spans="1:70" s="1" customFormat="1" ht="13.2">
      <c r="B8" s="40"/>
      <c r="C8" s="41"/>
      <c r="D8" s="36" t="s">
        <v>86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53" t="s">
        <v>87</v>
      </c>
      <c r="F9" s="354"/>
      <c r="G9" s="354"/>
      <c r="H9" s="354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1. 10. 2019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43" t="s">
        <v>5</v>
      </c>
      <c r="F24" s="343"/>
      <c r="G24" s="343"/>
      <c r="H24" s="343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ROUND(J86,2)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" customHeight="1">
      <c r="B30" s="40"/>
      <c r="C30" s="41"/>
      <c r="D30" s="48" t="s">
        <v>39</v>
      </c>
      <c r="E30" s="48" t="s">
        <v>40</v>
      </c>
      <c r="F30" s="117">
        <f>ROUND(SUM(BE86:BE305), 2)</f>
        <v>0</v>
      </c>
      <c r="G30" s="41"/>
      <c r="H30" s="41"/>
      <c r="I30" s="118">
        <v>0.21</v>
      </c>
      <c r="J30" s="117">
        <f>ROUND(ROUND((SUM(BE86:BE305)),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41</v>
      </c>
      <c r="F31" s="117">
        <f>ROUND(SUM(BF86:BF305), 2)</f>
        <v>0</v>
      </c>
      <c r="G31" s="41"/>
      <c r="H31" s="41"/>
      <c r="I31" s="118">
        <v>0.15</v>
      </c>
      <c r="J31" s="117">
        <f>ROUND(ROUND((SUM(BF86:BF305)),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42</v>
      </c>
      <c r="F32" s="117">
        <f>ROUND(SUM(BG86:BG305),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43</v>
      </c>
      <c r="F33" s="117">
        <f>ROUND(SUM(BH86:BH305),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44</v>
      </c>
      <c r="F34" s="117">
        <f>ROUND(SUM(BI86:BI305),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29" t="s">
        <v>88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51" t="str">
        <f>E7</f>
        <v>Úprava přechodu pro chodce na ul.Čs.Armády před Komerční bankou  SO 101 Místní komunikace</v>
      </c>
      <c r="F45" s="352"/>
      <c r="G45" s="352"/>
      <c r="H45" s="352"/>
      <c r="I45" s="105"/>
      <c r="J45" s="41"/>
      <c r="K45" s="44"/>
    </row>
    <row r="46" spans="2:11" s="1" customFormat="1" ht="14.4" customHeight="1">
      <c r="B46" s="40"/>
      <c r="C46" s="36" t="s">
        <v>86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53" t="str">
        <f>E9</f>
        <v>1 - SO 101 Místní komunikace-uznatelné položky</v>
      </c>
      <c r="F47" s="354"/>
      <c r="G47" s="354"/>
      <c r="H47" s="354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1. 10. 2019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6" t="s">
        <v>26</v>
      </c>
      <c r="D51" s="41"/>
      <c r="E51" s="41"/>
      <c r="F51" s="34" t="str">
        <f>E15</f>
        <v>Město Kopřivnice,Štefániková 1163 Kopřivnice 74221</v>
      </c>
      <c r="G51" s="41"/>
      <c r="H51" s="41"/>
      <c r="I51" s="106" t="s">
        <v>31</v>
      </c>
      <c r="J51" s="34" t="str">
        <f>E21</f>
        <v>HaskoningDHV Czech Republic spol.s.r.o.,</v>
      </c>
      <c r="K51" s="44"/>
    </row>
    <row r="52" spans="2:47" s="1" customFormat="1" ht="14.4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89</v>
      </c>
      <c r="D54" s="119"/>
      <c r="E54" s="119"/>
      <c r="F54" s="119"/>
      <c r="G54" s="119"/>
      <c r="H54" s="119"/>
      <c r="I54" s="130"/>
      <c r="J54" s="131" t="s">
        <v>90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91</v>
      </c>
      <c r="D56" s="41"/>
      <c r="E56" s="41"/>
      <c r="F56" s="41"/>
      <c r="G56" s="41"/>
      <c r="H56" s="41"/>
      <c r="I56" s="105"/>
      <c r="J56" s="115">
        <f>J86</f>
        <v>0</v>
      </c>
      <c r="K56" s="44"/>
      <c r="AU56" s="23" t="s">
        <v>92</v>
      </c>
    </row>
    <row r="57" spans="2:47" s="7" customFormat="1" ht="24.9" customHeight="1">
      <c r="B57" s="134"/>
      <c r="C57" s="135"/>
      <c r="D57" s="136" t="s">
        <v>93</v>
      </c>
      <c r="E57" s="137"/>
      <c r="F57" s="137"/>
      <c r="G57" s="137"/>
      <c r="H57" s="137"/>
      <c r="I57" s="138"/>
      <c r="J57" s="139">
        <f>J87</f>
        <v>0</v>
      </c>
      <c r="K57" s="140"/>
    </row>
    <row r="58" spans="2:47" s="8" customFormat="1" ht="19.95" customHeight="1">
      <c r="B58" s="141"/>
      <c r="C58" s="142"/>
      <c r="D58" s="143" t="s">
        <v>94</v>
      </c>
      <c r="E58" s="144"/>
      <c r="F58" s="144"/>
      <c r="G58" s="144"/>
      <c r="H58" s="144"/>
      <c r="I58" s="145"/>
      <c r="J58" s="146">
        <f>J88</f>
        <v>0</v>
      </c>
      <c r="K58" s="147"/>
    </row>
    <row r="59" spans="2:47" s="8" customFormat="1" ht="19.95" customHeight="1">
      <c r="B59" s="141"/>
      <c r="C59" s="142"/>
      <c r="D59" s="143" t="s">
        <v>95</v>
      </c>
      <c r="E59" s="144"/>
      <c r="F59" s="144"/>
      <c r="G59" s="144"/>
      <c r="H59" s="144"/>
      <c r="I59" s="145"/>
      <c r="J59" s="146">
        <f>J104</f>
        <v>0</v>
      </c>
      <c r="K59" s="147"/>
    </row>
    <row r="60" spans="2:47" s="8" customFormat="1" ht="19.95" customHeight="1">
      <c r="B60" s="141"/>
      <c r="C60" s="142"/>
      <c r="D60" s="143" t="s">
        <v>96</v>
      </c>
      <c r="E60" s="144"/>
      <c r="F60" s="144"/>
      <c r="G60" s="144"/>
      <c r="H60" s="144"/>
      <c r="I60" s="145"/>
      <c r="J60" s="146">
        <f>J148</f>
        <v>0</v>
      </c>
      <c r="K60" s="147"/>
    </row>
    <row r="61" spans="2:47" s="8" customFormat="1" ht="19.95" customHeight="1">
      <c r="B61" s="141"/>
      <c r="C61" s="142"/>
      <c r="D61" s="143" t="s">
        <v>97</v>
      </c>
      <c r="E61" s="144"/>
      <c r="F61" s="144"/>
      <c r="G61" s="144"/>
      <c r="H61" s="144"/>
      <c r="I61" s="145"/>
      <c r="J61" s="146">
        <f>J158</f>
        <v>0</v>
      </c>
      <c r="K61" s="147"/>
    </row>
    <row r="62" spans="2:47" s="8" customFormat="1" ht="19.95" customHeight="1">
      <c r="B62" s="141"/>
      <c r="C62" s="142"/>
      <c r="D62" s="143" t="s">
        <v>98</v>
      </c>
      <c r="E62" s="144"/>
      <c r="F62" s="144"/>
      <c r="G62" s="144"/>
      <c r="H62" s="144"/>
      <c r="I62" s="145"/>
      <c r="J62" s="146">
        <f>J160</f>
        <v>0</v>
      </c>
      <c r="K62" s="147"/>
    </row>
    <row r="63" spans="2:47" s="8" customFormat="1" ht="19.95" customHeight="1">
      <c r="B63" s="141"/>
      <c r="C63" s="142"/>
      <c r="D63" s="143" t="s">
        <v>99</v>
      </c>
      <c r="E63" s="144"/>
      <c r="F63" s="144"/>
      <c r="G63" s="144"/>
      <c r="H63" s="144"/>
      <c r="I63" s="145"/>
      <c r="J63" s="146">
        <f>J228</f>
        <v>0</v>
      </c>
      <c r="K63" s="147"/>
    </row>
    <row r="64" spans="2:47" s="8" customFormat="1" ht="19.95" customHeight="1">
      <c r="B64" s="141"/>
      <c r="C64" s="142"/>
      <c r="D64" s="143" t="s">
        <v>100</v>
      </c>
      <c r="E64" s="144"/>
      <c r="F64" s="144"/>
      <c r="G64" s="144"/>
      <c r="H64" s="144"/>
      <c r="I64" s="145"/>
      <c r="J64" s="146">
        <f>J291</f>
        <v>0</v>
      </c>
      <c r="K64" s="147"/>
    </row>
    <row r="65" spans="2:12" s="8" customFormat="1" ht="19.95" customHeight="1">
      <c r="B65" s="141"/>
      <c r="C65" s="142"/>
      <c r="D65" s="143" t="s">
        <v>101</v>
      </c>
      <c r="E65" s="144"/>
      <c r="F65" s="144"/>
      <c r="G65" s="144"/>
      <c r="H65" s="144"/>
      <c r="I65" s="145"/>
      <c r="J65" s="146">
        <f>J300</f>
        <v>0</v>
      </c>
      <c r="K65" s="147"/>
    </row>
    <row r="66" spans="2:12" s="7" customFormat="1" ht="24.9" customHeight="1">
      <c r="B66" s="134"/>
      <c r="C66" s="135"/>
      <c r="D66" s="136" t="s">
        <v>102</v>
      </c>
      <c r="E66" s="137"/>
      <c r="F66" s="137"/>
      <c r="G66" s="137"/>
      <c r="H66" s="137"/>
      <c r="I66" s="138"/>
      <c r="J66" s="139">
        <f>J302</f>
        <v>0</v>
      </c>
      <c r="K66" s="140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05"/>
      <c r="J67" s="41"/>
      <c r="K67" s="44"/>
    </row>
    <row r="68" spans="2:12" s="1" customFormat="1" ht="6.9" customHeight="1">
      <c r="B68" s="55"/>
      <c r="C68" s="56"/>
      <c r="D68" s="56"/>
      <c r="E68" s="56"/>
      <c r="F68" s="56"/>
      <c r="G68" s="56"/>
      <c r="H68" s="56"/>
      <c r="I68" s="126"/>
      <c r="J68" s="56"/>
      <c r="K68" s="57"/>
    </row>
    <row r="72" spans="2:12" s="1" customFormat="1" ht="6.9" customHeight="1">
      <c r="B72" s="58"/>
      <c r="C72" s="59"/>
      <c r="D72" s="59"/>
      <c r="E72" s="59"/>
      <c r="F72" s="59"/>
      <c r="G72" s="59"/>
      <c r="H72" s="59"/>
      <c r="I72" s="127"/>
      <c r="J72" s="59"/>
      <c r="K72" s="59"/>
      <c r="L72" s="40"/>
    </row>
    <row r="73" spans="2:12" s="1" customFormat="1" ht="36.9" customHeight="1">
      <c r="B73" s="40"/>
      <c r="C73" s="60" t="s">
        <v>103</v>
      </c>
      <c r="L73" s="40"/>
    </row>
    <row r="74" spans="2:12" s="1" customFormat="1" ht="6.9" customHeight="1">
      <c r="B74" s="40"/>
      <c r="L74" s="40"/>
    </row>
    <row r="75" spans="2:12" s="1" customFormat="1" ht="14.4" customHeight="1">
      <c r="B75" s="40"/>
      <c r="C75" s="62" t="s">
        <v>18</v>
      </c>
      <c r="L75" s="40"/>
    </row>
    <row r="76" spans="2:12" s="1" customFormat="1" ht="22.5" customHeight="1">
      <c r="B76" s="40"/>
      <c r="E76" s="347" t="str">
        <f>E7</f>
        <v>Úprava přechodu pro chodce na ul.Čs.Armády před Komerční bankou  SO 101 Místní komunikace</v>
      </c>
      <c r="F76" s="348"/>
      <c r="G76" s="348"/>
      <c r="H76" s="348"/>
      <c r="L76" s="40"/>
    </row>
    <row r="77" spans="2:12" s="1" customFormat="1" ht="14.4" customHeight="1">
      <c r="B77" s="40"/>
      <c r="C77" s="62" t="s">
        <v>86</v>
      </c>
      <c r="L77" s="40"/>
    </row>
    <row r="78" spans="2:12" s="1" customFormat="1" ht="23.25" customHeight="1">
      <c r="B78" s="40"/>
      <c r="E78" s="317" t="str">
        <f>E9</f>
        <v>1 - SO 101 Místní komunikace-uznatelné položky</v>
      </c>
      <c r="F78" s="349"/>
      <c r="G78" s="349"/>
      <c r="H78" s="349"/>
      <c r="L78" s="40"/>
    </row>
    <row r="79" spans="2:12" s="1" customFormat="1" ht="6.9" customHeight="1">
      <c r="B79" s="40"/>
      <c r="L79" s="40"/>
    </row>
    <row r="80" spans="2:12" s="1" customFormat="1" ht="18" customHeight="1">
      <c r="B80" s="40"/>
      <c r="C80" s="62" t="s">
        <v>22</v>
      </c>
      <c r="F80" s="148" t="str">
        <f>F12</f>
        <v xml:space="preserve"> </v>
      </c>
      <c r="I80" s="149" t="s">
        <v>24</v>
      </c>
      <c r="J80" s="66" t="str">
        <f>IF(J12="","",J12)</f>
        <v>1. 10. 2019</v>
      </c>
      <c r="L80" s="40"/>
    </row>
    <row r="81" spans="2:65" s="1" customFormat="1" ht="6.9" customHeight="1">
      <c r="B81" s="40"/>
      <c r="L81" s="40"/>
    </row>
    <row r="82" spans="2:65" s="1" customFormat="1" ht="13.2">
      <c r="B82" s="40"/>
      <c r="C82" s="62" t="s">
        <v>26</v>
      </c>
      <c r="F82" s="148" t="str">
        <f>E15</f>
        <v>Město Kopřivnice,Štefániková 1163 Kopřivnice 74221</v>
      </c>
      <c r="I82" s="149" t="s">
        <v>31</v>
      </c>
      <c r="J82" s="148" t="str">
        <f>E21</f>
        <v>HaskoningDHV Czech Republic spol.s.r.o.,</v>
      </c>
      <c r="L82" s="40"/>
    </row>
    <row r="83" spans="2:65" s="1" customFormat="1" ht="14.4" customHeight="1">
      <c r="B83" s="40"/>
      <c r="C83" s="62" t="s">
        <v>30</v>
      </c>
      <c r="F83" s="148" t="str">
        <f>IF(E18="","",E18)</f>
        <v>Ing.Ondřej Bojko</v>
      </c>
      <c r="L83" s="40"/>
    </row>
    <row r="84" spans="2:65" s="1" customFormat="1" ht="10.35" customHeight="1">
      <c r="B84" s="40"/>
      <c r="L84" s="40"/>
    </row>
    <row r="85" spans="2:65" s="9" customFormat="1" ht="29.25" customHeight="1">
      <c r="B85" s="150"/>
      <c r="C85" s="151" t="s">
        <v>104</v>
      </c>
      <c r="D85" s="152" t="s">
        <v>54</v>
      </c>
      <c r="E85" s="152" t="s">
        <v>50</v>
      </c>
      <c r="F85" s="152" t="s">
        <v>105</v>
      </c>
      <c r="G85" s="152" t="s">
        <v>106</v>
      </c>
      <c r="H85" s="152" t="s">
        <v>107</v>
      </c>
      <c r="I85" s="153" t="s">
        <v>108</v>
      </c>
      <c r="J85" s="152" t="s">
        <v>90</v>
      </c>
      <c r="K85" s="154" t="s">
        <v>109</v>
      </c>
      <c r="L85" s="150"/>
      <c r="M85" s="72" t="s">
        <v>110</v>
      </c>
      <c r="N85" s="73" t="s">
        <v>39</v>
      </c>
      <c r="O85" s="73" t="s">
        <v>111</v>
      </c>
      <c r="P85" s="73" t="s">
        <v>112</v>
      </c>
      <c r="Q85" s="73" t="s">
        <v>113</v>
      </c>
      <c r="R85" s="73" t="s">
        <v>114</v>
      </c>
      <c r="S85" s="73" t="s">
        <v>115</v>
      </c>
      <c r="T85" s="74" t="s">
        <v>116</v>
      </c>
    </row>
    <row r="86" spans="2:65" s="1" customFormat="1" ht="29.25" customHeight="1">
      <c r="B86" s="40"/>
      <c r="C86" s="76" t="s">
        <v>91</v>
      </c>
      <c r="J86" s="155">
        <f>BK86</f>
        <v>0</v>
      </c>
      <c r="L86" s="40"/>
      <c r="M86" s="75"/>
      <c r="N86" s="67"/>
      <c r="O86" s="67"/>
      <c r="P86" s="156">
        <f>P87+P302</f>
        <v>0</v>
      </c>
      <c r="Q86" s="67"/>
      <c r="R86" s="156">
        <f>R87+R302</f>
        <v>253.62796539999999</v>
      </c>
      <c r="S86" s="67"/>
      <c r="T86" s="157">
        <f>T87+T302</f>
        <v>238.78400000000002</v>
      </c>
      <c r="AT86" s="23" t="s">
        <v>68</v>
      </c>
      <c r="AU86" s="23" t="s">
        <v>92</v>
      </c>
      <c r="BK86" s="158">
        <f>BK87+BK302</f>
        <v>0</v>
      </c>
    </row>
    <row r="87" spans="2:65" s="10" customFormat="1" ht="37.35" customHeight="1">
      <c r="B87" s="159"/>
      <c r="D87" s="160" t="s">
        <v>68</v>
      </c>
      <c r="E87" s="161" t="s">
        <v>117</v>
      </c>
      <c r="F87" s="161" t="s">
        <v>118</v>
      </c>
      <c r="I87" s="162"/>
      <c r="J87" s="163">
        <f>BK87</f>
        <v>0</v>
      </c>
      <c r="L87" s="159"/>
      <c r="M87" s="164"/>
      <c r="N87" s="165"/>
      <c r="O87" s="165"/>
      <c r="P87" s="166">
        <f>P88+P104+P148+P158+P160+P228+P291+P300</f>
        <v>0</v>
      </c>
      <c r="Q87" s="165"/>
      <c r="R87" s="166">
        <f>R88+R104+R148+R158+R160+R228+R291+R300</f>
        <v>253.62796539999999</v>
      </c>
      <c r="S87" s="165"/>
      <c r="T87" s="167">
        <f>T88+T104+T148+T158+T160+T228+T291+T300</f>
        <v>238.78400000000002</v>
      </c>
      <c r="AR87" s="160" t="s">
        <v>74</v>
      </c>
      <c r="AT87" s="168" t="s">
        <v>68</v>
      </c>
      <c r="AU87" s="168" t="s">
        <v>69</v>
      </c>
      <c r="AY87" s="160" t="s">
        <v>119</v>
      </c>
      <c r="BK87" s="169">
        <f>BK88+BK104+BK148+BK158+BK160+BK228+BK291+BK300</f>
        <v>0</v>
      </c>
    </row>
    <row r="88" spans="2:65" s="10" customFormat="1" ht="19.95" customHeight="1">
      <c r="B88" s="159"/>
      <c r="D88" s="170" t="s">
        <v>68</v>
      </c>
      <c r="E88" s="171" t="s">
        <v>120</v>
      </c>
      <c r="F88" s="171" t="s">
        <v>121</v>
      </c>
      <c r="I88" s="162"/>
      <c r="J88" s="172">
        <f>BK88</f>
        <v>0</v>
      </c>
      <c r="L88" s="159"/>
      <c r="M88" s="164"/>
      <c r="N88" s="165"/>
      <c r="O88" s="165"/>
      <c r="P88" s="166">
        <f>SUM(P89:P103)</f>
        <v>0</v>
      </c>
      <c r="Q88" s="165"/>
      <c r="R88" s="166">
        <f>SUM(R89:R103)</f>
        <v>142.82886539999998</v>
      </c>
      <c r="S88" s="165"/>
      <c r="T88" s="167">
        <f>SUM(T89:T103)</f>
        <v>0</v>
      </c>
      <c r="AR88" s="160" t="s">
        <v>74</v>
      </c>
      <c r="AT88" s="168" t="s">
        <v>68</v>
      </c>
      <c r="AU88" s="168" t="s">
        <v>74</v>
      </c>
      <c r="AY88" s="160" t="s">
        <v>119</v>
      </c>
      <c r="BK88" s="169">
        <f>SUM(BK89:BK103)</f>
        <v>0</v>
      </c>
    </row>
    <row r="89" spans="2:65" s="1" customFormat="1" ht="44.25" customHeight="1">
      <c r="B89" s="173"/>
      <c r="C89" s="174" t="s">
        <v>74</v>
      </c>
      <c r="D89" s="174" t="s">
        <v>122</v>
      </c>
      <c r="E89" s="175" t="s">
        <v>123</v>
      </c>
      <c r="F89" s="176" t="s">
        <v>124</v>
      </c>
      <c r="G89" s="177" t="s">
        <v>125</v>
      </c>
      <c r="H89" s="178">
        <v>84.6</v>
      </c>
      <c r="I89" s="179"/>
      <c r="J89" s="180">
        <f>ROUND(I89*H89,2)</f>
        <v>0</v>
      </c>
      <c r="K89" s="176" t="s">
        <v>126</v>
      </c>
      <c r="L89" s="40"/>
      <c r="M89" s="181" t="s">
        <v>5</v>
      </c>
      <c r="N89" s="182" t="s">
        <v>40</v>
      </c>
      <c r="O89" s="41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AR89" s="23" t="s">
        <v>127</v>
      </c>
      <c r="AT89" s="23" t="s">
        <v>122</v>
      </c>
      <c r="AU89" s="23" t="s">
        <v>78</v>
      </c>
      <c r="AY89" s="23" t="s">
        <v>119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23" t="s">
        <v>74</v>
      </c>
      <c r="BK89" s="185">
        <f>ROUND(I89*H89,2)</f>
        <v>0</v>
      </c>
      <c r="BL89" s="23" t="s">
        <v>127</v>
      </c>
      <c r="BM89" s="23" t="s">
        <v>128</v>
      </c>
    </row>
    <row r="90" spans="2:65" s="11" customFormat="1">
      <c r="B90" s="186"/>
      <c r="D90" s="187" t="s">
        <v>129</v>
      </c>
      <c r="E90" s="188" t="s">
        <v>5</v>
      </c>
      <c r="F90" s="189" t="s">
        <v>130</v>
      </c>
      <c r="H90" s="190">
        <v>84.6</v>
      </c>
      <c r="I90" s="191"/>
      <c r="L90" s="186"/>
      <c r="M90" s="192"/>
      <c r="N90" s="193"/>
      <c r="O90" s="193"/>
      <c r="P90" s="193"/>
      <c r="Q90" s="193"/>
      <c r="R90" s="193"/>
      <c r="S90" s="193"/>
      <c r="T90" s="194"/>
      <c r="AT90" s="188" t="s">
        <v>129</v>
      </c>
      <c r="AU90" s="188" t="s">
        <v>78</v>
      </c>
      <c r="AV90" s="11" t="s">
        <v>78</v>
      </c>
      <c r="AW90" s="11" t="s">
        <v>33</v>
      </c>
      <c r="AX90" s="11" t="s">
        <v>69</v>
      </c>
      <c r="AY90" s="188" t="s">
        <v>119</v>
      </c>
    </row>
    <row r="91" spans="2:65" s="12" customFormat="1">
      <c r="B91" s="195"/>
      <c r="D91" s="196" t="s">
        <v>129</v>
      </c>
      <c r="E91" s="197" t="s">
        <v>5</v>
      </c>
      <c r="F91" s="198" t="s">
        <v>131</v>
      </c>
      <c r="H91" s="199">
        <v>84.6</v>
      </c>
      <c r="I91" s="200"/>
      <c r="L91" s="195"/>
      <c r="M91" s="201"/>
      <c r="N91" s="202"/>
      <c r="O91" s="202"/>
      <c r="P91" s="202"/>
      <c r="Q91" s="202"/>
      <c r="R91" s="202"/>
      <c r="S91" s="202"/>
      <c r="T91" s="203"/>
      <c r="AT91" s="204" t="s">
        <v>129</v>
      </c>
      <c r="AU91" s="204" t="s">
        <v>78</v>
      </c>
      <c r="AV91" s="12" t="s">
        <v>127</v>
      </c>
      <c r="AW91" s="12" t="s">
        <v>33</v>
      </c>
      <c r="AX91" s="12" t="s">
        <v>74</v>
      </c>
      <c r="AY91" s="204" t="s">
        <v>119</v>
      </c>
    </row>
    <row r="92" spans="2:65" s="1" customFormat="1" ht="44.25" customHeight="1">
      <c r="B92" s="173"/>
      <c r="C92" s="174" t="s">
        <v>78</v>
      </c>
      <c r="D92" s="174" t="s">
        <v>122</v>
      </c>
      <c r="E92" s="175" t="s">
        <v>132</v>
      </c>
      <c r="F92" s="176" t="s">
        <v>133</v>
      </c>
      <c r="G92" s="177" t="s">
        <v>125</v>
      </c>
      <c r="H92" s="178">
        <v>84.6</v>
      </c>
      <c r="I92" s="179"/>
      <c r="J92" s="180">
        <f>ROUND(I92*H92,2)</f>
        <v>0</v>
      </c>
      <c r="K92" s="176" t="s">
        <v>126</v>
      </c>
      <c r="L92" s="40"/>
      <c r="M92" s="181" t="s">
        <v>5</v>
      </c>
      <c r="N92" s="182" t="s">
        <v>40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3" t="s">
        <v>127</v>
      </c>
      <c r="AT92" s="23" t="s">
        <v>122</v>
      </c>
      <c r="AU92" s="23" t="s">
        <v>78</v>
      </c>
      <c r="AY92" s="23" t="s">
        <v>119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74</v>
      </c>
      <c r="BK92" s="185">
        <f>ROUND(I92*H92,2)</f>
        <v>0</v>
      </c>
      <c r="BL92" s="23" t="s">
        <v>127</v>
      </c>
      <c r="BM92" s="23" t="s">
        <v>134</v>
      </c>
    </row>
    <row r="93" spans="2:65" s="1" customFormat="1" ht="31.5" customHeight="1">
      <c r="B93" s="173"/>
      <c r="C93" s="174" t="s">
        <v>135</v>
      </c>
      <c r="D93" s="174" t="s">
        <v>122</v>
      </c>
      <c r="E93" s="175" t="s">
        <v>136</v>
      </c>
      <c r="F93" s="176" t="s">
        <v>137</v>
      </c>
      <c r="G93" s="177" t="s">
        <v>125</v>
      </c>
      <c r="H93" s="178">
        <v>84.6</v>
      </c>
      <c r="I93" s="179"/>
      <c r="J93" s="180">
        <f>ROUND(I93*H93,2)</f>
        <v>0</v>
      </c>
      <c r="K93" s="176" t="s">
        <v>126</v>
      </c>
      <c r="L93" s="40"/>
      <c r="M93" s="181" t="s">
        <v>5</v>
      </c>
      <c r="N93" s="182" t="s">
        <v>40</v>
      </c>
      <c r="O93" s="41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AR93" s="23" t="s">
        <v>127</v>
      </c>
      <c r="AT93" s="23" t="s">
        <v>122</v>
      </c>
      <c r="AU93" s="23" t="s">
        <v>78</v>
      </c>
      <c r="AY93" s="23" t="s">
        <v>119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23" t="s">
        <v>74</v>
      </c>
      <c r="BK93" s="185">
        <f>ROUND(I93*H93,2)</f>
        <v>0</v>
      </c>
      <c r="BL93" s="23" t="s">
        <v>127</v>
      </c>
      <c r="BM93" s="23" t="s">
        <v>138</v>
      </c>
    </row>
    <row r="94" spans="2:65" s="1" customFormat="1" ht="22.5" customHeight="1">
      <c r="B94" s="173"/>
      <c r="C94" s="205" t="s">
        <v>127</v>
      </c>
      <c r="D94" s="205" t="s">
        <v>139</v>
      </c>
      <c r="E94" s="206" t="s">
        <v>140</v>
      </c>
      <c r="F94" s="207" t="s">
        <v>141</v>
      </c>
      <c r="G94" s="208" t="s">
        <v>142</v>
      </c>
      <c r="H94" s="209">
        <v>142.69499999999999</v>
      </c>
      <c r="I94" s="210"/>
      <c r="J94" s="211">
        <f>ROUND(I94*H94,2)</f>
        <v>0</v>
      </c>
      <c r="K94" s="207" t="s">
        <v>126</v>
      </c>
      <c r="L94" s="212"/>
      <c r="M94" s="213" t="s">
        <v>5</v>
      </c>
      <c r="N94" s="214" t="s">
        <v>40</v>
      </c>
      <c r="O94" s="41"/>
      <c r="P94" s="183">
        <f>O94*H94</f>
        <v>0</v>
      </c>
      <c r="Q94" s="183">
        <v>1</v>
      </c>
      <c r="R94" s="183">
        <f>Q94*H94</f>
        <v>142.69499999999999</v>
      </c>
      <c r="S94" s="183">
        <v>0</v>
      </c>
      <c r="T94" s="184">
        <f>S94*H94</f>
        <v>0</v>
      </c>
      <c r="AR94" s="23" t="s">
        <v>143</v>
      </c>
      <c r="AT94" s="23" t="s">
        <v>139</v>
      </c>
      <c r="AU94" s="23" t="s">
        <v>78</v>
      </c>
      <c r="AY94" s="23" t="s">
        <v>119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3" t="s">
        <v>74</v>
      </c>
      <c r="BK94" s="185">
        <f>ROUND(I94*H94,2)</f>
        <v>0</v>
      </c>
      <c r="BL94" s="23" t="s">
        <v>127</v>
      </c>
      <c r="BM94" s="23" t="s">
        <v>144</v>
      </c>
    </row>
    <row r="95" spans="2:65" s="11" customFormat="1">
      <c r="B95" s="186"/>
      <c r="D95" s="187" t="s">
        <v>129</v>
      </c>
      <c r="E95" s="188" t="s">
        <v>5</v>
      </c>
      <c r="F95" s="189" t="s">
        <v>145</v>
      </c>
      <c r="H95" s="190">
        <v>142.69499999999999</v>
      </c>
      <c r="I95" s="191"/>
      <c r="L95" s="186"/>
      <c r="M95" s="192"/>
      <c r="N95" s="193"/>
      <c r="O95" s="193"/>
      <c r="P95" s="193"/>
      <c r="Q95" s="193"/>
      <c r="R95" s="193"/>
      <c r="S95" s="193"/>
      <c r="T95" s="194"/>
      <c r="AT95" s="188" t="s">
        <v>129</v>
      </c>
      <c r="AU95" s="188" t="s">
        <v>78</v>
      </c>
      <c r="AV95" s="11" t="s">
        <v>78</v>
      </c>
      <c r="AW95" s="11" t="s">
        <v>33</v>
      </c>
      <c r="AX95" s="11" t="s">
        <v>69</v>
      </c>
      <c r="AY95" s="188" t="s">
        <v>119</v>
      </c>
    </row>
    <row r="96" spans="2:65" s="12" customFormat="1">
      <c r="B96" s="195"/>
      <c r="D96" s="196" t="s">
        <v>129</v>
      </c>
      <c r="E96" s="197" t="s">
        <v>5</v>
      </c>
      <c r="F96" s="198" t="s">
        <v>131</v>
      </c>
      <c r="H96" s="199">
        <v>142.69499999999999</v>
      </c>
      <c r="I96" s="200"/>
      <c r="L96" s="195"/>
      <c r="M96" s="201"/>
      <c r="N96" s="202"/>
      <c r="O96" s="202"/>
      <c r="P96" s="202"/>
      <c r="Q96" s="202"/>
      <c r="R96" s="202"/>
      <c r="S96" s="202"/>
      <c r="T96" s="203"/>
      <c r="AT96" s="204" t="s">
        <v>129</v>
      </c>
      <c r="AU96" s="204" t="s">
        <v>78</v>
      </c>
      <c r="AV96" s="12" t="s">
        <v>127</v>
      </c>
      <c r="AW96" s="12" t="s">
        <v>33</v>
      </c>
      <c r="AX96" s="12" t="s">
        <v>74</v>
      </c>
      <c r="AY96" s="204" t="s">
        <v>119</v>
      </c>
    </row>
    <row r="97" spans="2:65" s="1" customFormat="1" ht="22.5" customHeight="1">
      <c r="B97" s="173"/>
      <c r="C97" s="174" t="s">
        <v>146</v>
      </c>
      <c r="D97" s="174" t="s">
        <v>122</v>
      </c>
      <c r="E97" s="175" t="s">
        <v>147</v>
      </c>
      <c r="F97" s="176" t="s">
        <v>148</v>
      </c>
      <c r="G97" s="177" t="s">
        <v>125</v>
      </c>
      <c r="H97" s="178">
        <v>84.6</v>
      </c>
      <c r="I97" s="179"/>
      <c r="J97" s="180">
        <f>ROUND(I97*H97,2)</f>
        <v>0</v>
      </c>
      <c r="K97" s="176" t="s">
        <v>126</v>
      </c>
      <c r="L97" s="40"/>
      <c r="M97" s="181" t="s">
        <v>5</v>
      </c>
      <c r="N97" s="182" t="s">
        <v>40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23" t="s">
        <v>127</v>
      </c>
      <c r="AT97" s="23" t="s">
        <v>122</v>
      </c>
      <c r="AU97" s="23" t="s">
        <v>78</v>
      </c>
      <c r="AY97" s="23" t="s">
        <v>119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74</v>
      </c>
      <c r="BK97" s="185">
        <f>ROUND(I97*H97,2)</f>
        <v>0</v>
      </c>
      <c r="BL97" s="23" t="s">
        <v>127</v>
      </c>
      <c r="BM97" s="23" t="s">
        <v>149</v>
      </c>
    </row>
    <row r="98" spans="2:65" s="1" customFormat="1" ht="22.5" customHeight="1">
      <c r="B98" s="173"/>
      <c r="C98" s="174" t="s">
        <v>150</v>
      </c>
      <c r="D98" s="174" t="s">
        <v>122</v>
      </c>
      <c r="E98" s="175" t="s">
        <v>151</v>
      </c>
      <c r="F98" s="176" t="s">
        <v>152</v>
      </c>
      <c r="G98" s="177" t="s">
        <v>142</v>
      </c>
      <c r="H98" s="178">
        <v>126.9</v>
      </c>
      <c r="I98" s="179"/>
      <c r="J98" s="180">
        <f>ROUND(I98*H98,2)</f>
        <v>0</v>
      </c>
      <c r="K98" s="176" t="s">
        <v>126</v>
      </c>
      <c r="L98" s="40"/>
      <c r="M98" s="181" t="s">
        <v>5</v>
      </c>
      <c r="N98" s="182" t="s">
        <v>40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127</v>
      </c>
      <c r="AT98" s="23" t="s">
        <v>122</v>
      </c>
      <c r="AU98" s="23" t="s">
        <v>78</v>
      </c>
      <c r="AY98" s="23" t="s">
        <v>119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74</v>
      </c>
      <c r="BK98" s="185">
        <f>ROUND(I98*H98,2)</f>
        <v>0</v>
      </c>
      <c r="BL98" s="23" t="s">
        <v>127</v>
      </c>
      <c r="BM98" s="23" t="s">
        <v>153</v>
      </c>
    </row>
    <row r="99" spans="2:65" s="11" customFormat="1">
      <c r="B99" s="186"/>
      <c r="D99" s="187" t="s">
        <v>129</v>
      </c>
      <c r="E99" s="188" t="s">
        <v>5</v>
      </c>
      <c r="F99" s="189" t="s">
        <v>154</v>
      </c>
      <c r="H99" s="190">
        <v>126.9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88" t="s">
        <v>129</v>
      </c>
      <c r="AU99" s="188" t="s">
        <v>78</v>
      </c>
      <c r="AV99" s="11" t="s">
        <v>78</v>
      </c>
      <c r="AW99" s="11" t="s">
        <v>33</v>
      </c>
      <c r="AX99" s="11" t="s">
        <v>69</v>
      </c>
      <c r="AY99" s="188" t="s">
        <v>119</v>
      </c>
    </row>
    <row r="100" spans="2:65" s="12" customFormat="1">
      <c r="B100" s="195"/>
      <c r="D100" s="196" t="s">
        <v>129</v>
      </c>
      <c r="E100" s="197" t="s">
        <v>5</v>
      </c>
      <c r="F100" s="198" t="s">
        <v>131</v>
      </c>
      <c r="H100" s="199">
        <v>126.9</v>
      </c>
      <c r="I100" s="200"/>
      <c r="L100" s="195"/>
      <c r="M100" s="201"/>
      <c r="N100" s="202"/>
      <c r="O100" s="202"/>
      <c r="P100" s="202"/>
      <c r="Q100" s="202"/>
      <c r="R100" s="202"/>
      <c r="S100" s="202"/>
      <c r="T100" s="203"/>
      <c r="AT100" s="204" t="s">
        <v>129</v>
      </c>
      <c r="AU100" s="204" t="s">
        <v>78</v>
      </c>
      <c r="AV100" s="12" t="s">
        <v>127</v>
      </c>
      <c r="AW100" s="12" t="s">
        <v>33</v>
      </c>
      <c r="AX100" s="12" t="s">
        <v>74</v>
      </c>
      <c r="AY100" s="204" t="s">
        <v>119</v>
      </c>
    </row>
    <row r="101" spans="2:65" s="1" customFormat="1" ht="31.5" customHeight="1">
      <c r="B101" s="173"/>
      <c r="C101" s="174" t="s">
        <v>155</v>
      </c>
      <c r="D101" s="174" t="s">
        <v>122</v>
      </c>
      <c r="E101" s="175" t="s">
        <v>156</v>
      </c>
      <c r="F101" s="176" t="s">
        <v>157</v>
      </c>
      <c r="G101" s="177" t="s">
        <v>158</v>
      </c>
      <c r="H101" s="178">
        <v>284.82</v>
      </c>
      <c r="I101" s="179"/>
      <c r="J101" s="180">
        <f>ROUND(I101*H101,2)</f>
        <v>0</v>
      </c>
      <c r="K101" s="176" t="s">
        <v>126</v>
      </c>
      <c r="L101" s="40"/>
      <c r="M101" s="181" t="s">
        <v>5</v>
      </c>
      <c r="N101" s="182" t="s">
        <v>40</v>
      </c>
      <c r="O101" s="41"/>
      <c r="P101" s="183">
        <f>O101*H101</f>
        <v>0</v>
      </c>
      <c r="Q101" s="183">
        <v>4.6999999999999999E-4</v>
      </c>
      <c r="R101" s="183">
        <f>Q101*H101</f>
        <v>0.1338654</v>
      </c>
      <c r="S101" s="183">
        <v>0</v>
      </c>
      <c r="T101" s="184">
        <f>S101*H101</f>
        <v>0</v>
      </c>
      <c r="AR101" s="23" t="s">
        <v>127</v>
      </c>
      <c r="AT101" s="23" t="s">
        <v>122</v>
      </c>
      <c r="AU101" s="23" t="s">
        <v>78</v>
      </c>
      <c r="AY101" s="23" t="s">
        <v>119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23" t="s">
        <v>74</v>
      </c>
      <c r="BK101" s="185">
        <f>ROUND(I101*H101,2)</f>
        <v>0</v>
      </c>
      <c r="BL101" s="23" t="s">
        <v>127</v>
      </c>
      <c r="BM101" s="23" t="s">
        <v>159</v>
      </c>
    </row>
    <row r="102" spans="2:65" s="11" customFormat="1">
      <c r="B102" s="186"/>
      <c r="D102" s="187" t="s">
        <v>129</v>
      </c>
      <c r="E102" s="188" t="s">
        <v>5</v>
      </c>
      <c r="F102" s="189" t="s">
        <v>160</v>
      </c>
      <c r="H102" s="190">
        <v>284.82</v>
      </c>
      <c r="I102" s="191"/>
      <c r="L102" s="186"/>
      <c r="M102" s="192"/>
      <c r="N102" s="193"/>
      <c r="O102" s="193"/>
      <c r="P102" s="193"/>
      <c r="Q102" s="193"/>
      <c r="R102" s="193"/>
      <c r="S102" s="193"/>
      <c r="T102" s="194"/>
      <c r="AT102" s="188" t="s">
        <v>129</v>
      </c>
      <c r="AU102" s="188" t="s">
        <v>78</v>
      </c>
      <c r="AV102" s="11" t="s">
        <v>78</v>
      </c>
      <c r="AW102" s="11" t="s">
        <v>33</v>
      </c>
      <c r="AX102" s="11" t="s">
        <v>69</v>
      </c>
      <c r="AY102" s="188" t="s">
        <v>119</v>
      </c>
    </row>
    <row r="103" spans="2:65" s="12" customFormat="1">
      <c r="B103" s="195"/>
      <c r="D103" s="187" t="s">
        <v>129</v>
      </c>
      <c r="E103" s="215" t="s">
        <v>5</v>
      </c>
      <c r="F103" s="216" t="s">
        <v>131</v>
      </c>
      <c r="H103" s="217">
        <v>284.82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204" t="s">
        <v>129</v>
      </c>
      <c r="AU103" s="204" t="s">
        <v>78</v>
      </c>
      <c r="AV103" s="12" t="s">
        <v>127</v>
      </c>
      <c r="AW103" s="12" t="s">
        <v>33</v>
      </c>
      <c r="AX103" s="12" t="s">
        <v>74</v>
      </c>
      <c r="AY103" s="204" t="s">
        <v>119</v>
      </c>
    </row>
    <row r="104" spans="2:65" s="10" customFormat="1" ht="29.85" customHeight="1">
      <c r="B104" s="159"/>
      <c r="D104" s="170" t="s">
        <v>68</v>
      </c>
      <c r="E104" s="171" t="s">
        <v>74</v>
      </c>
      <c r="F104" s="171" t="s">
        <v>161</v>
      </c>
      <c r="I104" s="162"/>
      <c r="J104" s="172">
        <f>BK104</f>
        <v>0</v>
      </c>
      <c r="L104" s="159"/>
      <c r="M104" s="164"/>
      <c r="N104" s="165"/>
      <c r="O104" s="165"/>
      <c r="P104" s="166">
        <f>SUM(P105:P147)</f>
        <v>0</v>
      </c>
      <c r="Q104" s="165"/>
      <c r="R104" s="166">
        <f>SUM(R105:R147)</f>
        <v>1.1439000000000001</v>
      </c>
      <c r="S104" s="165"/>
      <c r="T104" s="167">
        <f>SUM(T105:T147)</f>
        <v>238.78400000000002</v>
      </c>
      <c r="AR104" s="160" t="s">
        <v>74</v>
      </c>
      <c r="AT104" s="168" t="s">
        <v>68</v>
      </c>
      <c r="AU104" s="168" t="s">
        <v>74</v>
      </c>
      <c r="AY104" s="160" t="s">
        <v>119</v>
      </c>
      <c r="BK104" s="169">
        <f>SUM(BK105:BK147)</f>
        <v>0</v>
      </c>
    </row>
    <row r="105" spans="2:65" s="1" customFormat="1" ht="57" customHeight="1">
      <c r="B105" s="173"/>
      <c r="C105" s="174" t="s">
        <v>143</v>
      </c>
      <c r="D105" s="174" t="s">
        <v>122</v>
      </c>
      <c r="E105" s="175" t="s">
        <v>162</v>
      </c>
      <c r="F105" s="176" t="s">
        <v>163</v>
      </c>
      <c r="G105" s="177" t="s">
        <v>158</v>
      </c>
      <c r="H105" s="178">
        <v>6</v>
      </c>
      <c r="I105" s="179"/>
      <c r="J105" s="180">
        <f>ROUND(I105*H105,2)</f>
        <v>0</v>
      </c>
      <c r="K105" s="176" t="s">
        <v>126</v>
      </c>
      <c r="L105" s="40"/>
      <c r="M105" s="181" t="s">
        <v>5</v>
      </c>
      <c r="N105" s="182" t="s">
        <v>40</v>
      </c>
      <c r="O105" s="41"/>
      <c r="P105" s="183">
        <f>O105*H105</f>
        <v>0</v>
      </c>
      <c r="Q105" s="183">
        <v>0</v>
      </c>
      <c r="R105" s="183">
        <f>Q105*H105</f>
        <v>0</v>
      </c>
      <c r="S105" s="183">
        <v>0.255</v>
      </c>
      <c r="T105" s="184">
        <f>S105*H105</f>
        <v>1.53</v>
      </c>
      <c r="AR105" s="23" t="s">
        <v>127</v>
      </c>
      <c r="AT105" s="23" t="s">
        <v>122</v>
      </c>
      <c r="AU105" s="23" t="s">
        <v>78</v>
      </c>
      <c r="AY105" s="23" t="s">
        <v>119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23" t="s">
        <v>74</v>
      </c>
      <c r="BK105" s="185">
        <f>ROUND(I105*H105,2)</f>
        <v>0</v>
      </c>
      <c r="BL105" s="23" t="s">
        <v>127</v>
      </c>
      <c r="BM105" s="23" t="s">
        <v>164</v>
      </c>
    </row>
    <row r="106" spans="2:65" s="13" customFormat="1">
      <c r="B106" s="218"/>
      <c r="D106" s="187" t="s">
        <v>129</v>
      </c>
      <c r="E106" s="219" t="s">
        <v>5</v>
      </c>
      <c r="F106" s="220" t="s">
        <v>165</v>
      </c>
      <c r="H106" s="221" t="s">
        <v>5</v>
      </c>
      <c r="I106" s="222"/>
      <c r="L106" s="218"/>
      <c r="M106" s="223"/>
      <c r="N106" s="224"/>
      <c r="O106" s="224"/>
      <c r="P106" s="224"/>
      <c r="Q106" s="224"/>
      <c r="R106" s="224"/>
      <c r="S106" s="224"/>
      <c r="T106" s="225"/>
      <c r="AT106" s="221" t="s">
        <v>129</v>
      </c>
      <c r="AU106" s="221" t="s">
        <v>78</v>
      </c>
      <c r="AV106" s="13" t="s">
        <v>74</v>
      </c>
      <c r="AW106" s="13" t="s">
        <v>33</v>
      </c>
      <c r="AX106" s="13" t="s">
        <v>69</v>
      </c>
      <c r="AY106" s="221" t="s">
        <v>119</v>
      </c>
    </row>
    <row r="107" spans="2:65" s="11" customFormat="1">
      <c r="B107" s="186"/>
      <c r="D107" s="187" t="s">
        <v>129</v>
      </c>
      <c r="E107" s="188" t="s">
        <v>5</v>
      </c>
      <c r="F107" s="189" t="s">
        <v>166</v>
      </c>
      <c r="H107" s="190">
        <v>6</v>
      </c>
      <c r="I107" s="191"/>
      <c r="L107" s="186"/>
      <c r="M107" s="192"/>
      <c r="N107" s="193"/>
      <c r="O107" s="193"/>
      <c r="P107" s="193"/>
      <c r="Q107" s="193"/>
      <c r="R107" s="193"/>
      <c r="S107" s="193"/>
      <c r="T107" s="194"/>
      <c r="AT107" s="188" t="s">
        <v>129</v>
      </c>
      <c r="AU107" s="188" t="s">
        <v>78</v>
      </c>
      <c r="AV107" s="11" t="s">
        <v>78</v>
      </c>
      <c r="AW107" s="11" t="s">
        <v>33</v>
      </c>
      <c r="AX107" s="11" t="s">
        <v>69</v>
      </c>
      <c r="AY107" s="188" t="s">
        <v>119</v>
      </c>
    </row>
    <row r="108" spans="2:65" s="12" customFormat="1">
      <c r="B108" s="195"/>
      <c r="D108" s="196" t="s">
        <v>129</v>
      </c>
      <c r="E108" s="197" t="s">
        <v>5</v>
      </c>
      <c r="F108" s="198" t="s">
        <v>131</v>
      </c>
      <c r="H108" s="199">
        <v>6</v>
      </c>
      <c r="I108" s="200"/>
      <c r="L108" s="195"/>
      <c r="M108" s="201"/>
      <c r="N108" s="202"/>
      <c r="O108" s="202"/>
      <c r="P108" s="202"/>
      <c r="Q108" s="202"/>
      <c r="R108" s="202"/>
      <c r="S108" s="202"/>
      <c r="T108" s="203"/>
      <c r="AT108" s="204" t="s">
        <v>129</v>
      </c>
      <c r="AU108" s="204" t="s">
        <v>78</v>
      </c>
      <c r="AV108" s="12" t="s">
        <v>127</v>
      </c>
      <c r="AW108" s="12" t="s">
        <v>33</v>
      </c>
      <c r="AX108" s="12" t="s">
        <v>74</v>
      </c>
      <c r="AY108" s="204" t="s">
        <v>119</v>
      </c>
    </row>
    <row r="109" spans="2:65" s="1" customFormat="1" ht="44.25" customHeight="1">
      <c r="B109" s="173"/>
      <c r="C109" s="174" t="s">
        <v>167</v>
      </c>
      <c r="D109" s="174" t="s">
        <v>122</v>
      </c>
      <c r="E109" s="175" t="s">
        <v>168</v>
      </c>
      <c r="F109" s="176" t="s">
        <v>169</v>
      </c>
      <c r="G109" s="177" t="s">
        <v>158</v>
      </c>
      <c r="H109" s="178">
        <v>50</v>
      </c>
      <c r="I109" s="179"/>
      <c r="J109" s="180">
        <f>ROUND(I109*H109,2)</f>
        <v>0</v>
      </c>
      <c r="K109" s="176" t="s">
        <v>126</v>
      </c>
      <c r="L109" s="40"/>
      <c r="M109" s="181" t="s">
        <v>5</v>
      </c>
      <c r="N109" s="182" t="s">
        <v>40</v>
      </c>
      <c r="O109" s="41"/>
      <c r="P109" s="183">
        <f>O109*H109</f>
        <v>0</v>
      </c>
      <c r="Q109" s="183">
        <v>0</v>
      </c>
      <c r="R109" s="183">
        <f>Q109*H109</f>
        <v>0</v>
      </c>
      <c r="S109" s="183">
        <v>0.625</v>
      </c>
      <c r="T109" s="184">
        <f>S109*H109</f>
        <v>31.25</v>
      </c>
      <c r="AR109" s="23" t="s">
        <v>127</v>
      </c>
      <c r="AT109" s="23" t="s">
        <v>122</v>
      </c>
      <c r="AU109" s="23" t="s">
        <v>78</v>
      </c>
      <c r="AY109" s="23" t="s">
        <v>119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23" t="s">
        <v>74</v>
      </c>
      <c r="BK109" s="185">
        <f>ROUND(I109*H109,2)</f>
        <v>0</v>
      </c>
      <c r="BL109" s="23" t="s">
        <v>127</v>
      </c>
      <c r="BM109" s="23" t="s">
        <v>170</v>
      </c>
    </row>
    <row r="110" spans="2:65" s="13" customFormat="1">
      <c r="B110" s="218"/>
      <c r="D110" s="187" t="s">
        <v>129</v>
      </c>
      <c r="E110" s="219" t="s">
        <v>5</v>
      </c>
      <c r="F110" s="220" t="s">
        <v>171</v>
      </c>
      <c r="H110" s="221" t="s">
        <v>5</v>
      </c>
      <c r="I110" s="222"/>
      <c r="L110" s="218"/>
      <c r="M110" s="223"/>
      <c r="N110" s="224"/>
      <c r="O110" s="224"/>
      <c r="P110" s="224"/>
      <c r="Q110" s="224"/>
      <c r="R110" s="224"/>
      <c r="S110" s="224"/>
      <c r="T110" s="225"/>
      <c r="AT110" s="221" t="s">
        <v>129</v>
      </c>
      <c r="AU110" s="221" t="s">
        <v>78</v>
      </c>
      <c r="AV110" s="13" t="s">
        <v>74</v>
      </c>
      <c r="AW110" s="13" t="s">
        <v>33</v>
      </c>
      <c r="AX110" s="13" t="s">
        <v>69</v>
      </c>
      <c r="AY110" s="221" t="s">
        <v>119</v>
      </c>
    </row>
    <row r="111" spans="2:65" s="11" customFormat="1">
      <c r="B111" s="186"/>
      <c r="D111" s="187" t="s">
        <v>129</v>
      </c>
      <c r="E111" s="188" t="s">
        <v>5</v>
      </c>
      <c r="F111" s="189" t="s">
        <v>172</v>
      </c>
      <c r="H111" s="190">
        <v>50</v>
      </c>
      <c r="I111" s="191"/>
      <c r="L111" s="186"/>
      <c r="M111" s="192"/>
      <c r="N111" s="193"/>
      <c r="O111" s="193"/>
      <c r="P111" s="193"/>
      <c r="Q111" s="193"/>
      <c r="R111" s="193"/>
      <c r="S111" s="193"/>
      <c r="T111" s="194"/>
      <c r="AT111" s="188" t="s">
        <v>129</v>
      </c>
      <c r="AU111" s="188" t="s">
        <v>78</v>
      </c>
      <c r="AV111" s="11" t="s">
        <v>78</v>
      </c>
      <c r="AW111" s="11" t="s">
        <v>33</v>
      </c>
      <c r="AX111" s="11" t="s">
        <v>69</v>
      </c>
      <c r="AY111" s="188" t="s">
        <v>119</v>
      </c>
    </row>
    <row r="112" spans="2:65" s="12" customFormat="1">
      <c r="B112" s="195"/>
      <c r="D112" s="196" t="s">
        <v>129</v>
      </c>
      <c r="E112" s="197" t="s">
        <v>5</v>
      </c>
      <c r="F112" s="198" t="s">
        <v>131</v>
      </c>
      <c r="H112" s="199">
        <v>50</v>
      </c>
      <c r="I112" s="200"/>
      <c r="L112" s="195"/>
      <c r="M112" s="201"/>
      <c r="N112" s="202"/>
      <c r="O112" s="202"/>
      <c r="P112" s="202"/>
      <c r="Q112" s="202"/>
      <c r="R112" s="202"/>
      <c r="S112" s="202"/>
      <c r="T112" s="203"/>
      <c r="AT112" s="204" t="s">
        <v>129</v>
      </c>
      <c r="AU112" s="204" t="s">
        <v>78</v>
      </c>
      <c r="AV112" s="12" t="s">
        <v>127</v>
      </c>
      <c r="AW112" s="12" t="s">
        <v>33</v>
      </c>
      <c r="AX112" s="12" t="s">
        <v>74</v>
      </c>
      <c r="AY112" s="204" t="s">
        <v>119</v>
      </c>
    </row>
    <row r="113" spans="2:65" s="1" customFormat="1" ht="44.25" customHeight="1">
      <c r="B113" s="173"/>
      <c r="C113" s="174" t="s">
        <v>173</v>
      </c>
      <c r="D113" s="174" t="s">
        <v>122</v>
      </c>
      <c r="E113" s="175" t="s">
        <v>174</v>
      </c>
      <c r="F113" s="176" t="s">
        <v>175</v>
      </c>
      <c r="G113" s="177" t="s">
        <v>158</v>
      </c>
      <c r="H113" s="178">
        <v>22</v>
      </c>
      <c r="I113" s="179"/>
      <c r="J113" s="180">
        <f>ROUND(I113*H113,2)</f>
        <v>0</v>
      </c>
      <c r="K113" s="176" t="s">
        <v>126</v>
      </c>
      <c r="L113" s="40"/>
      <c r="M113" s="181" t="s">
        <v>5</v>
      </c>
      <c r="N113" s="182" t="s">
        <v>40</v>
      </c>
      <c r="O113" s="41"/>
      <c r="P113" s="183">
        <f>O113*H113</f>
        <v>0</v>
      </c>
      <c r="Q113" s="183">
        <v>0</v>
      </c>
      <c r="R113" s="183">
        <f>Q113*H113</f>
        <v>0</v>
      </c>
      <c r="S113" s="183">
        <v>0.70899999999999996</v>
      </c>
      <c r="T113" s="184">
        <f>S113*H113</f>
        <v>15.597999999999999</v>
      </c>
      <c r="AR113" s="23" t="s">
        <v>127</v>
      </c>
      <c r="AT113" s="23" t="s">
        <v>122</v>
      </c>
      <c r="AU113" s="23" t="s">
        <v>78</v>
      </c>
      <c r="AY113" s="23" t="s">
        <v>119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3" t="s">
        <v>74</v>
      </c>
      <c r="BK113" s="185">
        <f>ROUND(I113*H113,2)</f>
        <v>0</v>
      </c>
      <c r="BL113" s="23" t="s">
        <v>127</v>
      </c>
      <c r="BM113" s="23" t="s">
        <v>176</v>
      </c>
    </row>
    <row r="114" spans="2:65" s="13" customFormat="1">
      <c r="B114" s="218"/>
      <c r="D114" s="187" t="s">
        <v>129</v>
      </c>
      <c r="E114" s="219" t="s">
        <v>5</v>
      </c>
      <c r="F114" s="220" t="s">
        <v>177</v>
      </c>
      <c r="H114" s="221" t="s">
        <v>5</v>
      </c>
      <c r="I114" s="222"/>
      <c r="L114" s="218"/>
      <c r="M114" s="223"/>
      <c r="N114" s="224"/>
      <c r="O114" s="224"/>
      <c r="P114" s="224"/>
      <c r="Q114" s="224"/>
      <c r="R114" s="224"/>
      <c r="S114" s="224"/>
      <c r="T114" s="225"/>
      <c r="AT114" s="221" t="s">
        <v>129</v>
      </c>
      <c r="AU114" s="221" t="s">
        <v>78</v>
      </c>
      <c r="AV114" s="13" t="s">
        <v>74</v>
      </c>
      <c r="AW114" s="13" t="s">
        <v>33</v>
      </c>
      <c r="AX114" s="13" t="s">
        <v>69</v>
      </c>
      <c r="AY114" s="221" t="s">
        <v>119</v>
      </c>
    </row>
    <row r="115" spans="2:65" s="11" customFormat="1">
      <c r="B115" s="186"/>
      <c r="D115" s="187" t="s">
        <v>129</v>
      </c>
      <c r="E115" s="188" t="s">
        <v>5</v>
      </c>
      <c r="F115" s="189" t="s">
        <v>178</v>
      </c>
      <c r="H115" s="190">
        <v>22</v>
      </c>
      <c r="I115" s="191"/>
      <c r="L115" s="186"/>
      <c r="M115" s="192"/>
      <c r="N115" s="193"/>
      <c r="O115" s="193"/>
      <c r="P115" s="193"/>
      <c r="Q115" s="193"/>
      <c r="R115" s="193"/>
      <c r="S115" s="193"/>
      <c r="T115" s="194"/>
      <c r="AT115" s="188" t="s">
        <v>129</v>
      </c>
      <c r="AU115" s="188" t="s">
        <v>78</v>
      </c>
      <c r="AV115" s="11" t="s">
        <v>78</v>
      </c>
      <c r="AW115" s="11" t="s">
        <v>33</v>
      </c>
      <c r="AX115" s="11" t="s">
        <v>69</v>
      </c>
      <c r="AY115" s="188" t="s">
        <v>119</v>
      </c>
    </row>
    <row r="116" spans="2:65" s="12" customFormat="1">
      <c r="B116" s="195"/>
      <c r="D116" s="196" t="s">
        <v>129</v>
      </c>
      <c r="E116" s="197" t="s">
        <v>5</v>
      </c>
      <c r="F116" s="198" t="s">
        <v>131</v>
      </c>
      <c r="H116" s="199">
        <v>22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204" t="s">
        <v>129</v>
      </c>
      <c r="AU116" s="204" t="s">
        <v>78</v>
      </c>
      <c r="AV116" s="12" t="s">
        <v>127</v>
      </c>
      <c r="AW116" s="12" t="s">
        <v>33</v>
      </c>
      <c r="AX116" s="12" t="s">
        <v>74</v>
      </c>
      <c r="AY116" s="204" t="s">
        <v>119</v>
      </c>
    </row>
    <row r="117" spans="2:65" s="1" customFormat="1" ht="44.25" customHeight="1">
      <c r="B117" s="173"/>
      <c r="C117" s="174" t="s">
        <v>179</v>
      </c>
      <c r="D117" s="174" t="s">
        <v>122</v>
      </c>
      <c r="E117" s="175" t="s">
        <v>180</v>
      </c>
      <c r="F117" s="176" t="s">
        <v>181</v>
      </c>
      <c r="G117" s="177" t="s">
        <v>158</v>
      </c>
      <c r="H117" s="178">
        <v>274</v>
      </c>
      <c r="I117" s="179"/>
      <c r="J117" s="180">
        <f>ROUND(I117*H117,2)</f>
        <v>0</v>
      </c>
      <c r="K117" s="176" t="s">
        <v>126</v>
      </c>
      <c r="L117" s="40"/>
      <c r="M117" s="181" t="s">
        <v>5</v>
      </c>
      <c r="N117" s="182" t="s">
        <v>40</v>
      </c>
      <c r="O117" s="41"/>
      <c r="P117" s="183">
        <f>O117*H117</f>
        <v>0</v>
      </c>
      <c r="Q117" s="183">
        <v>0</v>
      </c>
      <c r="R117" s="183">
        <f>Q117*H117</f>
        <v>0</v>
      </c>
      <c r="S117" s="183">
        <v>0.28999999999999998</v>
      </c>
      <c r="T117" s="184">
        <f>S117*H117</f>
        <v>79.459999999999994</v>
      </c>
      <c r="AR117" s="23" t="s">
        <v>127</v>
      </c>
      <c r="AT117" s="23" t="s">
        <v>122</v>
      </c>
      <c r="AU117" s="23" t="s">
        <v>78</v>
      </c>
      <c r="AY117" s="23" t="s">
        <v>119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74</v>
      </c>
      <c r="BK117" s="185">
        <f>ROUND(I117*H117,2)</f>
        <v>0</v>
      </c>
      <c r="BL117" s="23" t="s">
        <v>127</v>
      </c>
      <c r="BM117" s="23" t="s">
        <v>182</v>
      </c>
    </row>
    <row r="118" spans="2:65" s="13" customFormat="1">
      <c r="B118" s="218"/>
      <c r="D118" s="187" t="s">
        <v>129</v>
      </c>
      <c r="E118" s="219" t="s">
        <v>5</v>
      </c>
      <c r="F118" s="220" t="s">
        <v>183</v>
      </c>
      <c r="H118" s="221" t="s">
        <v>5</v>
      </c>
      <c r="I118" s="222"/>
      <c r="L118" s="218"/>
      <c r="M118" s="223"/>
      <c r="N118" s="224"/>
      <c r="O118" s="224"/>
      <c r="P118" s="224"/>
      <c r="Q118" s="224"/>
      <c r="R118" s="224"/>
      <c r="S118" s="224"/>
      <c r="T118" s="225"/>
      <c r="AT118" s="221" t="s">
        <v>129</v>
      </c>
      <c r="AU118" s="221" t="s">
        <v>78</v>
      </c>
      <c r="AV118" s="13" t="s">
        <v>74</v>
      </c>
      <c r="AW118" s="13" t="s">
        <v>33</v>
      </c>
      <c r="AX118" s="13" t="s">
        <v>69</v>
      </c>
      <c r="AY118" s="221" t="s">
        <v>119</v>
      </c>
    </row>
    <row r="119" spans="2:65" s="11" customFormat="1">
      <c r="B119" s="186"/>
      <c r="D119" s="187" t="s">
        <v>129</v>
      </c>
      <c r="E119" s="188" t="s">
        <v>5</v>
      </c>
      <c r="F119" s="189" t="s">
        <v>184</v>
      </c>
      <c r="H119" s="190">
        <v>246</v>
      </c>
      <c r="I119" s="191"/>
      <c r="L119" s="186"/>
      <c r="M119" s="192"/>
      <c r="N119" s="193"/>
      <c r="O119" s="193"/>
      <c r="P119" s="193"/>
      <c r="Q119" s="193"/>
      <c r="R119" s="193"/>
      <c r="S119" s="193"/>
      <c r="T119" s="194"/>
      <c r="AT119" s="188" t="s">
        <v>129</v>
      </c>
      <c r="AU119" s="188" t="s">
        <v>78</v>
      </c>
      <c r="AV119" s="11" t="s">
        <v>78</v>
      </c>
      <c r="AW119" s="11" t="s">
        <v>33</v>
      </c>
      <c r="AX119" s="11" t="s">
        <v>69</v>
      </c>
      <c r="AY119" s="188" t="s">
        <v>119</v>
      </c>
    </row>
    <row r="120" spans="2:65" s="13" customFormat="1">
      <c r="B120" s="218"/>
      <c r="D120" s="187" t="s">
        <v>129</v>
      </c>
      <c r="E120" s="219" t="s">
        <v>5</v>
      </c>
      <c r="F120" s="220" t="s">
        <v>177</v>
      </c>
      <c r="H120" s="221" t="s">
        <v>5</v>
      </c>
      <c r="I120" s="222"/>
      <c r="L120" s="218"/>
      <c r="M120" s="223"/>
      <c r="N120" s="224"/>
      <c r="O120" s="224"/>
      <c r="P120" s="224"/>
      <c r="Q120" s="224"/>
      <c r="R120" s="224"/>
      <c r="S120" s="224"/>
      <c r="T120" s="225"/>
      <c r="AT120" s="221" t="s">
        <v>129</v>
      </c>
      <c r="AU120" s="221" t="s">
        <v>78</v>
      </c>
      <c r="AV120" s="13" t="s">
        <v>74</v>
      </c>
      <c r="AW120" s="13" t="s">
        <v>33</v>
      </c>
      <c r="AX120" s="13" t="s">
        <v>69</v>
      </c>
      <c r="AY120" s="221" t="s">
        <v>119</v>
      </c>
    </row>
    <row r="121" spans="2:65" s="11" customFormat="1">
      <c r="B121" s="186"/>
      <c r="D121" s="187" t="s">
        <v>129</v>
      </c>
      <c r="E121" s="188" t="s">
        <v>5</v>
      </c>
      <c r="F121" s="189" t="s">
        <v>178</v>
      </c>
      <c r="H121" s="190">
        <v>22</v>
      </c>
      <c r="I121" s="191"/>
      <c r="L121" s="186"/>
      <c r="M121" s="192"/>
      <c r="N121" s="193"/>
      <c r="O121" s="193"/>
      <c r="P121" s="193"/>
      <c r="Q121" s="193"/>
      <c r="R121" s="193"/>
      <c r="S121" s="193"/>
      <c r="T121" s="194"/>
      <c r="AT121" s="188" t="s">
        <v>129</v>
      </c>
      <c r="AU121" s="188" t="s">
        <v>78</v>
      </c>
      <c r="AV121" s="11" t="s">
        <v>78</v>
      </c>
      <c r="AW121" s="11" t="s">
        <v>33</v>
      </c>
      <c r="AX121" s="11" t="s">
        <v>69</v>
      </c>
      <c r="AY121" s="188" t="s">
        <v>119</v>
      </c>
    </row>
    <row r="122" spans="2:65" s="13" customFormat="1">
      <c r="B122" s="218"/>
      <c r="D122" s="187" t="s">
        <v>129</v>
      </c>
      <c r="E122" s="219" t="s">
        <v>5</v>
      </c>
      <c r="F122" s="220" t="s">
        <v>185</v>
      </c>
      <c r="H122" s="221" t="s">
        <v>5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21" t="s">
        <v>129</v>
      </c>
      <c r="AU122" s="221" t="s">
        <v>78</v>
      </c>
      <c r="AV122" s="13" t="s">
        <v>74</v>
      </c>
      <c r="AW122" s="13" t="s">
        <v>33</v>
      </c>
      <c r="AX122" s="13" t="s">
        <v>69</v>
      </c>
      <c r="AY122" s="221" t="s">
        <v>119</v>
      </c>
    </row>
    <row r="123" spans="2:65" s="11" customFormat="1">
      <c r="B123" s="186"/>
      <c r="D123" s="187" t="s">
        <v>129</v>
      </c>
      <c r="E123" s="188" t="s">
        <v>5</v>
      </c>
      <c r="F123" s="189" t="s">
        <v>166</v>
      </c>
      <c r="H123" s="190">
        <v>6</v>
      </c>
      <c r="I123" s="191"/>
      <c r="L123" s="186"/>
      <c r="M123" s="192"/>
      <c r="N123" s="193"/>
      <c r="O123" s="193"/>
      <c r="P123" s="193"/>
      <c r="Q123" s="193"/>
      <c r="R123" s="193"/>
      <c r="S123" s="193"/>
      <c r="T123" s="194"/>
      <c r="AT123" s="188" t="s">
        <v>129</v>
      </c>
      <c r="AU123" s="188" t="s">
        <v>78</v>
      </c>
      <c r="AV123" s="11" t="s">
        <v>78</v>
      </c>
      <c r="AW123" s="11" t="s">
        <v>33</v>
      </c>
      <c r="AX123" s="11" t="s">
        <v>69</v>
      </c>
      <c r="AY123" s="188" t="s">
        <v>119</v>
      </c>
    </row>
    <row r="124" spans="2:65" s="12" customFormat="1">
      <c r="B124" s="195"/>
      <c r="D124" s="196" t="s">
        <v>129</v>
      </c>
      <c r="E124" s="197" t="s">
        <v>5</v>
      </c>
      <c r="F124" s="198" t="s">
        <v>131</v>
      </c>
      <c r="H124" s="199">
        <v>274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204" t="s">
        <v>129</v>
      </c>
      <c r="AU124" s="204" t="s">
        <v>78</v>
      </c>
      <c r="AV124" s="12" t="s">
        <v>127</v>
      </c>
      <c r="AW124" s="12" t="s">
        <v>33</v>
      </c>
      <c r="AX124" s="12" t="s">
        <v>74</v>
      </c>
      <c r="AY124" s="204" t="s">
        <v>119</v>
      </c>
    </row>
    <row r="125" spans="2:65" s="1" customFormat="1" ht="44.25" customHeight="1">
      <c r="B125" s="173"/>
      <c r="C125" s="174" t="s">
        <v>186</v>
      </c>
      <c r="D125" s="174" t="s">
        <v>122</v>
      </c>
      <c r="E125" s="175" t="s">
        <v>187</v>
      </c>
      <c r="F125" s="176" t="s">
        <v>188</v>
      </c>
      <c r="G125" s="177" t="s">
        <v>158</v>
      </c>
      <c r="H125" s="178">
        <v>246</v>
      </c>
      <c r="I125" s="179"/>
      <c r="J125" s="180">
        <f>ROUND(I125*H125,2)</f>
        <v>0</v>
      </c>
      <c r="K125" s="176" t="s">
        <v>126</v>
      </c>
      <c r="L125" s="40"/>
      <c r="M125" s="181" t="s">
        <v>5</v>
      </c>
      <c r="N125" s="182" t="s">
        <v>40</v>
      </c>
      <c r="O125" s="41"/>
      <c r="P125" s="183">
        <f>O125*H125</f>
        <v>0</v>
      </c>
      <c r="Q125" s="183">
        <v>0</v>
      </c>
      <c r="R125" s="183">
        <f>Q125*H125</f>
        <v>0</v>
      </c>
      <c r="S125" s="183">
        <v>0.316</v>
      </c>
      <c r="T125" s="184">
        <f>S125*H125</f>
        <v>77.736000000000004</v>
      </c>
      <c r="AR125" s="23" t="s">
        <v>127</v>
      </c>
      <c r="AT125" s="23" t="s">
        <v>122</v>
      </c>
      <c r="AU125" s="23" t="s">
        <v>78</v>
      </c>
      <c r="AY125" s="23" t="s">
        <v>119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23" t="s">
        <v>74</v>
      </c>
      <c r="BK125" s="185">
        <f>ROUND(I125*H125,2)</f>
        <v>0</v>
      </c>
      <c r="BL125" s="23" t="s">
        <v>127</v>
      </c>
      <c r="BM125" s="23" t="s">
        <v>189</v>
      </c>
    </row>
    <row r="126" spans="2:65" s="13" customFormat="1">
      <c r="B126" s="218"/>
      <c r="D126" s="187" t="s">
        <v>129</v>
      </c>
      <c r="E126" s="219" t="s">
        <v>5</v>
      </c>
      <c r="F126" s="220" t="s">
        <v>190</v>
      </c>
      <c r="H126" s="221" t="s">
        <v>5</v>
      </c>
      <c r="I126" s="222"/>
      <c r="L126" s="218"/>
      <c r="M126" s="223"/>
      <c r="N126" s="224"/>
      <c r="O126" s="224"/>
      <c r="P126" s="224"/>
      <c r="Q126" s="224"/>
      <c r="R126" s="224"/>
      <c r="S126" s="224"/>
      <c r="T126" s="225"/>
      <c r="AT126" s="221" t="s">
        <v>129</v>
      </c>
      <c r="AU126" s="221" t="s">
        <v>78</v>
      </c>
      <c r="AV126" s="13" t="s">
        <v>74</v>
      </c>
      <c r="AW126" s="13" t="s">
        <v>33</v>
      </c>
      <c r="AX126" s="13" t="s">
        <v>69</v>
      </c>
      <c r="AY126" s="221" t="s">
        <v>119</v>
      </c>
    </row>
    <row r="127" spans="2:65" s="11" customFormat="1">
      <c r="B127" s="186"/>
      <c r="D127" s="187" t="s">
        <v>129</v>
      </c>
      <c r="E127" s="188" t="s">
        <v>5</v>
      </c>
      <c r="F127" s="189" t="s">
        <v>184</v>
      </c>
      <c r="H127" s="190">
        <v>246</v>
      </c>
      <c r="I127" s="191"/>
      <c r="L127" s="186"/>
      <c r="M127" s="192"/>
      <c r="N127" s="193"/>
      <c r="O127" s="193"/>
      <c r="P127" s="193"/>
      <c r="Q127" s="193"/>
      <c r="R127" s="193"/>
      <c r="S127" s="193"/>
      <c r="T127" s="194"/>
      <c r="AT127" s="188" t="s">
        <v>129</v>
      </c>
      <c r="AU127" s="188" t="s">
        <v>78</v>
      </c>
      <c r="AV127" s="11" t="s">
        <v>78</v>
      </c>
      <c r="AW127" s="11" t="s">
        <v>33</v>
      </c>
      <c r="AX127" s="11" t="s">
        <v>69</v>
      </c>
      <c r="AY127" s="188" t="s">
        <v>119</v>
      </c>
    </row>
    <row r="128" spans="2:65" s="12" customFormat="1">
      <c r="B128" s="195"/>
      <c r="D128" s="196" t="s">
        <v>129</v>
      </c>
      <c r="E128" s="197" t="s">
        <v>5</v>
      </c>
      <c r="F128" s="198" t="s">
        <v>131</v>
      </c>
      <c r="H128" s="199">
        <v>246</v>
      </c>
      <c r="I128" s="200"/>
      <c r="L128" s="195"/>
      <c r="M128" s="201"/>
      <c r="N128" s="202"/>
      <c r="O128" s="202"/>
      <c r="P128" s="202"/>
      <c r="Q128" s="202"/>
      <c r="R128" s="202"/>
      <c r="S128" s="202"/>
      <c r="T128" s="203"/>
      <c r="AT128" s="204" t="s">
        <v>129</v>
      </c>
      <c r="AU128" s="204" t="s">
        <v>78</v>
      </c>
      <c r="AV128" s="12" t="s">
        <v>127</v>
      </c>
      <c r="AW128" s="12" t="s">
        <v>33</v>
      </c>
      <c r="AX128" s="12" t="s">
        <v>74</v>
      </c>
      <c r="AY128" s="204" t="s">
        <v>119</v>
      </c>
    </row>
    <row r="129" spans="2:65" s="1" customFormat="1" ht="31.5" customHeight="1">
      <c r="B129" s="173"/>
      <c r="C129" s="174" t="s">
        <v>191</v>
      </c>
      <c r="D129" s="174" t="s">
        <v>122</v>
      </c>
      <c r="E129" s="175" t="s">
        <v>192</v>
      </c>
      <c r="F129" s="176" t="s">
        <v>193</v>
      </c>
      <c r="G129" s="177" t="s">
        <v>194</v>
      </c>
      <c r="H129" s="178">
        <v>162</v>
      </c>
      <c r="I129" s="179"/>
      <c r="J129" s="180">
        <f>ROUND(I129*H129,2)</f>
        <v>0</v>
      </c>
      <c r="K129" s="176" t="s">
        <v>126</v>
      </c>
      <c r="L129" s="40"/>
      <c r="M129" s="181" t="s">
        <v>5</v>
      </c>
      <c r="N129" s="182" t="s">
        <v>40</v>
      </c>
      <c r="O129" s="41"/>
      <c r="P129" s="183">
        <f>O129*H129</f>
        <v>0</v>
      </c>
      <c r="Q129" s="183">
        <v>0</v>
      </c>
      <c r="R129" s="183">
        <f>Q129*H129</f>
        <v>0</v>
      </c>
      <c r="S129" s="183">
        <v>0.20499999999999999</v>
      </c>
      <c r="T129" s="184">
        <f>S129*H129</f>
        <v>33.21</v>
      </c>
      <c r="AR129" s="23" t="s">
        <v>127</v>
      </c>
      <c r="AT129" s="23" t="s">
        <v>122</v>
      </c>
      <c r="AU129" s="23" t="s">
        <v>78</v>
      </c>
      <c r="AY129" s="23" t="s">
        <v>119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23" t="s">
        <v>74</v>
      </c>
      <c r="BK129" s="185">
        <f>ROUND(I129*H129,2)</f>
        <v>0</v>
      </c>
      <c r="BL129" s="23" t="s">
        <v>127</v>
      </c>
      <c r="BM129" s="23" t="s">
        <v>195</v>
      </c>
    </row>
    <row r="130" spans="2:65" s="13" customFormat="1">
      <c r="B130" s="218"/>
      <c r="D130" s="187" t="s">
        <v>129</v>
      </c>
      <c r="E130" s="219" t="s">
        <v>5</v>
      </c>
      <c r="F130" s="220" t="s">
        <v>196</v>
      </c>
      <c r="H130" s="221" t="s">
        <v>5</v>
      </c>
      <c r="I130" s="222"/>
      <c r="L130" s="218"/>
      <c r="M130" s="223"/>
      <c r="N130" s="224"/>
      <c r="O130" s="224"/>
      <c r="P130" s="224"/>
      <c r="Q130" s="224"/>
      <c r="R130" s="224"/>
      <c r="S130" s="224"/>
      <c r="T130" s="225"/>
      <c r="AT130" s="221" t="s">
        <v>129</v>
      </c>
      <c r="AU130" s="221" t="s">
        <v>78</v>
      </c>
      <c r="AV130" s="13" t="s">
        <v>74</v>
      </c>
      <c r="AW130" s="13" t="s">
        <v>33</v>
      </c>
      <c r="AX130" s="13" t="s">
        <v>69</v>
      </c>
      <c r="AY130" s="221" t="s">
        <v>119</v>
      </c>
    </row>
    <row r="131" spans="2:65" s="11" customFormat="1">
      <c r="B131" s="186"/>
      <c r="D131" s="187" t="s">
        <v>129</v>
      </c>
      <c r="E131" s="188" t="s">
        <v>5</v>
      </c>
      <c r="F131" s="189" t="s">
        <v>197</v>
      </c>
      <c r="H131" s="190">
        <v>162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88" t="s">
        <v>129</v>
      </c>
      <c r="AU131" s="188" t="s">
        <v>78</v>
      </c>
      <c r="AV131" s="11" t="s">
        <v>78</v>
      </c>
      <c r="AW131" s="11" t="s">
        <v>33</v>
      </c>
      <c r="AX131" s="11" t="s">
        <v>69</v>
      </c>
      <c r="AY131" s="188" t="s">
        <v>119</v>
      </c>
    </row>
    <row r="132" spans="2:65" s="12" customFormat="1">
      <c r="B132" s="195"/>
      <c r="D132" s="196" t="s">
        <v>129</v>
      </c>
      <c r="E132" s="197" t="s">
        <v>5</v>
      </c>
      <c r="F132" s="198" t="s">
        <v>131</v>
      </c>
      <c r="H132" s="199">
        <v>162</v>
      </c>
      <c r="I132" s="200"/>
      <c r="L132" s="195"/>
      <c r="M132" s="201"/>
      <c r="N132" s="202"/>
      <c r="O132" s="202"/>
      <c r="P132" s="202"/>
      <c r="Q132" s="202"/>
      <c r="R132" s="202"/>
      <c r="S132" s="202"/>
      <c r="T132" s="203"/>
      <c r="AT132" s="204" t="s">
        <v>129</v>
      </c>
      <c r="AU132" s="204" t="s">
        <v>78</v>
      </c>
      <c r="AV132" s="12" t="s">
        <v>127</v>
      </c>
      <c r="AW132" s="12" t="s">
        <v>33</v>
      </c>
      <c r="AX132" s="12" t="s">
        <v>74</v>
      </c>
      <c r="AY132" s="204" t="s">
        <v>119</v>
      </c>
    </row>
    <row r="133" spans="2:65" s="1" customFormat="1" ht="57" customHeight="1">
      <c r="B133" s="173"/>
      <c r="C133" s="174" t="s">
        <v>198</v>
      </c>
      <c r="D133" s="174" t="s">
        <v>122</v>
      </c>
      <c r="E133" s="175" t="s">
        <v>199</v>
      </c>
      <c r="F133" s="176" t="s">
        <v>200</v>
      </c>
      <c r="G133" s="177" t="s">
        <v>194</v>
      </c>
      <c r="H133" s="178">
        <v>31</v>
      </c>
      <c r="I133" s="179"/>
      <c r="J133" s="180">
        <f>ROUND(I133*H133,2)</f>
        <v>0</v>
      </c>
      <c r="K133" s="176" t="s">
        <v>126</v>
      </c>
      <c r="L133" s="40"/>
      <c r="M133" s="181" t="s">
        <v>5</v>
      </c>
      <c r="N133" s="182" t="s">
        <v>40</v>
      </c>
      <c r="O133" s="41"/>
      <c r="P133" s="183">
        <f>O133*H133</f>
        <v>0</v>
      </c>
      <c r="Q133" s="183">
        <v>3.6900000000000002E-2</v>
      </c>
      <c r="R133" s="183">
        <f>Q133*H133</f>
        <v>1.1439000000000001</v>
      </c>
      <c r="S133" s="183">
        <v>0</v>
      </c>
      <c r="T133" s="184">
        <f>S133*H133</f>
        <v>0</v>
      </c>
      <c r="AR133" s="23" t="s">
        <v>127</v>
      </c>
      <c r="AT133" s="23" t="s">
        <v>122</v>
      </c>
      <c r="AU133" s="23" t="s">
        <v>78</v>
      </c>
      <c r="AY133" s="23" t="s">
        <v>119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23" t="s">
        <v>74</v>
      </c>
      <c r="BK133" s="185">
        <f>ROUND(I133*H133,2)</f>
        <v>0</v>
      </c>
      <c r="BL133" s="23" t="s">
        <v>127</v>
      </c>
      <c r="BM133" s="23" t="s">
        <v>201</v>
      </c>
    </row>
    <row r="134" spans="2:65" s="1" customFormat="1" ht="31.5" customHeight="1">
      <c r="B134" s="173"/>
      <c r="C134" s="174" t="s">
        <v>11</v>
      </c>
      <c r="D134" s="174" t="s">
        <v>122</v>
      </c>
      <c r="E134" s="175" t="s">
        <v>202</v>
      </c>
      <c r="F134" s="176" t="s">
        <v>203</v>
      </c>
      <c r="G134" s="177" t="s">
        <v>125</v>
      </c>
      <c r="H134" s="178">
        <v>15</v>
      </c>
      <c r="I134" s="179"/>
      <c r="J134" s="180">
        <f>ROUND(I134*H134,2)</f>
        <v>0</v>
      </c>
      <c r="K134" s="176" t="s">
        <v>126</v>
      </c>
      <c r="L134" s="40"/>
      <c r="M134" s="181" t="s">
        <v>5</v>
      </c>
      <c r="N134" s="182" t="s">
        <v>40</v>
      </c>
      <c r="O134" s="41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AR134" s="23" t="s">
        <v>127</v>
      </c>
      <c r="AT134" s="23" t="s">
        <v>122</v>
      </c>
      <c r="AU134" s="23" t="s">
        <v>78</v>
      </c>
      <c r="AY134" s="23" t="s">
        <v>119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23" t="s">
        <v>74</v>
      </c>
      <c r="BK134" s="185">
        <f>ROUND(I134*H134,2)</f>
        <v>0</v>
      </c>
      <c r="BL134" s="23" t="s">
        <v>127</v>
      </c>
      <c r="BM134" s="23" t="s">
        <v>204</v>
      </c>
    </row>
    <row r="135" spans="2:65" s="1" customFormat="1" ht="44.25" customHeight="1">
      <c r="B135" s="173"/>
      <c r="C135" s="174" t="s">
        <v>205</v>
      </c>
      <c r="D135" s="174" t="s">
        <v>122</v>
      </c>
      <c r="E135" s="175" t="s">
        <v>123</v>
      </c>
      <c r="F135" s="176" t="s">
        <v>124</v>
      </c>
      <c r="G135" s="177" t="s">
        <v>125</v>
      </c>
      <c r="H135" s="178">
        <v>65</v>
      </c>
      <c r="I135" s="179"/>
      <c r="J135" s="180">
        <f>ROUND(I135*H135,2)</f>
        <v>0</v>
      </c>
      <c r="K135" s="176" t="s">
        <v>126</v>
      </c>
      <c r="L135" s="40"/>
      <c r="M135" s="181" t="s">
        <v>5</v>
      </c>
      <c r="N135" s="182" t="s">
        <v>40</v>
      </c>
      <c r="O135" s="41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23" t="s">
        <v>127</v>
      </c>
      <c r="AT135" s="23" t="s">
        <v>122</v>
      </c>
      <c r="AU135" s="23" t="s">
        <v>78</v>
      </c>
      <c r="AY135" s="23" t="s">
        <v>119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3" t="s">
        <v>74</v>
      </c>
      <c r="BK135" s="185">
        <f>ROUND(I135*H135,2)</f>
        <v>0</v>
      </c>
      <c r="BL135" s="23" t="s">
        <v>127</v>
      </c>
      <c r="BM135" s="23" t="s">
        <v>206</v>
      </c>
    </row>
    <row r="136" spans="2:65" s="1" customFormat="1" ht="44.25" customHeight="1">
      <c r="B136" s="173"/>
      <c r="C136" s="174" t="s">
        <v>207</v>
      </c>
      <c r="D136" s="174" t="s">
        <v>122</v>
      </c>
      <c r="E136" s="175" t="s">
        <v>132</v>
      </c>
      <c r="F136" s="176" t="s">
        <v>133</v>
      </c>
      <c r="G136" s="177" t="s">
        <v>125</v>
      </c>
      <c r="H136" s="178">
        <v>56.3</v>
      </c>
      <c r="I136" s="179"/>
      <c r="J136" s="180">
        <f>ROUND(I136*H136,2)</f>
        <v>0</v>
      </c>
      <c r="K136" s="176" t="s">
        <v>126</v>
      </c>
      <c r="L136" s="40"/>
      <c r="M136" s="181" t="s">
        <v>5</v>
      </c>
      <c r="N136" s="182" t="s">
        <v>40</v>
      </c>
      <c r="O136" s="41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23" t="s">
        <v>127</v>
      </c>
      <c r="AT136" s="23" t="s">
        <v>122</v>
      </c>
      <c r="AU136" s="23" t="s">
        <v>78</v>
      </c>
      <c r="AY136" s="23" t="s">
        <v>119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23" t="s">
        <v>74</v>
      </c>
      <c r="BK136" s="185">
        <f>ROUND(I136*H136,2)</f>
        <v>0</v>
      </c>
      <c r="BL136" s="23" t="s">
        <v>127</v>
      </c>
      <c r="BM136" s="23" t="s">
        <v>208</v>
      </c>
    </row>
    <row r="137" spans="2:65" s="11" customFormat="1">
      <c r="B137" s="186"/>
      <c r="D137" s="187" t="s">
        <v>129</v>
      </c>
      <c r="E137" s="188" t="s">
        <v>5</v>
      </c>
      <c r="F137" s="189" t="s">
        <v>209</v>
      </c>
      <c r="H137" s="190">
        <v>56.3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88" t="s">
        <v>129</v>
      </c>
      <c r="AU137" s="188" t="s">
        <v>78</v>
      </c>
      <c r="AV137" s="11" t="s">
        <v>78</v>
      </c>
      <c r="AW137" s="11" t="s">
        <v>33</v>
      </c>
      <c r="AX137" s="11" t="s">
        <v>69</v>
      </c>
      <c r="AY137" s="188" t="s">
        <v>119</v>
      </c>
    </row>
    <row r="138" spans="2:65" s="12" customFormat="1">
      <c r="B138" s="195"/>
      <c r="D138" s="196" t="s">
        <v>129</v>
      </c>
      <c r="E138" s="197" t="s">
        <v>5</v>
      </c>
      <c r="F138" s="198" t="s">
        <v>131</v>
      </c>
      <c r="H138" s="199">
        <v>56.3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204" t="s">
        <v>129</v>
      </c>
      <c r="AU138" s="204" t="s">
        <v>78</v>
      </c>
      <c r="AV138" s="12" t="s">
        <v>127</v>
      </c>
      <c r="AW138" s="12" t="s">
        <v>33</v>
      </c>
      <c r="AX138" s="12" t="s">
        <v>74</v>
      </c>
      <c r="AY138" s="204" t="s">
        <v>119</v>
      </c>
    </row>
    <row r="139" spans="2:65" s="1" customFormat="1" ht="44.25" customHeight="1">
      <c r="B139" s="173"/>
      <c r="C139" s="174" t="s">
        <v>210</v>
      </c>
      <c r="D139" s="174" t="s">
        <v>122</v>
      </c>
      <c r="E139" s="175" t="s">
        <v>211</v>
      </c>
      <c r="F139" s="176" t="s">
        <v>212</v>
      </c>
      <c r="G139" s="177" t="s">
        <v>125</v>
      </c>
      <c r="H139" s="178">
        <v>7.5</v>
      </c>
      <c r="I139" s="179"/>
      <c r="J139" s="180">
        <f>ROUND(I139*H139,2)</f>
        <v>0</v>
      </c>
      <c r="K139" s="176" t="s">
        <v>126</v>
      </c>
      <c r="L139" s="40"/>
      <c r="M139" s="181" t="s">
        <v>5</v>
      </c>
      <c r="N139" s="182" t="s">
        <v>40</v>
      </c>
      <c r="O139" s="41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AR139" s="23" t="s">
        <v>127</v>
      </c>
      <c r="AT139" s="23" t="s">
        <v>122</v>
      </c>
      <c r="AU139" s="23" t="s">
        <v>78</v>
      </c>
      <c r="AY139" s="23" t="s">
        <v>119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23" t="s">
        <v>74</v>
      </c>
      <c r="BK139" s="185">
        <f>ROUND(I139*H139,2)</f>
        <v>0</v>
      </c>
      <c r="BL139" s="23" t="s">
        <v>127</v>
      </c>
      <c r="BM139" s="23" t="s">
        <v>213</v>
      </c>
    </row>
    <row r="140" spans="2:65" s="13" customFormat="1">
      <c r="B140" s="218"/>
      <c r="D140" s="187" t="s">
        <v>129</v>
      </c>
      <c r="E140" s="219" t="s">
        <v>5</v>
      </c>
      <c r="F140" s="220" t="s">
        <v>214</v>
      </c>
      <c r="H140" s="221" t="s">
        <v>5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21" t="s">
        <v>129</v>
      </c>
      <c r="AU140" s="221" t="s">
        <v>78</v>
      </c>
      <c r="AV140" s="13" t="s">
        <v>74</v>
      </c>
      <c r="AW140" s="13" t="s">
        <v>33</v>
      </c>
      <c r="AX140" s="13" t="s">
        <v>69</v>
      </c>
      <c r="AY140" s="221" t="s">
        <v>119</v>
      </c>
    </row>
    <row r="141" spans="2:65" s="11" customFormat="1">
      <c r="B141" s="186"/>
      <c r="D141" s="187" t="s">
        <v>129</v>
      </c>
      <c r="E141" s="188" t="s">
        <v>5</v>
      </c>
      <c r="F141" s="189" t="s">
        <v>215</v>
      </c>
      <c r="H141" s="190">
        <v>7.5</v>
      </c>
      <c r="I141" s="191"/>
      <c r="L141" s="186"/>
      <c r="M141" s="192"/>
      <c r="N141" s="193"/>
      <c r="O141" s="193"/>
      <c r="P141" s="193"/>
      <c r="Q141" s="193"/>
      <c r="R141" s="193"/>
      <c r="S141" s="193"/>
      <c r="T141" s="194"/>
      <c r="AT141" s="188" t="s">
        <v>129</v>
      </c>
      <c r="AU141" s="188" t="s">
        <v>78</v>
      </c>
      <c r="AV141" s="11" t="s">
        <v>78</v>
      </c>
      <c r="AW141" s="11" t="s">
        <v>33</v>
      </c>
      <c r="AX141" s="11" t="s">
        <v>69</v>
      </c>
      <c r="AY141" s="188" t="s">
        <v>119</v>
      </c>
    </row>
    <row r="142" spans="2:65" s="12" customFormat="1">
      <c r="B142" s="195"/>
      <c r="D142" s="196" t="s">
        <v>129</v>
      </c>
      <c r="E142" s="197" t="s">
        <v>5</v>
      </c>
      <c r="F142" s="198" t="s">
        <v>131</v>
      </c>
      <c r="H142" s="199">
        <v>7.5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204" t="s">
        <v>129</v>
      </c>
      <c r="AU142" s="204" t="s">
        <v>78</v>
      </c>
      <c r="AV142" s="12" t="s">
        <v>127</v>
      </c>
      <c r="AW142" s="12" t="s">
        <v>33</v>
      </c>
      <c r="AX142" s="12" t="s">
        <v>74</v>
      </c>
      <c r="AY142" s="204" t="s">
        <v>119</v>
      </c>
    </row>
    <row r="143" spans="2:65" s="1" customFormat="1" ht="22.5" customHeight="1">
      <c r="B143" s="173"/>
      <c r="C143" s="174" t="s">
        <v>216</v>
      </c>
      <c r="D143" s="174" t="s">
        <v>122</v>
      </c>
      <c r="E143" s="175" t="s">
        <v>147</v>
      </c>
      <c r="F143" s="176" t="s">
        <v>148</v>
      </c>
      <c r="G143" s="177" t="s">
        <v>125</v>
      </c>
      <c r="H143" s="178">
        <v>56.3</v>
      </c>
      <c r="I143" s="179"/>
      <c r="J143" s="180">
        <f>ROUND(I143*H143,2)</f>
        <v>0</v>
      </c>
      <c r="K143" s="176" t="s">
        <v>126</v>
      </c>
      <c r="L143" s="40"/>
      <c r="M143" s="181" t="s">
        <v>5</v>
      </c>
      <c r="N143" s="182" t="s">
        <v>40</v>
      </c>
      <c r="O143" s="41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AR143" s="23" t="s">
        <v>127</v>
      </c>
      <c r="AT143" s="23" t="s">
        <v>122</v>
      </c>
      <c r="AU143" s="23" t="s">
        <v>78</v>
      </c>
      <c r="AY143" s="23" t="s">
        <v>119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23" t="s">
        <v>74</v>
      </c>
      <c r="BK143" s="185">
        <f>ROUND(I143*H143,2)</f>
        <v>0</v>
      </c>
      <c r="BL143" s="23" t="s">
        <v>127</v>
      </c>
      <c r="BM143" s="23" t="s">
        <v>217</v>
      </c>
    </row>
    <row r="144" spans="2:65" s="1" customFormat="1" ht="22.5" customHeight="1">
      <c r="B144" s="173"/>
      <c r="C144" s="174" t="s">
        <v>218</v>
      </c>
      <c r="D144" s="174" t="s">
        <v>122</v>
      </c>
      <c r="E144" s="175" t="s">
        <v>151</v>
      </c>
      <c r="F144" s="176" t="s">
        <v>152</v>
      </c>
      <c r="G144" s="177" t="s">
        <v>142</v>
      </c>
      <c r="H144" s="178">
        <v>84.45</v>
      </c>
      <c r="I144" s="179"/>
      <c r="J144" s="180">
        <f>ROUND(I144*H144,2)</f>
        <v>0</v>
      </c>
      <c r="K144" s="176" t="s">
        <v>126</v>
      </c>
      <c r="L144" s="40"/>
      <c r="M144" s="181" t="s">
        <v>5</v>
      </c>
      <c r="N144" s="182" t="s">
        <v>40</v>
      </c>
      <c r="O144" s="41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AR144" s="23" t="s">
        <v>127</v>
      </c>
      <c r="AT144" s="23" t="s">
        <v>122</v>
      </c>
      <c r="AU144" s="23" t="s">
        <v>78</v>
      </c>
      <c r="AY144" s="23" t="s">
        <v>119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23" t="s">
        <v>74</v>
      </c>
      <c r="BK144" s="185">
        <f>ROUND(I144*H144,2)</f>
        <v>0</v>
      </c>
      <c r="BL144" s="23" t="s">
        <v>127</v>
      </c>
      <c r="BM144" s="23" t="s">
        <v>219</v>
      </c>
    </row>
    <row r="145" spans="2:65" s="11" customFormat="1">
      <c r="B145" s="186"/>
      <c r="D145" s="187" t="s">
        <v>129</v>
      </c>
      <c r="E145" s="188" t="s">
        <v>5</v>
      </c>
      <c r="F145" s="189" t="s">
        <v>220</v>
      </c>
      <c r="H145" s="190">
        <v>84.45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88" t="s">
        <v>129</v>
      </c>
      <c r="AU145" s="188" t="s">
        <v>78</v>
      </c>
      <c r="AV145" s="11" t="s">
        <v>78</v>
      </c>
      <c r="AW145" s="11" t="s">
        <v>33</v>
      </c>
      <c r="AX145" s="11" t="s">
        <v>69</v>
      </c>
      <c r="AY145" s="188" t="s">
        <v>119</v>
      </c>
    </row>
    <row r="146" spans="2:65" s="12" customFormat="1">
      <c r="B146" s="195"/>
      <c r="D146" s="196" t="s">
        <v>129</v>
      </c>
      <c r="E146" s="197" t="s">
        <v>5</v>
      </c>
      <c r="F146" s="198" t="s">
        <v>131</v>
      </c>
      <c r="H146" s="199">
        <v>84.45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204" t="s">
        <v>129</v>
      </c>
      <c r="AU146" s="204" t="s">
        <v>78</v>
      </c>
      <c r="AV146" s="12" t="s">
        <v>127</v>
      </c>
      <c r="AW146" s="12" t="s">
        <v>33</v>
      </c>
      <c r="AX146" s="12" t="s">
        <v>74</v>
      </c>
      <c r="AY146" s="204" t="s">
        <v>119</v>
      </c>
    </row>
    <row r="147" spans="2:65" s="1" customFormat="1" ht="22.5" customHeight="1">
      <c r="B147" s="173"/>
      <c r="C147" s="174" t="s">
        <v>10</v>
      </c>
      <c r="D147" s="174" t="s">
        <v>122</v>
      </c>
      <c r="E147" s="175" t="s">
        <v>221</v>
      </c>
      <c r="F147" s="176" t="s">
        <v>222</v>
      </c>
      <c r="G147" s="177" t="s">
        <v>158</v>
      </c>
      <c r="H147" s="178">
        <v>322</v>
      </c>
      <c r="I147" s="179"/>
      <c r="J147" s="180">
        <f>ROUND(I147*H147,2)</f>
        <v>0</v>
      </c>
      <c r="K147" s="176" t="s">
        <v>126</v>
      </c>
      <c r="L147" s="40"/>
      <c r="M147" s="181" t="s">
        <v>5</v>
      </c>
      <c r="N147" s="182" t="s">
        <v>40</v>
      </c>
      <c r="O147" s="41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AR147" s="23" t="s">
        <v>127</v>
      </c>
      <c r="AT147" s="23" t="s">
        <v>122</v>
      </c>
      <c r="AU147" s="23" t="s">
        <v>78</v>
      </c>
      <c r="AY147" s="23" t="s">
        <v>119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23" t="s">
        <v>74</v>
      </c>
      <c r="BK147" s="185">
        <f>ROUND(I147*H147,2)</f>
        <v>0</v>
      </c>
      <c r="BL147" s="23" t="s">
        <v>127</v>
      </c>
      <c r="BM147" s="23" t="s">
        <v>223</v>
      </c>
    </row>
    <row r="148" spans="2:65" s="10" customFormat="1" ht="29.85" customHeight="1">
      <c r="B148" s="159"/>
      <c r="D148" s="170" t="s">
        <v>68</v>
      </c>
      <c r="E148" s="171" t="s">
        <v>78</v>
      </c>
      <c r="F148" s="171" t="s">
        <v>224</v>
      </c>
      <c r="I148" s="162"/>
      <c r="J148" s="172">
        <f>BK148</f>
        <v>0</v>
      </c>
      <c r="L148" s="159"/>
      <c r="M148" s="164"/>
      <c r="N148" s="165"/>
      <c r="O148" s="165"/>
      <c r="P148" s="166">
        <f>SUM(P149:P157)</f>
        <v>0</v>
      </c>
      <c r="Q148" s="165"/>
      <c r="R148" s="166">
        <f>SUM(R149:R157)</f>
        <v>0</v>
      </c>
      <c r="S148" s="165"/>
      <c r="T148" s="167">
        <f>SUM(T149:T157)</f>
        <v>0</v>
      </c>
      <c r="AR148" s="160" t="s">
        <v>74</v>
      </c>
      <c r="AT148" s="168" t="s">
        <v>68</v>
      </c>
      <c r="AU148" s="168" t="s">
        <v>74</v>
      </c>
      <c r="AY148" s="160" t="s">
        <v>119</v>
      </c>
      <c r="BK148" s="169">
        <f>SUM(BK149:BK157)</f>
        <v>0</v>
      </c>
    </row>
    <row r="149" spans="2:65" s="1" customFormat="1" ht="31.5" customHeight="1">
      <c r="B149" s="173"/>
      <c r="C149" s="174" t="s">
        <v>225</v>
      </c>
      <c r="D149" s="174" t="s">
        <v>122</v>
      </c>
      <c r="E149" s="175" t="s">
        <v>226</v>
      </c>
      <c r="F149" s="176" t="s">
        <v>227</v>
      </c>
      <c r="G149" s="177" t="s">
        <v>125</v>
      </c>
      <c r="H149" s="178">
        <v>2.48</v>
      </c>
      <c r="I149" s="179"/>
      <c r="J149" s="180">
        <f>ROUND(I149*H149,2)</f>
        <v>0</v>
      </c>
      <c r="K149" s="176" t="s">
        <v>126</v>
      </c>
      <c r="L149" s="40"/>
      <c r="M149" s="181" t="s">
        <v>5</v>
      </c>
      <c r="N149" s="182" t="s">
        <v>40</v>
      </c>
      <c r="O149" s="41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AR149" s="23" t="s">
        <v>127</v>
      </c>
      <c r="AT149" s="23" t="s">
        <v>122</v>
      </c>
      <c r="AU149" s="23" t="s">
        <v>78</v>
      </c>
      <c r="AY149" s="23" t="s">
        <v>119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23" t="s">
        <v>74</v>
      </c>
      <c r="BK149" s="185">
        <f>ROUND(I149*H149,2)</f>
        <v>0</v>
      </c>
      <c r="BL149" s="23" t="s">
        <v>127</v>
      </c>
      <c r="BM149" s="23" t="s">
        <v>228</v>
      </c>
    </row>
    <row r="150" spans="2:65" s="13" customFormat="1">
      <c r="B150" s="218"/>
      <c r="D150" s="187" t="s">
        <v>129</v>
      </c>
      <c r="E150" s="219" t="s">
        <v>5</v>
      </c>
      <c r="F150" s="220" t="s">
        <v>229</v>
      </c>
      <c r="H150" s="221" t="s">
        <v>5</v>
      </c>
      <c r="I150" s="222"/>
      <c r="L150" s="218"/>
      <c r="M150" s="223"/>
      <c r="N150" s="224"/>
      <c r="O150" s="224"/>
      <c r="P150" s="224"/>
      <c r="Q150" s="224"/>
      <c r="R150" s="224"/>
      <c r="S150" s="224"/>
      <c r="T150" s="225"/>
      <c r="AT150" s="221" t="s">
        <v>129</v>
      </c>
      <c r="AU150" s="221" t="s">
        <v>78</v>
      </c>
      <c r="AV150" s="13" t="s">
        <v>74</v>
      </c>
      <c r="AW150" s="13" t="s">
        <v>33</v>
      </c>
      <c r="AX150" s="13" t="s">
        <v>69</v>
      </c>
      <c r="AY150" s="221" t="s">
        <v>119</v>
      </c>
    </row>
    <row r="151" spans="2:65" s="11" customFormat="1">
      <c r="B151" s="186"/>
      <c r="D151" s="187" t="s">
        <v>129</v>
      </c>
      <c r="E151" s="188" t="s">
        <v>5</v>
      </c>
      <c r="F151" s="189" t="s">
        <v>230</v>
      </c>
      <c r="H151" s="190">
        <v>2.48</v>
      </c>
      <c r="I151" s="191"/>
      <c r="L151" s="186"/>
      <c r="M151" s="192"/>
      <c r="N151" s="193"/>
      <c r="O151" s="193"/>
      <c r="P151" s="193"/>
      <c r="Q151" s="193"/>
      <c r="R151" s="193"/>
      <c r="S151" s="193"/>
      <c r="T151" s="194"/>
      <c r="AT151" s="188" t="s">
        <v>129</v>
      </c>
      <c r="AU151" s="188" t="s">
        <v>78</v>
      </c>
      <c r="AV151" s="11" t="s">
        <v>78</v>
      </c>
      <c r="AW151" s="11" t="s">
        <v>33</v>
      </c>
      <c r="AX151" s="11" t="s">
        <v>69</v>
      </c>
      <c r="AY151" s="188" t="s">
        <v>119</v>
      </c>
    </row>
    <row r="152" spans="2:65" s="12" customFormat="1">
      <c r="B152" s="195"/>
      <c r="D152" s="196" t="s">
        <v>129</v>
      </c>
      <c r="E152" s="197" t="s">
        <v>5</v>
      </c>
      <c r="F152" s="198" t="s">
        <v>131</v>
      </c>
      <c r="H152" s="199">
        <v>2.48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204" t="s">
        <v>129</v>
      </c>
      <c r="AU152" s="204" t="s">
        <v>78</v>
      </c>
      <c r="AV152" s="12" t="s">
        <v>127</v>
      </c>
      <c r="AW152" s="12" t="s">
        <v>33</v>
      </c>
      <c r="AX152" s="12" t="s">
        <v>74</v>
      </c>
      <c r="AY152" s="204" t="s">
        <v>119</v>
      </c>
    </row>
    <row r="153" spans="2:65" s="1" customFormat="1" ht="22.5" customHeight="1">
      <c r="B153" s="173"/>
      <c r="C153" s="174" t="s">
        <v>231</v>
      </c>
      <c r="D153" s="174" t="s">
        <v>122</v>
      </c>
      <c r="E153" s="175" t="s">
        <v>232</v>
      </c>
      <c r="F153" s="176" t="s">
        <v>233</v>
      </c>
      <c r="G153" s="177" t="s">
        <v>125</v>
      </c>
      <c r="H153" s="178">
        <v>2.48</v>
      </c>
      <c r="I153" s="179"/>
      <c r="J153" s="180">
        <f>ROUND(I153*H153,2)</f>
        <v>0</v>
      </c>
      <c r="K153" s="176" t="s">
        <v>126</v>
      </c>
      <c r="L153" s="40"/>
      <c r="M153" s="181" t="s">
        <v>5</v>
      </c>
      <c r="N153" s="182" t="s">
        <v>40</v>
      </c>
      <c r="O153" s="41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AR153" s="23" t="s">
        <v>127</v>
      </c>
      <c r="AT153" s="23" t="s">
        <v>122</v>
      </c>
      <c r="AU153" s="23" t="s">
        <v>78</v>
      </c>
      <c r="AY153" s="23" t="s">
        <v>119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23" t="s">
        <v>74</v>
      </c>
      <c r="BK153" s="185">
        <f>ROUND(I153*H153,2)</f>
        <v>0</v>
      </c>
      <c r="BL153" s="23" t="s">
        <v>127</v>
      </c>
      <c r="BM153" s="23" t="s">
        <v>234</v>
      </c>
    </row>
    <row r="154" spans="2:65" s="13" customFormat="1">
      <c r="B154" s="218"/>
      <c r="D154" s="187" t="s">
        <v>129</v>
      </c>
      <c r="E154" s="219" t="s">
        <v>5</v>
      </c>
      <c r="F154" s="220" t="s">
        <v>235</v>
      </c>
      <c r="H154" s="221" t="s">
        <v>5</v>
      </c>
      <c r="I154" s="222"/>
      <c r="L154" s="218"/>
      <c r="M154" s="223"/>
      <c r="N154" s="224"/>
      <c r="O154" s="224"/>
      <c r="P154" s="224"/>
      <c r="Q154" s="224"/>
      <c r="R154" s="224"/>
      <c r="S154" s="224"/>
      <c r="T154" s="225"/>
      <c r="AT154" s="221" t="s">
        <v>129</v>
      </c>
      <c r="AU154" s="221" t="s">
        <v>78</v>
      </c>
      <c r="AV154" s="13" t="s">
        <v>74</v>
      </c>
      <c r="AW154" s="13" t="s">
        <v>33</v>
      </c>
      <c r="AX154" s="13" t="s">
        <v>69</v>
      </c>
      <c r="AY154" s="221" t="s">
        <v>119</v>
      </c>
    </row>
    <row r="155" spans="2:65" s="11" customFormat="1">
      <c r="B155" s="186"/>
      <c r="D155" s="187" t="s">
        <v>129</v>
      </c>
      <c r="E155" s="188" t="s">
        <v>5</v>
      </c>
      <c r="F155" s="189" t="s">
        <v>230</v>
      </c>
      <c r="H155" s="190">
        <v>2.48</v>
      </c>
      <c r="I155" s="191"/>
      <c r="L155" s="186"/>
      <c r="M155" s="192"/>
      <c r="N155" s="193"/>
      <c r="O155" s="193"/>
      <c r="P155" s="193"/>
      <c r="Q155" s="193"/>
      <c r="R155" s="193"/>
      <c r="S155" s="193"/>
      <c r="T155" s="194"/>
      <c r="AT155" s="188" t="s">
        <v>129</v>
      </c>
      <c r="AU155" s="188" t="s">
        <v>78</v>
      </c>
      <c r="AV155" s="11" t="s">
        <v>78</v>
      </c>
      <c r="AW155" s="11" t="s">
        <v>33</v>
      </c>
      <c r="AX155" s="11" t="s">
        <v>69</v>
      </c>
      <c r="AY155" s="188" t="s">
        <v>119</v>
      </c>
    </row>
    <row r="156" spans="2:65" s="12" customFormat="1">
      <c r="B156" s="195"/>
      <c r="D156" s="196" t="s">
        <v>129</v>
      </c>
      <c r="E156" s="197" t="s">
        <v>5</v>
      </c>
      <c r="F156" s="198" t="s">
        <v>131</v>
      </c>
      <c r="H156" s="199">
        <v>2.48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204" t="s">
        <v>129</v>
      </c>
      <c r="AU156" s="204" t="s">
        <v>78</v>
      </c>
      <c r="AV156" s="12" t="s">
        <v>127</v>
      </c>
      <c r="AW156" s="12" t="s">
        <v>33</v>
      </c>
      <c r="AX156" s="12" t="s">
        <v>74</v>
      </c>
      <c r="AY156" s="204" t="s">
        <v>119</v>
      </c>
    </row>
    <row r="157" spans="2:65" s="1" customFormat="1" ht="22.5" customHeight="1">
      <c r="B157" s="173"/>
      <c r="C157" s="205" t="s">
        <v>236</v>
      </c>
      <c r="D157" s="205" t="s">
        <v>139</v>
      </c>
      <c r="E157" s="206" t="s">
        <v>237</v>
      </c>
      <c r="F157" s="207" t="s">
        <v>238</v>
      </c>
      <c r="G157" s="208" t="s">
        <v>194</v>
      </c>
      <c r="H157" s="209">
        <v>31</v>
      </c>
      <c r="I157" s="210"/>
      <c r="J157" s="211">
        <f>ROUND(I157*H157,2)</f>
        <v>0</v>
      </c>
      <c r="K157" s="207" t="s">
        <v>5</v>
      </c>
      <c r="L157" s="212"/>
      <c r="M157" s="213" t="s">
        <v>5</v>
      </c>
      <c r="N157" s="214" t="s">
        <v>40</v>
      </c>
      <c r="O157" s="41"/>
      <c r="P157" s="183">
        <f>O157*H157</f>
        <v>0</v>
      </c>
      <c r="Q157" s="183">
        <v>0</v>
      </c>
      <c r="R157" s="183">
        <f>Q157*H157</f>
        <v>0</v>
      </c>
      <c r="S157" s="183">
        <v>0</v>
      </c>
      <c r="T157" s="184">
        <f>S157*H157</f>
        <v>0</v>
      </c>
      <c r="AR157" s="23" t="s">
        <v>143</v>
      </c>
      <c r="AT157" s="23" t="s">
        <v>139</v>
      </c>
      <c r="AU157" s="23" t="s">
        <v>78</v>
      </c>
      <c r="AY157" s="23" t="s">
        <v>119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23" t="s">
        <v>74</v>
      </c>
      <c r="BK157" s="185">
        <f>ROUND(I157*H157,2)</f>
        <v>0</v>
      </c>
      <c r="BL157" s="23" t="s">
        <v>127</v>
      </c>
      <c r="BM157" s="23" t="s">
        <v>239</v>
      </c>
    </row>
    <row r="158" spans="2:65" s="10" customFormat="1" ht="29.85" customHeight="1">
      <c r="B158" s="159"/>
      <c r="D158" s="170" t="s">
        <v>68</v>
      </c>
      <c r="E158" s="171" t="s">
        <v>127</v>
      </c>
      <c r="F158" s="171" t="s">
        <v>240</v>
      </c>
      <c r="I158" s="162"/>
      <c r="J158" s="172">
        <f>BK158</f>
        <v>0</v>
      </c>
      <c r="L158" s="159"/>
      <c r="M158" s="164"/>
      <c r="N158" s="165"/>
      <c r="O158" s="165"/>
      <c r="P158" s="166">
        <f>P159</f>
        <v>0</v>
      </c>
      <c r="Q158" s="165"/>
      <c r="R158" s="166">
        <f>R159</f>
        <v>0</v>
      </c>
      <c r="S158" s="165"/>
      <c r="T158" s="167">
        <f>T159</f>
        <v>0</v>
      </c>
      <c r="AR158" s="160" t="s">
        <v>74</v>
      </c>
      <c r="AT158" s="168" t="s">
        <v>68</v>
      </c>
      <c r="AU158" s="168" t="s">
        <v>74</v>
      </c>
      <c r="AY158" s="160" t="s">
        <v>119</v>
      </c>
      <c r="BK158" s="169">
        <f>BK159</f>
        <v>0</v>
      </c>
    </row>
    <row r="159" spans="2:65" s="1" customFormat="1" ht="31.5" customHeight="1">
      <c r="B159" s="173"/>
      <c r="C159" s="174" t="s">
        <v>241</v>
      </c>
      <c r="D159" s="174" t="s">
        <v>122</v>
      </c>
      <c r="E159" s="175" t="s">
        <v>242</v>
      </c>
      <c r="F159" s="176" t="s">
        <v>243</v>
      </c>
      <c r="G159" s="177" t="s">
        <v>158</v>
      </c>
      <c r="H159" s="178">
        <v>276</v>
      </c>
      <c r="I159" s="179"/>
      <c r="J159" s="180">
        <f>ROUND(I159*H159,2)</f>
        <v>0</v>
      </c>
      <c r="K159" s="176" t="s">
        <v>126</v>
      </c>
      <c r="L159" s="40"/>
      <c r="M159" s="181" t="s">
        <v>5</v>
      </c>
      <c r="N159" s="182" t="s">
        <v>40</v>
      </c>
      <c r="O159" s="41"/>
      <c r="P159" s="183">
        <f>O159*H159</f>
        <v>0</v>
      </c>
      <c r="Q159" s="183">
        <v>0</v>
      </c>
      <c r="R159" s="183">
        <f>Q159*H159</f>
        <v>0</v>
      </c>
      <c r="S159" s="183">
        <v>0</v>
      </c>
      <c r="T159" s="184">
        <f>S159*H159</f>
        <v>0</v>
      </c>
      <c r="AR159" s="23" t="s">
        <v>127</v>
      </c>
      <c r="AT159" s="23" t="s">
        <v>122</v>
      </c>
      <c r="AU159" s="23" t="s">
        <v>78</v>
      </c>
      <c r="AY159" s="23" t="s">
        <v>119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23" t="s">
        <v>74</v>
      </c>
      <c r="BK159" s="185">
        <f>ROUND(I159*H159,2)</f>
        <v>0</v>
      </c>
      <c r="BL159" s="23" t="s">
        <v>127</v>
      </c>
      <c r="BM159" s="23" t="s">
        <v>244</v>
      </c>
    </row>
    <row r="160" spans="2:65" s="10" customFormat="1" ht="29.85" customHeight="1">
      <c r="B160" s="159"/>
      <c r="D160" s="170" t="s">
        <v>68</v>
      </c>
      <c r="E160" s="171" t="s">
        <v>146</v>
      </c>
      <c r="F160" s="171" t="s">
        <v>245</v>
      </c>
      <c r="I160" s="162"/>
      <c r="J160" s="172">
        <f>BK160</f>
        <v>0</v>
      </c>
      <c r="L160" s="159"/>
      <c r="M160" s="164"/>
      <c r="N160" s="165"/>
      <c r="O160" s="165"/>
      <c r="P160" s="166">
        <f>SUM(P161:P227)</f>
        <v>0</v>
      </c>
      <c r="Q160" s="165"/>
      <c r="R160" s="166">
        <f>SUM(R161:R227)</f>
        <v>59.879640000000002</v>
      </c>
      <c r="S160" s="165"/>
      <c r="T160" s="167">
        <f>SUM(T161:T227)</f>
        <v>0</v>
      </c>
      <c r="AR160" s="160" t="s">
        <v>74</v>
      </c>
      <c r="AT160" s="168" t="s">
        <v>68</v>
      </c>
      <c r="AU160" s="168" t="s">
        <v>74</v>
      </c>
      <c r="AY160" s="160" t="s">
        <v>119</v>
      </c>
      <c r="BK160" s="169">
        <f>SUM(BK161:BK227)</f>
        <v>0</v>
      </c>
    </row>
    <row r="161" spans="2:65" s="1" customFormat="1" ht="22.5" customHeight="1">
      <c r="B161" s="173"/>
      <c r="C161" s="174" t="s">
        <v>246</v>
      </c>
      <c r="D161" s="174" t="s">
        <v>122</v>
      </c>
      <c r="E161" s="175" t="s">
        <v>247</v>
      </c>
      <c r="F161" s="176" t="s">
        <v>248</v>
      </c>
      <c r="G161" s="177" t="s">
        <v>158</v>
      </c>
      <c r="H161" s="178">
        <v>306</v>
      </c>
      <c r="I161" s="179"/>
      <c r="J161" s="180">
        <f>ROUND(I161*H161,2)</f>
        <v>0</v>
      </c>
      <c r="K161" s="176" t="s">
        <v>126</v>
      </c>
      <c r="L161" s="40"/>
      <c r="M161" s="181" t="s">
        <v>5</v>
      </c>
      <c r="N161" s="182" t="s">
        <v>40</v>
      </c>
      <c r="O161" s="41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AR161" s="23" t="s">
        <v>127</v>
      </c>
      <c r="AT161" s="23" t="s">
        <v>122</v>
      </c>
      <c r="AU161" s="23" t="s">
        <v>78</v>
      </c>
      <c r="AY161" s="23" t="s">
        <v>119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23" t="s">
        <v>74</v>
      </c>
      <c r="BK161" s="185">
        <f>ROUND(I161*H161,2)</f>
        <v>0</v>
      </c>
      <c r="BL161" s="23" t="s">
        <v>127</v>
      </c>
      <c r="BM161" s="23" t="s">
        <v>249</v>
      </c>
    </row>
    <row r="162" spans="2:65" s="13" customFormat="1">
      <c r="B162" s="218"/>
      <c r="D162" s="187" t="s">
        <v>129</v>
      </c>
      <c r="E162" s="219" t="s">
        <v>5</v>
      </c>
      <c r="F162" s="220" t="s">
        <v>250</v>
      </c>
      <c r="H162" s="221" t="s">
        <v>5</v>
      </c>
      <c r="I162" s="222"/>
      <c r="L162" s="218"/>
      <c r="M162" s="223"/>
      <c r="N162" s="224"/>
      <c r="O162" s="224"/>
      <c r="P162" s="224"/>
      <c r="Q162" s="224"/>
      <c r="R162" s="224"/>
      <c r="S162" s="224"/>
      <c r="T162" s="225"/>
      <c r="AT162" s="221" t="s">
        <v>129</v>
      </c>
      <c r="AU162" s="221" t="s">
        <v>78</v>
      </c>
      <c r="AV162" s="13" t="s">
        <v>74</v>
      </c>
      <c r="AW162" s="13" t="s">
        <v>33</v>
      </c>
      <c r="AX162" s="13" t="s">
        <v>69</v>
      </c>
      <c r="AY162" s="221" t="s">
        <v>119</v>
      </c>
    </row>
    <row r="163" spans="2:65" s="13" customFormat="1">
      <c r="B163" s="218"/>
      <c r="D163" s="187" t="s">
        <v>129</v>
      </c>
      <c r="E163" s="219" t="s">
        <v>5</v>
      </c>
      <c r="F163" s="220" t="s">
        <v>185</v>
      </c>
      <c r="H163" s="221" t="s">
        <v>5</v>
      </c>
      <c r="I163" s="222"/>
      <c r="L163" s="218"/>
      <c r="M163" s="223"/>
      <c r="N163" s="224"/>
      <c r="O163" s="224"/>
      <c r="P163" s="224"/>
      <c r="Q163" s="224"/>
      <c r="R163" s="224"/>
      <c r="S163" s="224"/>
      <c r="T163" s="225"/>
      <c r="AT163" s="221" t="s">
        <v>129</v>
      </c>
      <c r="AU163" s="221" t="s">
        <v>78</v>
      </c>
      <c r="AV163" s="13" t="s">
        <v>74</v>
      </c>
      <c r="AW163" s="13" t="s">
        <v>33</v>
      </c>
      <c r="AX163" s="13" t="s">
        <v>69</v>
      </c>
      <c r="AY163" s="221" t="s">
        <v>119</v>
      </c>
    </row>
    <row r="164" spans="2:65" s="11" customFormat="1">
      <c r="B164" s="186"/>
      <c r="D164" s="187" t="s">
        <v>129</v>
      </c>
      <c r="E164" s="188" t="s">
        <v>5</v>
      </c>
      <c r="F164" s="189" t="s">
        <v>184</v>
      </c>
      <c r="H164" s="190">
        <v>246</v>
      </c>
      <c r="I164" s="191"/>
      <c r="L164" s="186"/>
      <c r="M164" s="192"/>
      <c r="N164" s="193"/>
      <c r="O164" s="193"/>
      <c r="P164" s="193"/>
      <c r="Q164" s="193"/>
      <c r="R164" s="193"/>
      <c r="S164" s="193"/>
      <c r="T164" s="194"/>
      <c r="AT164" s="188" t="s">
        <v>129</v>
      </c>
      <c r="AU164" s="188" t="s">
        <v>78</v>
      </c>
      <c r="AV164" s="11" t="s">
        <v>78</v>
      </c>
      <c r="AW164" s="11" t="s">
        <v>33</v>
      </c>
      <c r="AX164" s="11" t="s">
        <v>69</v>
      </c>
      <c r="AY164" s="188" t="s">
        <v>119</v>
      </c>
    </row>
    <row r="165" spans="2:65" s="13" customFormat="1">
      <c r="B165" s="218"/>
      <c r="D165" s="187" t="s">
        <v>129</v>
      </c>
      <c r="E165" s="219" t="s">
        <v>5</v>
      </c>
      <c r="F165" s="220" t="s">
        <v>251</v>
      </c>
      <c r="H165" s="221" t="s">
        <v>5</v>
      </c>
      <c r="I165" s="222"/>
      <c r="L165" s="218"/>
      <c r="M165" s="223"/>
      <c r="N165" s="224"/>
      <c r="O165" s="224"/>
      <c r="P165" s="224"/>
      <c r="Q165" s="224"/>
      <c r="R165" s="224"/>
      <c r="S165" s="224"/>
      <c r="T165" s="225"/>
      <c r="AT165" s="221" t="s">
        <v>129</v>
      </c>
      <c r="AU165" s="221" t="s">
        <v>78</v>
      </c>
      <c r="AV165" s="13" t="s">
        <v>74</v>
      </c>
      <c r="AW165" s="13" t="s">
        <v>33</v>
      </c>
      <c r="AX165" s="13" t="s">
        <v>69</v>
      </c>
      <c r="AY165" s="221" t="s">
        <v>119</v>
      </c>
    </row>
    <row r="166" spans="2:65" s="11" customFormat="1">
      <c r="B166" s="186"/>
      <c r="D166" s="187" t="s">
        <v>129</v>
      </c>
      <c r="E166" s="188" t="s">
        <v>5</v>
      </c>
      <c r="F166" s="189" t="s">
        <v>252</v>
      </c>
      <c r="H166" s="190">
        <v>30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88" t="s">
        <v>129</v>
      </c>
      <c r="AU166" s="188" t="s">
        <v>78</v>
      </c>
      <c r="AV166" s="11" t="s">
        <v>78</v>
      </c>
      <c r="AW166" s="11" t="s">
        <v>33</v>
      </c>
      <c r="AX166" s="11" t="s">
        <v>69</v>
      </c>
      <c r="AY166" s="188" t="s">
        <v>119</v>
      </c>
    </row>
    <row r="167" spans="2:65" s="13" customFormat="1">
      <c r="B167" s="218"/>
      <c r="D167" s="187" t="s">
        <v>129</v>
      </c>
      <c r="E167" s="219" t="s">
        <v>5</v>
      </c>
      <c r="F167" s="220" t="s">
        <v>190</v>
      </c>
      <c r="H167" s="221" t="s">
        <v>5</v>
      </c>
      <c r="I167" s="222"/>
      <c r="L167" s="218"/>
      <c r="M167" s="223"/>
      <c r="N167" s="224"/>
      <c r="O167" s="224"/>
      <c r="P167" s="224"/>
      <c r="Q167" s="224"/>
      <c r="R167" s="224"/>
      <c r="S167" s="224"/>
      <c r="T167" s="225"/>
      <c r="AT167" s="221" t="s">
        <v>129</v>
      </c>
      <c r="AU167" s="221" t="s">
        <v>78</v>
      </c>
      <c r="AV167" s="13" t="s">
        <v>74</v>
      </c>
      <c r="AW167" s="13" t="s">
        <v>33</v>
      </c>
      <c r="AX167" s="13" t="s">
        <v>69</v>
      </c>
      <c r="AY167" s="221" t="s">
        <v>119</v>
      </c>
    </row>
    <row r="168" spans="2:65" s="11" customFormat="1">
      <c r="B168" s="186"/>
      <c r="D168" s="187" t="s">
        <v>129</v>
      </c>
      <c r="E168" s="188" t="s">
        <v>5</v>
      </c>
      <c r="F168" s="189" t="s">
        <v>166</v>
      </c>
      <c r="H168" s="190">
        <v>6</v>
      </c>
      <c r="I168" s="191"/>
      <c r="L168" s="186"/>
      <c r="M168" s="192"/>
      <c r="N168" s="193"/>
      <c r="O168" s="193"/>
      <c r="P168" s="193"/>
      <c r="Q168" s="193"/>
      <c r="R168" s="193"/>
      <c r="S168" s="193"/>
      <c r="T168" s="194"/>
      <c r="AT168" s="188" t="s">
        <v>129</v>
      </c>
      <c r="AU168" s="188" t="s">
        <v>78</v>
      </c>
      <c r="AV168" s="11" t="s">
        <v>78</v>
      </c>
      <c r="AW168" s="11" t="s">
        <v>33</v>
      </c>
      <c r="AX168" s="11" t="s">
        <v>69</v>
      </c>
      <c r="AY168" s="188" t="s">
        <v>119</v>
      </c>
    </row>
    <row r="169" spans="2:65" s="13" customFormat="1">
      <c r="B169" s="218"/>
      <c r="D169" s="187" t="s">
        <v>129</v>
      </c>
      <c r="E169" s="219" t="s">
        <v>5</v>
      </c>
      <c r="F169" s="220" t="s">
        <v>253</v>
      </c>
      <c r="H169" s="221" t="s">
        <v>5</v>
      </c>
      <c r="I169" s="222"/>
      <c r="L169" s="218"/>
      <c r="M169" s="223"/>
      <c r="N169" s="224"/>
      <c r="O169" s="224"/>
      <c r="P169" s="224"/>
      <c r="Q169" s="224"/>
      <c r="R169" s="224"/>
      <c r="S169" s="224"/>
      <c r="T169" s="225"/>
      <c r="AT169" s="221" t="s">
        <v>129</v>
      </c>
      <c r="AU169" s="221" t="s">
        <v>78</v>
      </c>
      <c r="AV169" s="13" t="s">
        <v>74</v>
      </c>
      <c r="AW169" s="13" t="s">
        <v>33</v>
      </c>
      <c r="AX169" s="13" t="s">
        <v>69</v>
      </c>
      <c r="AY169" s="221" t="s">
        <v>119</v>
      </c>
    </row>
    <row r="170" spans="2:65" s="11" customFormat="1">
      <c r="B170" s="186"/>
      <c r="D170" s="187" t="s">
        <v>129</v>
      </c>
      <c r="E170" s="188" t="s">
        <v>5</v>
      </c>
      <c r="F170" s="189" t="s">
        <v>254</v>
      </c>
      <c r="H170" s="190">
        <v>24</v>
      </c>
      <c r="I170" s="191"/>
      <c r="L170" s="186"/>
      <c r="M170" s="192"/>
      <c r="N170" s="193"/>
      <c r="O170" s="193"/>
      <c r="P170" s="193"/>
      <c r="Q170" s="193"/>
      <c r="R170" s="193"/>
      <c r="S170" s="193"/>
      <c r="T170" s="194"/>
      <c r="AT170" s="188" t="s">
        <v>129</v>
      </c>
      <c r="AU170" s="188" t="s">
        <v>78</v>
      </c>
      <c r="AV170" s="11" t="s">
        <v>78</v>
      </c>
      <c r="AW170" s="11" t="s">
        <v>33</v>
      </c>
      <c r="AX170" s="11" t="s">
        <v>69</v>
      </c>
      <c r="AY170" s="188" t="s">
        <v>119</v>
      </c>
    </row>
    <row r="171" spans="2:65" s="12" customFormat="1">
      <c r="B171" s="195"/>
      <c r="D171" s="196" t="s">
        <v>129</v>
      </c>
      <c r="E171" s="197" t="s">
        <v>5</v>
      </c>
      <c r="F171" s="198" t="s">
        <v>131</v>
      </c>
      <c r="H171" s="199">
        <v>306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204" t="s">
        <v>129</v>
      </c>
      <c r="AU171" s="204" t="s">
        <v>78</v>
      </c>
      <c r="AV171" s="12" t="s">
        <v>127</v>
      </c>
      <c r="AW171" s="12" t="s">
        <v>33</v>
      </c>
      <c r="AX171" s="12" t="s">
        <v>74</v>
      </c>
      <c r="AY171" s="204" t="s">
        <v>119</v>
      </c>
    </row>
    <row r="172" spans="2:65" s="1" customFormat="1" ht="31.5" customHeight="1">
      <c r="B172" s="173"/>
      <c r="C172" s="174" t="s">
        <v>255</v>
      </c>
      <c r="D172" s="174" t="s">
        <v>122</v>
      </c>
      <c r="E172" s="175" t="s">
        <v>256</v>
      </c>
      <c r="F172" s="176" t="s">
        <v>257</v>
      </c>
      <c r="G172" s="177" t="s">
        <v>158</v>
      </c>
      <c r="H172" s="178">
        <v>6</v>
      </c>
      <c r="I172" s="179"/>
      <c r="J172" s="180">
        <f>ROUND(I172*H172,2)</f>
        <v>0</v>
      </c>
      <c r="K172" s="176" t="s">
        <v>126</v>
      </c>
      <c r="L172" s="40"/>
      <c r="M172" s="181" t="s">
        <v>5</v>
      </c>
      <c r="N172" s="182" t="s">
        <v>40</v>
      </c>
      <c r="O172" s="41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AR172" s="23" t="s">
        <v>127</v>
      </c>
      <c r="AT172" s="23" t="s">
        <v>122</v>
      </c>
      <c r="AU172" s="23" t="s">
        <v>78</v>
      </c>
      <c r="AY172" s="23" t="s">
        <v>119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23" t="s">
        <v>74</v>
      </c>
      <c r="BK172" s="185">
        <f>ROUND(I172*H172,2)</f>
        <v>0</v>
      </c>
      <c r="BL172" s="23" t="s">
        <v>127</v>
      </c>
      <c r="BM172" s="23" t="s">
        <v>258</v>
      </c>
    </row>
    <row r="173" spans="2:65" s="13" customFormat="1">
      <c r="B173" s="218"/>
      <c r="D173" s="187" t="s">
        <v>129</v>
      </c>
      <c r="E173" s="219" t="s">
        <v>5</v>
      </c>
      <c r="F173" s="220" t="s">
        <v>190</v>
      </c>
      <c r="H173" s="221" t="s">
        <v>5</v>
      </c>
      <c r="I173" s="222"/>
      <c r="L173" s="218"/>
      <c r="M173" s="223"/>
      <c r="N173" s="224"/>
      <c r="O173" s="224"/>
      <c r="P173" s="224"/>
      <c r="Q173" s="224"/>
      <c r="R173" s="224"/>
      <c r="S173" s="224"/>
      <c r="T173" s="225"/>
      <c r="AT173" s="221" t="s">
        <v>129</v>
      </c>
      <c r="AU173" s="221" t="s">
        <v>78</v>
      </c>
      <c r="AV173" s="13" t="s">
        <v>74</v>
      </c>
      <c r="AW173" s="13" t="s">
        <v>33</v>
      </c>
      <c r="AX173" s="13" t="s">
        <v>69</v>
      </c>
      <c r="AY173" s="221" t="s">
        <v>119</v>
      </c>
    </row>
    <row r="174" spans="2:65" s="11" customFormat="1">
      <c r="B174" s="186"/>
      <c r="D174" s="187" t="s">
        <v>129</v>
      </c>
      <c r="E174" s="188" t="s">
        <v>5</v>
      </c>
      <c r="F174" s="189" t="s">
        <v>166</v>
      </c>
      <c r="H174" s="190">
        <v>6</v>
      </c>
      <c r="I174" s="191"/>
      <c r="L174" s="186"/>
      <c r="M174" s="192"/>
      <c r="N174" s="193"/>
      <c r="O174" s="193"/>
      <c r="P174" s="193"/>
      <c r="Q174" s="193"/>
      <c r="R174" s="193"/>
      <c r="S174" s="193"/>
      <c r="T174" s="194"/>
      <c r="AT174" s="188" t="s">
        <v>129</v>
      </c>
      <c r="AU174" s="188" t="s">
        <v>78</v>
      </c>
      <c r="AV174" s="11" t="s">
        <v>78</v>
      </c>
      <c r="AW174" s="11" t="s">
        <v>33</v>
      </c>
      <c r="AX174" s="11" t="s">
        <v>69</v>
      </c>
      <c r="AY174" s="188" t="s">
        <v>119</v>
      </c>
    </row>
    <row r="175" spans="2:65" s="12" customFormat="1">
      <c r="B175" s="195"/>
      <c r="D175" s="196" t="s">
        <v>129</v>
      </c>
      <c r="E175" s="197" t="s">
        <v>5</v>
      </c>
      <c r="F175" s="198" t="s">
        <v>131</v>
      </c>
      <c r="H175" s="199">
        <v>6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204" t="s">
        <v>129</v>
      </c>
      <c r="AU175" s="204" t="s">
        <v>78</v>
      </c>
      <c r="AV175" s="12" t="s">
        <v>127</v>
      </c>
      <c r="AW175" s="12" t="s">
        <v>33</v>
      </c>
      <c r="AX175" s="12" t="s">
        <v>74</v>
      </c>
      <c r="AY175" s="204" t="s">
        <v>119</v>
      </c>
    </row>
    <row r="176" spans="2:65" s="1" customFormat="1" ht="31.5" customHeight="1">
      <c r="B176" s="173"/>
      <c r="C176" s="174" t="s">
        <v>259</v>
      </c>
      <c r="D176" s="174" t="s">
        <v>122</v>
      </c>
      <c r="E176" s="175" t="s">
        <v>260</v>
      </c>
      <c r="F176" s="176" t="s">
        <v>261</v>
      </c>
      <c r="G176" s="177" t="s">
        <v>158</v>
      </c>
      <c r="H176" s="178">
        <v>24</v>
      </c>
      <c r="I176" s="179"/>
      <c r="J176" s="180">
        <f>ROUND(I176*H176,2)</f>
        <v>0</v>
      </c>
      <c r="K176" s="176" t="s">
        <v>126</v>
      </c>
      <c r="L176" s="40"/>
      <c r="M176" s="181" t="s">
        <v>5</v>
      </c>
      <c r="N176" s="182" t="s">
        <v>40</v>
      </c>
      <c r="O176" s="41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AR176" s="23" t="s">
        <v>127</v>
      </c>
      <c r="AT176" s="23" t="s">
        <v>122</v>
      </c>
      <c r="AU176" s="23" t="s">
        <v>78</v>
      </c>
      <c r="AY176" s="23" t="s">
        <v>119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23" t="s">
        <v>74</v>
      </c>
      <c r="BK176" s="185">
        <f>ROUND(I176*H176,2)</f>
        <v>0</v>
      </c>
      <c r="BL176" s="23" t="s">
        <v>127</v>
      </c>
      <c r="BM176" s="23" t="s">
        <v>262</v>
      </c>
    </row>
    <row r="177" spans="2:65" s="13" customFormat="1">
      <c r="B177" s="218"/>
      <c r="D177" s="187" t="s">
        <v>129</v>
      </c>
      <c r="E177" s="219" t="s">
        <v>5</v>
      </c>
      <c r="F177" s="220" t="s">
        <v>177</v>
      </c>
      <c r="H177" s="221" t="s">
        <v>5</v>
      </c>
      <c r="I177" s="222"/>
      <c r="L177" s="218"/>
      <c r="M177" s="223"/>
      <c r="N177" s="224"/>
      <c r="O177" s="224"/>
      <c r="P177" s="224"/>
      <c r="Q177" s="224"/>
      <c r="R177" s="224"/>
      <c r="S177" s="224"/>
      <c r="T177" s="225"/>
      <c r="AT177" s="221" t="s">
        <v>129</v>
      </c>
      <c r="AU177" s="221" t="s">
        <v>78</v>
      </c>
      <c r="AV177" s="13" t="s">
        <v>74</v>
      </c>
      <c r="AW177" s="13" t="s">
        <v>33</v>
      </c>
      <c r="AX177" s="13" t="s">
        <v>69</v>
      </c>
      <c r="AY177" s="221" t="s">
        <v>119</v>
      </c>
    </row>
    <row r="178" spans="2:65" s="11" customFormat="1">
      <c r="B178" s="186"/>
      <c r="D178" s="187" t="s">
        <v>129</v>
      </c>
      <c r="E178" s="188" t="s">
        <v>5</v>
      </c>
      <c r="F178" s="189" t="s">
        <v>254</v>
      </c>
      <c r="H178" s="190">
        <v>24</v>
      </c>
      <c r="I178" s="191"/>
      <c r="L178" s="186"/>
      <c r="M178" s="192"/>
      <c r="N178" s="193"/>
      <c r="O178" s="193"/>
      <c r="P178" s="193"/>
      <c r="Q178" s="193"/>
      <c r="R178" s="193"/>
      <c r="S178" s="193"/>
      <c r="T178" s="194"/>
      <c r="AT178" s="188" t="s">
        <v>129</v>
      </c>
      <c r="AU178" s="188" t="s">
        <v>78</v>
      </c>
      <c r="AV178" s="11" t="s">
        <v>78</v>
      </c>
      <c r="AW178" s="11" t="s">
        <v>33</v>
      </c>
      <c r="AX178" s="11" t="s">
        <v>69</v>
      </c>
      <c r="AY178" s="188" t="s">
        <v>119</v>
      </c>
    </row>
    <row r="179" spans="2:65" s="12" customFormat="1">
      <c r="B179" s="195"/>
      <c r="D179" s="196" t="s">
        <v>129</v>
      </c>
      <c r="E179" s="197" t="s">
        <v>5</v>
      </c>
      <c r="F179" s="198" t="s">
        <v>131</v>
      </c>
      <c r="H179" s="199">
        <v>24</v>
      </c>
      <c r="I179" s="200"/>
      <c r="L179" s="195"/>
      <c r="M179" s="201"/>
      <c r="N179" s="202"/>
      <c r="O179" s="202"/>
      <c r="P179" s="202"/>
      <c r="Q179" s="202"/>
      <c r="R179" s="202"/>
      <c r="S179" s="202"/>
      <c r="T179" s="203"/>
      <c r="AT179" s="204" t="s">
        <v>129</v>
      </c>
      <c r="AU179" s="204" t="s">
        <v>78</v>
      </c>
      <c r="AV179" s="12" t="s">
        <v>127</v>
      </c>
      <c r="AW179" s="12" t="s">
        <v>33</v>
      </c>
      <c r="AX179" s="12" t="s">
        <v>74</v>
      </c>
      <c r="AY179" s="204" t="s">
        <v>119</v>
      </c>
    </row>
    <row r="180" spans="2:65" s="1" customFormat="1" ht="22.5" customHeight="1">
      <c r="B180" s="173"/>
      <c r="C180" s="174" t="s">
        <v>263</v>
      </c>
      <c r="D180" s="174" t="s">
        <v>122</v>
      </c>
      <c r="E180" s="175" t="s">
        <v>264</v>
      </c>
      <c r="F180" s="176" t="s">
        <v>265</v>
      </c>
      <c r="G180" s="177" t="s">
        <v>125</v>
      </c>
      <c r="H180" s="178">
        <v>1.2</v>
      </c>
      <c r="I180" s="179"/>
      <c r="J180" s="180">
        <f>ROUND(I180*H180,2)</f>
        <v>0</v>
      </c>
      <c r="K180" s="176" t="s">
        <v>126</v>
      </c>
      <c r="L180" s="40"/>
      <c r="M180" s="181" t="s">
        <v>5</v>
      </c>
      <c r="N180" s="182" t="s">
        <v>40</v>
      </c>
      <c r="O180" s="41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AR180" s="23" t="s">
        <v>127</v>
      </c>
      <c r="AT180" s="23" t="s">
        <v>122</v>
      </c>
      <c r="AU180" s="23" t="s">
        <v>78</v>
      </c>
      <c r="AY180" s="23" t="s">
        <v>119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23" t="s">
        <v>74</v>
      </c>
      <c r="BK180" s="185">
        <f>ROUND(I180*H180,2)</f>
        <v>0</v>
      </c>
      <c r="BL180" s="23" t="s">
        <v>127</v>
      </c>
      <c r="BM180" s="23" t="s">
        <v>266</v>
      </c>
    </row>
    <row r="181" spans="2:65" s="1" customFormat="1" ht="22.5" customHeight="1">
      <c r="B181" s="173"/>
      <c r="C181" s="174" t="s">
        <v>267</v>
      </c>
      <c r="D181" s="174" t="s">
        <v>122</v>
      </c>
      <c r="E181" s="175" t="s">
        <v>268</v>
      </c>
      <c r="F181" s="176" t="s">
        <v>269</v>
      </c>
      <c r="G181" s="177" t="s">
        <v>158</v>
      </c>
      <c r="H181" s="178">
        <v>30</v>
      </c>
      <c r="I181" s="179"/>
      <c r="J181" s="180">
        <f>ROUND(I181*H181,2)</f>
        <v>0</v>
      </c>
      <c r="K181" s="176" t="s">
        <v>126</v>
      </c>
      <c r="L181" s="40"/>
      <c r="M181" s="181" t="s">
        <v>5</v>
      </c>
      <c r="N181" s="182" t="s">
        <v>40</v>
      </c>
      <c r="O181" s="41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AR181" s="23" t="s">
        <v>127</v>
      </c>
      <c r="AT181" s="23" t="s">
        <v>122</v>
      </c>
      <c r="AU181" s="23" t="s">
        <v>78</v>
      </c>
      <c r="AY181" s="23" t="s">
        <v>119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23" t="s">
        <v>74</v>
      </c>
      <c r="BK181" s="185">
        <f>ROUND(I181*H181,2)</f>
        <v>0</v>
      </c>
      <c r="BL181" s="23" t="s">
        <v>127</v>
      </c>
      <c r="BM181" s="23" t="s">
        <v>270</v>
      </c>
    </row>
    <row r="182" spans="2:65" s="13" customFormat="1">
      <c r="B182" s="218"/>
      <c r="D182" s="187" t="s">
        <v>129</v>
      </c>
      <c r="E182" s="219" t="s">
        <v>5</v>
      </c>
      <c r="F182" s="220" t="s">
        <v>190</v>
      </c>
      <c r="H182" s="221" t="s">
        <v>5</v>
      </c>
      <c r="I182" s="222"/>
      <c r="L182" s="218"/>
      <c r="M182" s="223"/>
      <c r="N182" s="224"/>
      <c r="O182" s="224"/>
      <c r="P182" s="224"/>
      <c r="Q182" s="224"/>
      <c r="R182" s="224"/>
      <c r="S182" s="224"/>
      <c r="T182" s="225"/>
      <c r="AT182" s="221" t="s">
        <v>129</v>
      </c>
      <c r="AU182" s="221" t="s">
        <v>78</v>
      </c>
      <c r="AV182" s="13" t="s">
        <v>74</v>
      </c>
      <c r="AW182" s="13" t="s">
        <v>33</v>
      </c>
      <c r="AX182" s="13" t="s">
        <v>69</v>
      </c>
      <c r="AY182" s="221" t="s">
        <v>119</v>
      </c>
    </row>
    <row r="183" spans="2:65" s="11" customFormat="1">
      <c r="B183" s="186"/>
      <c r="D183" s="187" t="s">
        <v>129</v>
      </c>
      <c r="E183" s="188" t="s">
        <v>5</v>
      </c>
      <c r="F183" s="189" t="s">
        <v>166</v>
      </c>
      <c r="H183" s="190">
        <v>6</v>
      </c>
      <c r="I183" s="191"/>
      <c r="L183" s="186"/>
      <c r="M183" s="192"/>
      <c r="N183" s="193"/>
      <c r="O183" s="193"/>
      <c r="P183" s="193"/>
      <c r="Q183" s="193"/>
      <c r="R183" s="193"/>
      <c r="S183" s="193"/>
      <c r="T183" s="194"/>
      <c r="AT183" s="188" t="s">
        <v>129</v>
      </c>
      <c r="AU183" s="188" t="s">
        <v>78</v>
      </c>
      <c r="AV183" s="11" t="s">
        <v>78</v>
      </c>
      <c r="AW183" s="11" t="s">
        <v>33</v>
      </c>
      <c r="AX183" s="11" t="s">
        <v>69</v>
      </c>
      <c r="AY183" s="188" t="s">
        <v>119</v>
      </c>
    </row>
    <row r="184" spans="2:65" s="13" customFormat="1">
      <c r="B184" s="218"/>
      <c r="D184" s="187" t="s">
        <v>129</v>
      </c>
      <c r="E184" s="219" t="s">
        <v>5</v>
      </c>
      <c r="F184" s="220" t="s">
        <v>271</v>
      </c>
      <c r="H184" s="221" t="s">
        <v>5</v>
      </c>
      <c r="I184" s="222"/>
      <c r="L184" s="218"/>
      <c r="M184" s="223"/>
      <c r="N184" s="224"/>
      <c r="O184" s="224"/>
      <c r="P184" s="224"/>
      <c r="Q184" s="224"/>
      <c r="R184" s="224"/>
      <c r="S184" s="224"/>
      <c r="T184" s="225"/>
      <c r="AT184" s="221" t="s">
        <v>129</v>
      </c>
      <c r="AU184" s="221" t="s">
        <v>78</v>
      </c>
      <c r="AV184" s="13" t="s">
        <v>74</v>
      </c>
      <c r="AW184" s="13" t="s">
        <v>33</v>
      </c>
      <c r="AX184" s="13" t="s">
        <v>69</v>
      </c>
      <c r="AY184" s="221" t="s">
        <v>119</v>
      </c>
    </row>
    <row r="185" spans="2:65" s="11" customFormat="1">
      <c r="B185" s="186"/>
      <c r="D185" s="187" t="s">
        <v>129</v>
      </c>
      <c r="E185" s="188" t="s">
        <v>5</v>
      </c>
      <c r="F185" s="189" t="s">
        <v>254</v>
      </c>
      <c r="H185" s="190">
        <v>24</v>
      </c>
      <c r="I185" s="191"/>
      <c r="L185" s="186"/>
      <c r="M185" s="192"/>
      <c r="N185" s="193"/>
      <c r="O185" s="193"/>
      <c r="P185" s="193"/>
      <c r="Q185" s="193"/>
      <c r="R185" s="193"/>
      <c r="S185" s="193"/>
      <c r="T185" s="194"/>
      <c r="AT185" s="188" t="s">
        <v>129</v>
      </c>
      <c r="AU185" s="188" t="s">
        <v>78</v>
      </c>
      <c r="AV185" s="11" t="s">
        <v>78</v>
      </c>
      <c r="AW185" s="11" t="s">
        <v>33</v>
      </c>
      <c r="AX185" s="11" t="s">
        <v>69</v>
      </c>
      <c r="AY185" s="188" t="s">
        <v>119</v>
      </c>
    </row>
    <row r="186" spans="2:65" s="12" customFormat="1">
      <c r="B186" s="195"/>
      <c r="D186" s="196" t="s">
        <v>129</v>
      </c>
      <c r="E186" s="197" t="s">
        <v>5</v>
      </c>
      <c r="F186" s="198" t="s">
        <v>131</v>
      </c>
      <c r="H186" s="199">
        <v>30</v>
      </c>
      <c r="I186" s="200"/>
      <c r="L186" s="195"/>
      <c r="M186" s="201"/>
      <c r="N186" s="202"/>
      <c r="O186" s="202"/>
      <c r="P186" s="202"/>
      <c r="Q186" s="202"/>
      <c r="R186" s="202"/>
      <c r="S186" s="202"/>
      <c r="T186" s="203"/>
      <c r="AT186" s="204" t="s">
        <v>129</v>
      </c>
      <c r="AU186" s="204" t="s">
        <v>78</v>
      </c>
      <c r="AV186" s="12" t="s">
        <v>127</v>
      </c>
      <c r="AW186" s="12" t="s">
        <v>33</v>
      </c>
      <c r="AX186" s="12" t="s">
        <v>74</v>
      </c>
      <c r="AY186" s="204" t="s">
        <v>119</v>
      </c>
    </row>
    <row r="187" spans="2:65" s="1" customFormat="1" ht="22.5" customHeight="1">
      <c r="B187" s="173"/>
      <c r="C187" s="174" t="s">
        <v>272</v>
      </c>
      <c r="D187" s="174" t="s">
        <v>122</v>
      </c>
      <c r="E187" s="175" t="s">
        <v>273</v>
      </c>
      <c r="F187" s="176" t="s">
        <v>274</v>
      </c>
      <c r="G187" s="177" t="s">
        <v>158</v>
      </c>
      <c r="H187" s="178">
        <v>54</v>
      </c>
      <c r="I187" s="179"/>
      <c r="J187" s="180">
        <f>ROUND(I187*H187,2)</f>
        <v>0</v>
      </c>
      <c r="K187" s="176" t="s">
        <v>126</v>
      </c>
      <c r="L187" s="40"/>
      <c r="M187" s="181" t="s">
        <v>5</v>
      </c>
      <c r="N187" s="182" t="s">
        <v>40</v>
      </c>
      <c r="O187" s="41"/>
      <c r="P187" s="183">
        <f>O187*H187</f>
        <v>0</v>
      </c>
      <c r="Q187" s="183">
        <v>0</v>
      </c>
      <c r="R187" s="183">
        <f>Q187*H187</f>
        <v>0</v>
      </c>
      <c r="S187" s="183">
        <v>0</v>
      </c>
      <c r="T187" s="184">
        <f>S187*H187</f>
        <v>0</v>
      </c>
      <c r="AR187" s="23" t="s">
        <v>127</v>
      </c>
      <c r="AT187" s="23" t="s">
        <v>122</v>
      </c>
      <c r="AU187" s="23" t="s">
        <v>78</v>
      </c>
      <c r="AY187" s="23" t="s">
        <v>119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23" t="s">
        <v>74</v>
      </c>
      <c r="BK187" s="185">
        <f>ROUND(I187*H187,2)</f>
        <v>0</v>
      </c>
      <c r="BL187" s="23" t="s">
        <v>127</v>
      </c>
      <c r="BM187" s="23" t="s">
        <v>275</v>
      </c>
    </row>
    <row r="188" spans="2:65" s="13" customFormat="1">
      <c r="B188" s="218"/>
      <c r="D188" s="187" t="s">
        <v>129</v>
      </c>
      <c r="E188" s="219" t="s">
        <v>5</v>
      </c>
      <c r="F188" s="220" t="s">
        <v>190</v>
      </c>
      <c r="H188" s="221" t="s">
        <v>5</v>
      </c>
      <c r="I188" s="222"/>
      <c r="L188" s="218"/>
      <c r="M188" s="223"/>
      <c r="N188" s="224"/>
      <c r="O188" s="224"/>
      <c r="P188" s="224"/>
      <c r="Q188" s="224"/>
      <c r="R188" s="224"/>
      <c r="S188" s="224"/>
      <c r="T188" s="225"/>
      <c r="AT188" s="221" t="s">
        <v>129</v>
      </c>
      <c r="AU188" s="221" t="s">
        <v>78</v>
      </c>
      <c r="AV188" s="13" t="s">
        <v>74</v>
      </c>
      <c r="AW188" s="13" t="s">
        <v>33</v>
      </c>
      <c r="AX188" s="13" t="s">
        <v>69</v>
      </c>
      <c r="AY188" s="221" t="s">
        <v>119</v>
      </c>
    </row>
    <row r="189" spans="2:65" s="11" customFormat="1">
      <c r="B189" s="186"/>
      <c r="D189" s="187" t="s">
        <v>129</v>
      </c>
      <c r="E189" s="188" t="s">
        <v>5</v>
      </c>
      <c r="F189" s="189" t="s">
        <v>166</v>
      </c>
      <c r="H189" s="190">
        <v>6</v>
      </c>
      <c r="I189" s="191"/>
      <c r="L189" s="186"/>
      <c r="M189" s="192"/>
      <c r="N189" s="193"/>
      <c r="O189" s="193"/>
      <c r="P189" s="193"/>
      <c r="Q189" s="193"/>
      <c r="R189" s="193"/>
      <c r="S189" s="193"/>
      <c r="T189" s="194"/>
      <c r="AT189" s="188" t="s">
        <v>129</v>
      </c>
      <c r="AU189" s="188" t="s">
        <v>78</v>
      </c>
      <c r="AV189" s="11" t="s">
        <v>78</v>
      </c>
      <c r="AW189" s="11" t="s">
        <v>33</v>
      </c>
      <c r="AX189" s="11" t="s">
        <v>69</v>
      </c>
      <c r="AY189" s="188" t="s">
        <v>119</v>
      </c>
    </row>
    <row r="190" spans="2:65" s="13" customFormat="1">
      <c r="B190" s="218"/>
      <c r="D190" s="187" t="s">
        <v>129</v>
      </c>
      <c r="E190" s="219" t="s">
        <v>5</v>
      </c>
      <c r="F190" s="220" t="s">
        <v>276</v>
      </c>
      <c r="H190" s="221" t="s">
        <v>5</v>
      </c>
      <c r="I190" s="222"/>
      <c r="L190" s="218"/>
      <c r="M190" s="223"/>
      <c r="N190" s="224"/>
      <c r="O190" s="224"/>
      <c r="P190" s="224"/>
      <c r="Q190" s="224"/>
      <c r="R190" s="224"/>
      <c r="S190" s="224"/>
      <c r="T190" s="225"/>
      <c r="AT190" s="221" t="s">
        <v>129</v>
      </c>
      <c r="AU190" s="221" t="s">
        <v>78</v>
      </c>
      <c r="AV190" s="13" t="s">
        <v>74</v>
      </c>
      <c r="AW190" s="13" t="s">
        <v>33</v>
      </c>
      <c r="AX190" s="13" t="s">
        <v>69</v>
      </c>
      <c r="AY190" s="221" t="s">
        <v>119</v>
      </c>
    </row>
    <row r="191" spans="2:65" s="11" customFormat="1">
      <c r="B191" s="186"/>
      <c r="D191" s="187" t="s">
        <v>129</v>
      </c>
      <c r="E191" s="188" t="s">
        <v>5</v>
      </c>
      <c r="F191" s="189" t="s">
        <v>277</v>
      </c>
      <c r="H191" s="190">
        <v>48</v>
      </c>
      <c r="I191" s="191"/>
      <c r="L191" s="186"/>
      <c r="M191" s="192"/>
      <c r="N191" s="193"/>
      <c r="O191" s="193"/>
      <c r="P191" s="193"/>
      <c r="Q191" s="193"/>
      <c r="R191" s="193"/>
      <c r="S191" s="193"/>
      <c r="T191" s="194"/>
      <c r="AT191" s="188" t="s">
        <v>129</v>
      </c>
      <c r="AU191" s="188" t="s">
        <v>78</v>
      </c>
      <c r="AV191" s="11" t="s">
        <v>78</v>
      </c>
      <c r="AW191" s="11" t="s">
        <v>33</v>
      </c>
      <c r="AX191" s="11" t="s">
        <v>69</v>
      </c>
      <c r="AY191" s="188" t="s">
        <v>119</v>
      </c>
    </row>
    <row r="192" spans="2:65" s="12" customFormat="1">
      <c r="B192" s="195"/>
      <c r="D192" s="196" t="s">
        <v>129</v>
      </c>
      <c r="E192" s="197" t="s">
        <v>5</v>
      </c>
      <c r="F192" s="198" t="s">
        <v>131</v>
      </c>
      <c r="H192" s="199">
        <v>54</v>
      </c>
      <c r="I192" s="200"/>
      <c r="L192" s="195"/>
      <c r="M192" s="201"/>
      <c r="N192" s="202"/>
      <c r="O192" s="202"/>
      <c r="P192" s="202"/>
      <c r="Q192" s="202"/>
      <c r="R192" s="202"/>
      <c r="S192" s="202"/>
      <c r="T192" s="203"/>
      <c r="AT192" s="204" t="s">
        <v>129</v>
      </c>
      <c r="AU192" s="204" t="s">
        <v>78</v>
      </c>
      <c r="AV192" s="12" t="s">
        <v>127</v>
      </c>
      <c r="AW192" s="12" t="s">
        <v>33</v>
      </c>
      <c r="AX192" s="12" t="s">
        <v>74</v>
      </c>
      <c r="AY192" s="204" t="s">
        <v>119</v>
      </c>
    </row>
    <row r="193" spans="2:65" s="1" customFormat="1" ht="31.5" customHeight="1">
      <c r="B193" s="173"/>
      <c r="C193" s="174" t="s">
        <v>278</v>
      </c>
      <c r="D193" s="174" t="s">
        <v>122</v>
      </c>
      <c r="E193" s="175" t="s">
        <v>279</v>
      </c>
      <c r="F193" s="176" t="s">
        <v>280</v>
      </c>
      <c r="G193" s="177" t="s">
        <v>158</v>
      </c>
      <c r="H193" s="178">
        <v>24</v>
      </c>
      <c r="I193" s="179"/>
      <c r="J193" s="180">
        <f>ROUND(I193*H193,2)</f>
        <v>0</v>
      </c>
      <c r="K193" s="176" t="s">
        <v>126</v>
      </c>
      <c r="L193" s="40"/>
      <c r="M193" s="181" t="s">
        <v>5</v>
      </c>
      <c r="N193" s="182" t="s">
        <v>40</v>
      </c>
      <c r="O193" s="41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AR193" s="23" t="s">
        <v>127</v>
      </c>
      <c r="AT193" s="23" t="s">
        <v>122</v>
      </c>
      <c r="AU193" s="23" t="s">
        <v>78</v>
      </c>
      <c r="AY193" s="23" t="s">
        <v>119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23" t="s">
        <v>74</v>
      </c>
      <c r="BK193" s="185">
        <f>ROUND(I193*H193,2)</f>
        <v>0</v>
      </c>
      <c r="BL193" s="23" t="s">
        <v>127</v>
      </c>
      <c r="BM193" s="23" t="s">
        <v>281</v>
      </c>
    </row>
    <row r="194" spans="2:65" s="13" customFormat="1">
      <c r="B194" s="218"/>
      <c r="D194" s="187" t="s">
        <v>129</v>
      </c>
      <c r="E194" s="219" t="s">
        <v>5</v>
      </c>
      <c r="F194" s="220" t="s">
        <v>271</v>
      </c>
      <c r="H194" s="221" t="s">
        <v>5</v>
      </c>
      <c r="I194" s="222"/>
      <c r="L194" s="218"/>
      <c r="M194" s="223"/>
      <c r="N194" s="224"/>
      <c r="O194" s="224"/>
      <c r="P194" s="224"/>
      <c r="Q194" s="224"/>
      <c r="R194" s="224"/>
      <c r="S194" s="224"/>
      <c r="T194" s="225"/>
      <c r="AT194" s="221" t="s">
        <v>129</v>
      </c>
      <c r="AU194" s="221" t="s">
        <v>78</v>
      </c>
      <c r="AV194" s="13" t="s">
        <v>74</v>
      </c>
      <c r="AW194" s="13" t="s">
        <v>33</v>
      </c>
      <c r="AX194" s="13" t="s">
        <v>69</v>
      </c>
      <c r="AY194" s="221" t="s">
        <v>119</v>
      </c>
    </row>
    <row r="195" spans="2:65" s="11" customFormat="1">
      <c r="B195" s="186"/>
      <c r="D195" s="187" t="s">
        <v>129</v>
      </c>
      <c r="E195" s="188" t="s">
        <v>5</v>
      </c>
      <c r="F195" s="189" t="s">
        <v>254</v>
      </c>
      <c r="H195" s="190">
        <v>24</v>
      </c>
      <c r="I195" s="191"/>
      <c r="L195" s="186"/>
      <c r="M195" s="192"/>
      <c r="N195" s="193"/>
      <c r="O195" s="193"/>
      <c r="P195" s="193"/>
      <c r="Q195" s="193"/>
      <c r="R195" s="193"/>
      <c r="S195" s="193"/>
      <c r="T195" s="194"/>
      <c r="AT195" s="188" t="s">
        <v>129</v>
      </c>
      <c r="AU195" s="188" t="s">
        <v>78</v>
      </c>
      <c r="AV195" s="11" t="s">
        <v>78</v>
      </c>
      <c r="AW195" s="11" t="s">
        <v>33</v>
      </c>
      <c r="AX195" s="11" t="s">
        <v>69</v>
      </c>
      <c r="AY195" s="188" t="s">
        <v>119</v>
      </c>
    </row>
    <row r="196" spans="2:65" s="12" customFormat="1">
      <c r="B196" s="195"/>
      <c r="D196" s="196" t="s">
        <v>129</v>
      </c>
      <c r="E196" s="197" t="s">
        <v>5</v>
      </c>
      <c r="F196" s="198" t="s">
        <v>131</v>
      </c>
      <c r="H196" s="199">
        <v>24</v>
      </c>
      <c r="I196" s="200"/>
      <c r="L196" s="195"/>
      <c r="M196" s="201"/>
      <c r="N196" s="202"/>
      <c r="O196" s="202"/>
      <c r="P196" s="202"/>
      <c r="Q196" s="202"/>
      <c r="R196" s="202"/>
      <c r="S196" s="202"/>
      <c r="T196" s="203"/>
      <c r="AT196" s="204" t="s">
        <v>129</v>
      </c>
      <c r="AU196" s="204" t="s">
        <v>78</v>
      </c>
      <c r="AV196" s="12" t="s">
        <v>127</v>
      </c>
      <c r="AW196" s="12" t="s">
        <v>33</v>
      </c>
      <c r="AX196" s="12" t="s">
        <v>74</v>
      </c>
      <c r="AY196" s="204" t="s">
        <v>119</v>
      </c>
    </row>
    <row r="197" spans="2:65" s="1" customFormat="1" ht="31.5" customHeight="1">
      <c r="B197" s="173"/>
      <c r="C197" s="174" t="s">
        <v>282</v>
      </c>
      <c r="D197" s="174" t="s">
        <v>122</v>
      </c>
      <c r="E197" s="175" t="s">
        <v>283</v>
      </c>
      <c r="F197" s="176" t="s">
        <v>284</v>
      </c>
      <c r="G197" s="177" t="s">
        <v>158</v>
      </c>
      <c r="H197" s="178">
        <v>6</v>
      </c>
      <c r="I197" s="179"/>
      <c r="J197" s="180">
        <f>ROUND(I197*H197,2)</f>
        <v>0</v>
      </c>
      <c r="K197" s="176" t="s">
        <v>126</v>
      </c>
      <c r="L197" s="40"/>
      <c r="M197" s="181" t="s">
        <v>5</v>
      </c>
      <c r="N197" s="182" t="s">
        <v>40</v>
      </c>
      <c r="O197" s="41"/>
      <c r="P197" s="183">
        <f>O197*H197</f>
        <v>0</v>
      </c>
      <c r="Q197" s="183">
        <v>0</v>
      </c>
      <c r="R197" s="183">
        <f>Q197*H197</f>
        <v>0</v>
      </c>
      <c r="S197" s="183">
        <v>0</v>
      </c>
      <c r="T197" s="184">
        <f>S197*H197</f>
        <v>0</v>
      </c>
      <c r="AR197" s="23" t="s">
        <v>127</v>
      </c>
      <c r="AT197" s="23" t="s">
        <v>122</v>
      </c>
      <c r="AU197" s="23" t="s">
        <v>78</v>
      </c>
      <c r="AY197" s="23" t="s">
        <v>119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23" t="s">
        <v>74</v>
      </c>
      <c r="BK197" s="185">
        <f>ROUND(I197*H197,2)</f>
        <v>0</v>
      </c>
      <c r="BL197" s="23" t="s">
        <v>127</v>
      </c>
      <c r="BM197" s="23" t="s">
        <v>285</v>
      </c>
    </row>
    <row r="198" spans="2:65" s="13" customFormat="1">
      <c r="B198" s="218"/>
      <c r="D198" s="187" t="s">
        <v>129</v>
      </c>
      <c r="E198" s="219" t="s">
        <v>5</v>
      </c>
      <c r="F198" s="220" t="s">
        <v>190</v>
      </c>
      <c r="H198" s="221" t="s">
        <v>5</v>
      </c>
      <c r="I198" s="222"/>
      <c r="L198" s="218"/>
      <c r="M198" s="223"/>
      <c r="N198" s="224"/>
      <c r="O198" s="224"/>
      <c r="P198" s="224"/>
      <c r="Q198" s="224"/>
      <c r="R198" s="224"/>
      <c r="S198" s="224"/>
      <c r="T198" s="225"/>
      <c r="AT198" s="221" t="s">
        <v>129</v>
      </c>
      <c r="AU198" s="221" t="s">
        <v>78</v>
      </c>
      <c r="AV198" s="13" t="s">
        <v>74</v>
      </c>
      <c r="AW198" s="13" t="s">
        <v>33</v>
      </c>
      <c r="AX198" s="13" t="s">
        <v>69</v>
      </c>
      <c r="AY198" s="221" t="s">
        <v>119</v>
      </c>
    </row>
    <row r="199" spans="2:65" s="11" customFormat="1">
      <c r="B199" s="186"/>
      <c r="D199" s="187" t="s">
        <v>129</v>
      </c>
      <c r="E199" s="188" t="s">
        <v>5</v>
      </c>
      <c r="F199" s="189" t="s">
        <v>166</v>
      </c>
      <c r="H199" s="190">
        <v>6</v>
      </c>
      <c r="I199" s="191"/>
      <c r="L199" s="186"/>
      <c r="M199" s="192"/>
      <c r="N199" s="193"/>
      <c r="O199" s="193"/>
      <c r="P199" s="193"/>
      <c r="Q199" s="193"/>
      <c r="R199" s="193"/>
      <c r="S199" s="193"/>
      <c r="T199" s="194"/>
      <c r="AT199" s="188" t="s">
        <v>129</v>
      </c>
      <c r="AU199" s="188" t="s">
        <v>78</v>
      </c>
      <c r="AV199" s="11" t="s">
        <v>78</v>
      </c>
      <c r="AW199" s="11" t="s">
        <v>33</v>
      </c>
      <c r="AX199" s="11" t="s">
        <v>69</v>
      </c>
      <c r="AY199" s="188" t="s">
        <v>119</v>
      </c>
    </row>
    <row r="200" spans="2:65" s="12" customFormat="1">
      <c r="B200" s="195"/>
      <c r="D200" s="196" t="s">
        <v>129</v>
      </c>
      <c r="E200" s="197" t="s">
        <v>5</v>
      </c>
      <c r="F200" s="198" t="s">
        <v>131</v>
      </c>
      <c r="H200" s="199">
        <v>6</v>
      </c>
      <c r="I200" s="200"/>
      <c r="L200" s="195"/>
      <c r="M200" s="201"/>
      <c r="N200" s="202"/>
      <c r="O200" s="202"/>
      <c r="P200" s="202"/>
      <c r="Q200" s="202"/>
      <c r="R200" s="202"/>
      <c r="S200" s="202"/>
      <c r="T200" s="203"/>
      <c r="AT200" s="204" t="s">
        <v>129</v>
      </c>
      <c r="AU200" s="204" t="s">
        <v>78</v>
      </c>
      <c r="AV200" s="12" t="s">
        <v>127</v>
      </c>
      <c r="AW200" s="12" t="s">
        <v>33</v>
      </c>
      <c r="AX200" s="12" t="s">
        <v>74</v>
      </c>
      <c r="AY200" s="204" t="s">
        <v>119</v>
      </c>
    </row>
    <row r="201" spans="2:65" s="1" customFormat="1" ht="31.5" customHeight="1">
      <c r="B201" s="173"/>
      <c r="C201" s="174" t="s">
        <v>286</v>
      </c>
      <c r="D201" s="174" t="s">
        <v>122</v>
      </c>
      <c r="E201" s="175" t="s">
        <v>287</v>
      </c>
      <c r="F201" s="176" t="s">
        <v>288</v>
      </c>
      <c r="G201" s="177" t="s">
        <v>158</v>
      </c>
      <c r="H201" s="178">
        <v>24</v>
      </c>
      <c r="I201" s="179"/>
      <c r="J201" s="180">
        <f>ROUND(I201*H201,2)</f>
        <v>0</v>
      </c>
      <c r="K201" s="176" t="s">
        <v>126</v>
      </c>
      <c r="L201" s="40"/>
      <c r="M201" s="181" t="s">
        <v>5</v>
      </c>
      <c r="N201" s="182" t="s">
        <v>40</v>
      </c>
      <c r="O201" s="41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23" t="s">
        <v>127</v>
      </c>
      <c r="AT201" s="23" t="s">
        <v>122</v>
      </c>
      <c r="AU201" s="23" t="s">
        <v>78</v>
      </c>
      <c r="AY201" s="23" t="s">
        <v>119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23" t="s">
        <v>74</v>
      </c>
      <c r="BK201" s="185">
        <f>ROUND(I201*H201,2)</f>
        <v>0</v>
      </c>
      <c r="BL201" s="23" t="s">
        <v>127</v>
      </c>
      <c r="BM201" s="23" t="s">
        <v>289</v>
      </c>
    </row>
    <row r="202" spans="2:65" s="13" customFormat="1">
      <c r="B202" s="218"/>
      <c r="D202" s="187" t="s">
        <v>129</v>
      </c>
      <c r="E202" s="219" t="s">
        <v>5</v>
      </c>
      <c r="F202" s="220" t="s">
        <v>290</v>
      </c>
      <c r="H202" s="221" t="s">
        <v>5</v>
      </c>
      <c r="I202" s="222"/>
      <c r="L202" s="218"/>
      <c r="M202" s="223"/>
      <c r="N202" s="224"/>
      <c r="O202" s="224"/>
      <c r="P202" s="224"/>
      <c r="Q202" s="224"/>
      <c r="R202" s="224"/>
      <c r="S202" s="224"/>
      <c r="T202" s="225"/>
      <c r="AT202" s="221" t="s">
        <v>129</v>
      </c>
      <c r="AU202" s="221" t="s">
        <v>78</v>
      </c>
      <c r="AV202" s="13" t="s">
        <v>74</v>
      </c>
      <c r="AW202" s="13" t="s">
        <v>33</v>
      </c>
      <c r="AX202" s="13" t="s">
        <v>69</v>
      </c>
      <c r="AY202" s="221" t="s">
        <v>119</v>
      </c>
    </row>
    <row r="203" spans="2:65" s="11" customFormat="1">
      <c r="B203" s="186"/>
      <c r="D203" s="187" t="s">
        <v>129</v>
      </c>
      <c r="E203" s="188" t="s">
        <v>5</v>
      </c>
      <c r="F203" s="189" t="s">
        <v>254</v>
      </c>
      <c r="H203" s="190">
        <v>24</v>
      </c>
      <c r="I203" s="191"/>
      <c r="L203" s="186"/>
      <c r="M203" s="192"/>
      <c r="N203" s="193"/>
      <c r="O203" s="193"/>
      <c r="P203" s="193"/>
      <c r="Q203" s="193"/>
      <c r="R203" s="193"/>
      <c r="S203" s="193"/>
      <c r="T203" s="194"/>
      <c r="AT203" s="188" t="s">
        <v>129</v>
      </c>
      <c r="AU203" s="188" t="s">
        <v>78</v>
      </c>
      <c r="AV203" s="11" t="s">
        <v>78</v>
      </c>
      <c r="AW203" s="11" t="s">
        <v>33</v>
      </c>
      <c r="AX203" s="11" t="s">
        <v>69</v>
      </c>
      <c r="AY203" s="188" t="s">
        <v>119</v>
      </c>
    </row>
    <row r="204" spans="2:65" s="12" customFormat="1">
      <c r="B204" s="195"/>
      <c r="D204" s="196" t="s">
        <v>129</v>
      </c>
      <c r="E204" s="197" t="s">
        <v>5</v>
      </c>
      <c r="F204" s="198" t="s">
        <v>131</v>
      </c>
      <c r="H204" s="199">
        <v>24</v>
      </c>
      <c r="I204" s="200"/>
      <c r="L204" s="195"/>
      <c r="M204" s="201"/>
      <c r="N204" s="202"/>
      <c r="O204" s="202"/>
      <c r="P204" s="202"/>
      <c r="Q204" s="202"/>
      <c r="R204" s="202"/>
      <c r="S204" s="202"/>
      <c r="T204" s="203"/>
      <c r="AT204" s="204" t="s">
        <v>129</v>
      </c>
      <c r="AU204" s="204" t="s">
        <v>78</v>
      </c>
      <c r="AV204" s="12" t="s">
        <v>127</v>
      </c>
      <c r="AW204" s="12" t="s">
        <v>33</v>
      </c>
      <c r="AX204" s="12" t="s">
        <v>74</v>
      </c>
      <c r="AY204" s="204" t="s">
        <v>119</v>
      </c>
    </row>
    <row r="205" spans="2:65" s="1" customFormat="1" ht="57" customHeight="1">
      <c r="B205" s="173"/>
      <c r="C205" s="174" t="s">
        <v>291</v>
      </c>
      <c r="D205" s="174" t="s">
        <v>122</v>
      </c>
      <c r="E205" s="175" t="s">
        <v>292</v>
      </c>
      <c r="F205" s="176" t="s">
        <v>293</v>
      </c>
      <c r="G205" s="177" t="s">
        <v>158</v>
      </c>
      <c r="H205" s="178">
        <v>276</v>
      </c>
      <c r="I205" s="179"/>
      <c r="J205" s="180">
        <f>ROUND(I205*H205,2)</f>
        <v>0</v>
      </c>
      <c r="K205" s="176" t="s">
        <v>126</v>
      </c>
      <c r="L205" s="40"/>
      <c r="M205" s="181" t="s">
        <v>5</v>
      </c>
      <c r="N205" s="182" t="s">
        <v>40</v>
      </c>
      <c r="O205" s="41"/>
      <c r="P205" s="183">
        <f>O205*H205</f>
        <v>0</v>
      </c>
      <c r="Q205" s="183">
        <v>8.4250000000000005E-2</v>
      </c>
      <c r="R205" s="183">
        <f>Q205*H205</f>
        <v>23.253</v>
      </c>
      <c r="S205" s="183">
        <v>0</v>
      </c>
      <c r="T205" s="184">
        <f>S205*H205</f>
        <v>0</v>
      </c>
      <c r="AR205" s="23" t="s">
        <v>127</v>
      </c>
      <c r="AT205" s="23" t="s">
        <v>122</v>
      </c>
      <c r="AU205" s="23" t="s">
        <v>78</v>
      </c>
      <c r="AY205" s="23" t="s">
        <v>119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23" t="s">
        <v>74</v>
      </c>
      <c r="BK205" s="185">
        <f>ROUND(I205*H205,2)</f>
        <v>0</v>
      </c>
      <c r="BL205" s="23" t="s">
        <v>127</v>
      </c>
      <c r="BM205" s="23" t="s">
        <v>294</v>
      </c>
    </row>
    <row r="206" spans="2:65" s="13" customFormat="1">
      <c r="B206" s="218"/>
      <c r="D206" s="187" t="s">
        <v>129</v>
      </c>
      <c r="E206" s="219" t="s">
        <v>5</v>
      </c>
      <c r="F206" s="220" t="s">
        <v>185</v>
      </c>
      <c r="H206" s="221" t="s">
        <v>5</v>
      </c>
      <c r="I206" s="222"/>
      <c r="L206" s="218"/>
      <c r="M206" s="223"/>
      <c r="N206" s="224"/>
      <c r="O206" s="224"/>
      <c r="P206" s="224"/>
      <c r="Q206" s="224"/>
      <c r="R206" s="224"/>
      <c r="S206" s="224"/>
      <c r="T206" s="225"/>
      <c r="AT206" s="221" t="s">
        <v>129</v>
      </c>
      <c r="AU206" s="221" t="s">
        <v>78</v>
      </c>
      <c r="AV206" s="13" t="s">
        <v>74</v>
      </c>
      <c r="AW206" s="13" t="s">
        <v>33</v>
      </c>
      <c r="AX206" s="13" t="s">
        <v>69</v>
      </c>
      <c r="AY206" s="221" t="s">
        <v>119</v>
      </c>
    </row>
    <row r="207" spans="2:65" s="13" customFormat="1">
      <c r="B207" s="218"/>
      <c r="D207" s="187" t="s">
        <v>129</v>
      </c>
      <c r="E207" s="219" t="s">
        <v>5</v>
      </c>
      <c r="F207" s="220" t="s">
        <v>295</v>
      </c>
      <c r="H207" s="221" t="s">
        <v>5</v>
      </c>
      <c r="I207" s="222"/>
      <c r="L207" s="218"/>
      <c r="M207" s="223"/>
      <c r="N207" s="224"/>
      <c r="O207" s="224"/>
      <c r="P207" s="224"/>
      <c r="Q207" s="224"/>
      <c r="R207" s="224"/>
      <c r="S207" s="224"/>
      <c r="T207" s="225"/>
      <c r="AT207" s="221" t="s">
        <v>129</v>
      </c>
      <c r="AU207" s="221" t="s">
        <v>78</v>
      </c>
      <c r="AV207" s="13" t="s">
        <v>74</v>
      </c>
      <c r="AW207" s="13" t="s">
        <v>33</v>
      </c>
      <c r="AX207" s="13" t="s">
        <v>69</v>
      </c>
      <c r="AY207" s="221" t="s">
        <v>119</v>
      </c>
    </row>
    <row r="208" spans="2:65" s="11" customFormat="1">
      <c r="B208" s="186"/>
      <c r="D208" s="187" t="s">
        <v>129</v>
      </c>
      <c r="E208" s="188" t="s">
        <v>5</v>
      </c>
      <c r="F208" s="189" t="s">
        <v>296</v>
      </c>
      <c r="H208" s="190">
        <v>205</v>
      </c>
      <c r="I208" s="191"/>
      <c r="L208" s="186"/>
      <c r="M208" s="192"/>
      <c r="N208" s="193"/>
      <c r="O208" s="193"/>
      <c r="P208" s="193"/>
      <c r="Q208" s="193"/>
      <c r="R208" s="193"/>
      <c r="S208" s="193"/>
      <c r="T208" s="194"/>
      <c r="AT208" s="188" t="s">
        <v>129</v>
      </c>
      <c r="AU208" s="188" t="s">
        <v>78</v>
      </c>
      <c r="AV208" s="11" t="s">
        <v>78</v>
      </c>
      <c r="AW208" s="11" t="s">
        <v>33</v>
      </c>
      <c r="AX208" s="11" t="s">
        <v>69</v>
      </c>
      <c r="AY208" s="188" t="s">
        <v>119</v>
      </c>
    </row>
    <row r="209" spans="2:65" s="13" customFormat="1">
      <c r="B209" s="218"/>
      <c r="D209" s="187" t="s">
        <v>129</v>
      </c>
      <c r="E209" s="219" t="s">
        <v>5</v>
      </c>
      <c r="F209" s="220" t="s">
        <v>297</v>
      </c>
      <c r="H209" s="221" t="s">
        <v>5</v>
      </c>
      <c r="I209" s="222"/>
      <c r="L209" s="218"/>
      <c r="M209" s="223"/>
      <c r="N209" s="224"/>
      <c r="O209" s="224"/>
      <c r="P209" s="224"/>
      <c r="Q209" s="224"/>
      <c r="R209" s="224"/>
      <c r="S209" s="224"/>
      <c r="T209" s="225"/>
      <c r="AT209" s="221" t="s">
        <v>129</v>
      </c>
      <c r="AU209" s="221" t="s">
        <v>78</v>
      </c>
      <c r="AV209" s="13" t="s">
        <v>74</v>
      </c>
      <c r="AW209" s="13" t="s">
        <v>33</v>
      </c>
      <c r="AX209" s="13" t="s">
        <v>69</v>
      </c>
      <c r="AY209" s="221" t="s">
        <v>119</v>
      </c>
    </row>
    <row r="210" spans="2:65" s="11" customFormat="1">
      <c r="B210" s="186"/>
      <c r="D210" s="187" t="s">
        <v>129</v>
      </c>
      <c r="E210" s="188" t="s">
        <v>5</v>
      </c>
      <c r="F210" s="189" t="s">
        <v>298</v>
      </c>
      <c r="H210" s="190">
        <v>23</v>
      </c>
      <c r="I210" s="191"/>
      <c r="L210" s="186"/>
      <c r="M210" s="192"/>
      <c r="N210" s="193"/>
      <c r="O210" s="193"/>
      <c r="P210" s="193"/>
      <c r="Q210" s="193"/>
      <c r="R210" s="193"/>
      <c r="S210" s="193"/>
      <c r="T210" s="194"/>
      <c r="AT210" s="188" t="s">
        <v>129</v>
      </c>
      <c r="AU210" s="188" t="s">
        <v>78</v>
      </c>
      <c r="AV210" s="11" t="s">
        <v>78</v>
      </c>
      <c r="AW210" s="11" t="s">
        <v>33</v>
      </c>
      <c r="AX210" s="11" t="s">
        <v>69</v>
      </c>
      <c r="AY210" s="188" t="s">
        <v>119</v>
      </c>
    </row>
    <row r="211" spans="2:65" s="13" customFormat="1">
      <c r="B211" s="218"/>
      <c r="D211" s="187" t="s">
        <v>129</v>
      </c>
      <c r="E211" s="219" t="s">
        <v>5</v>
      </c>
      <c r="F211" s="220" t="s">
        <v>299</v>
      </c>
      <c r="H211" s="221" t="s">
        <v>5</v>
      </c>
      <c r="I211" s="222"/>
      <c r="L211" s="218"/>
      <c r="M211" s="223"/>
      <c r="N211" s="224"/>
      <c r="O211" s="224"/>
      <c r="P211" s="224"/>
      <c r="Q211" s="224"/>
      <c r="R211" s="224"/>
      <c r="S211" s="224"/>
      <c r="T211" s="225"/>
      <c r="AT211" s="221" t="s">
        <v>129</v>
      </c>
      <c r="AU211" s="221" t="s">
        <v>78</v>
      </c>
      <c r="AV211" s="13" t="s">
        <v>74</v>
      </c>
      <c r="AW211" s="13" t="s">
        <v>33</v>
      </c>
      <c r="AX211" s="13" t="s">
        <v>69</v>
      </c>
      <c r="AY211" s="221" t="s">
        <v>119</v>
      </c>
    </row>
    <row r="212" spans="2:65" s="11" customFormat="1">
      <c r="B212" s="186"/>
      <c r="D212" s="187" t="s">
        <v>129</v>
      </c>
      <c r="E212" s="188" t="s">
        <v>5</v>
      </c>
      <c r="F212" s="189" t="s">
        <v>300</v>
      </c>
      <c r="H212" s="190">
        <v>18</v>
      </c>
      <c r="I212" s="191"/>
      <c r="L212" s="186"/>
      <c r="M212" s="192"/>
      <c r="N212" s="193"/>
      <c r="O212" s="193"/>
      <c r="P212" s="193"/>
      <c r="Q212" s="193"/>
      <c r="R212" s="193"/>
      <c r="S212" s="193"/>
      <c r="T212" s="194"/>
      <c r="AT212" s="188" t="s">
        <v>129</v>
      </c>
      <c r="AU212" s="188" t="s">
        <v>78</v>
      </c>
      <c r="AV212" s="11" t="s">
        <v>78</v>
      </c>
      <c r="AW212" s="11" t="s">
        <v>33</v>
      </c>
      <c r="AX212" s="11" t="s">
        <v>69</v>
      </c>
      <c r="AY212" s="188" t="s">
        <v>119</v>
      </c>
    </row>
    <row r="213" spans="2:65" s="13" customFormat="1">
      <c r="B213" s="218"/>
      <c r="D213" s="187" t="s">
        <v>129</v>
      </c>
      <c r="E213" s="219" t="s">
        <v>5</v>
      </c>
      <c r="F213" s="220" t="s">
        <v>301</v>
      </c>
      <c r="H213" s="221" t="s">
        <v>5</v>
      </c>
      <c r="I213" s="222"/>
      <c r="L213" s="218"/>
      <c r="M213" s="223"/>
      <c r="N213" s="224"/>
      <c r="O213" s="224"/>
      <c r="P213" s="224"/>
      <c r="Q213" s="224"/>
      <c r="R213" s="224"/>
      <c r="S213" s="224"/>
      <c r="T213" s="225"/>
      <c r="AT213" s="221" t="s">
        <v>129</v>
      </c>
      <c r="AU213" s="221" t="s">
        <v>78</v>
      </c>
      <c r="AV213" s="13" t="s">
        <v>74</v>
      </c>
      <c r="AW213" s="13" t="s">
        <v>33</v>
      </c>
      <c r="AX213" s="13" t="s">
        <v>69</v>
      </c>
      <c r="AY213" s="221" t="s">
        <v>119</v>
      </c>
    </row>
    <row r="214" spans="2:65" s="13" customFormat="1">
      <c r="B214" s="218"/>
      <c r="D214" s="187" t="s">
        <v>129</v>
      </c>
      <c r="E214" s="219" t="s">
        <v>5</v>
      </c>
      <c r="F214" s="220" t="s">
        <v>295</v>
      </c>
      <c r="H214" s="221" t="s">
        <v>5</v>
      </c>
      <c r="I214" s="222"/>
      <c r="L214" s="218"/>
      <c r="M214" s="223"/>
      <c r="N214" s="224"/>
      <c r="O214" s="224"/>
      <c r="P214" s="224"/>
      <c r="Q214" s="224"/>
      <c r="R214" s="224"/>
      <c r="S214" s="224"/>
      <c r="T214" s="225"/>
      <c r="AT214" s="221" t="s">
        <v>129</v>
      </c>
      <c r="AU214" s="221" t="s">
        <v>78</v>
      </c>
      <c r="AV214" s="13" t="s">
        <v>74</v>
      </c>
      <c r="AW214" s="13" t="s">
        <v>33</v>
      </c>
      <c r="AX214" s="13" t="s">
        <v>69</v>
      </c>
      <c r="AY214" s="221" t="s">
        <v>119</v>
      </c>
    </row>
    <row r="215" spans="2:65" s="11" customFormat="1">
      <c r="B215" s="186"/>
      <c r="D215" s="187" t="s">
        <v>129</v>
      </c>
      <c r="E215" s="188" t="s">
        <v>5</v>
      </c>
      <c r="F215" s="189" t="s">
        <v>302</v>
      </c>
      <c r="H215" s="190">
        <v>26</v>
      </c>
      <c r="I215" s="191"/>
      <c r="L215" s="186"/>
      <c r="M215" s="192"/>
      <c r="N215" s="193"/>
      <c r="O215" s="193"/>
      <c r="P215" s="193"/>
      <c r="Q215" s="193"/>
      <c r="R215" s="193"/>
      <c r="S215" s="193"/>
      <c r="T215" s="194"/>
      <c r="AT215" s="188" t="s">
        <v>129</v>
      </c>
      <c r="AU215" s="188" t="s">
        <v>78</v>
      </c>
      <c r="AV215" s="11" t="s">
        <v>78</v>
      </c>
      <c r="AW215" s="11" t="s">
        <v>33</v>
      </c>
      <c r="AX215" s="11" t="s">
        <v>69</v>
      </c>
      <c r="AY215" s="188" t="s">
        <v>119</v>
      </c>
    </row>
    <row r="216" spans="2:65" s="13" customFormat="1">
      <c r="B216" s="218"/>
      <c r="D216" s="187" t="s">
        <v>129</v>
      </c>
      <c r="E216" s="219" t="s">
        <v>5</v>
      </c>
      <c r="F216" s="220" t="s">
        <v>297</v>
      </c>
      <c r="H216" s="221" t="s">
        <v>5</v>
      </c>
      <c r="I216" s="222"/>
      <c r="L216" s="218"/>
      <c r="M216" s="223"/>
      <c r="N216" s="224"/>
      <c r="O216" s="224"/>
      <c r="P216" s="224"/>
      <c r="Q216" s="224"/>
      <c r="R216" s="224"/>
      <c r="S216" s="224"/>
      <c r="T216" s="225"/>
      <c r="AT216" s="221" t="s">
        <v>129</v>
      </c>
      <c r="AU216" s="221" t="s">
        <v>78</v>
      </c>
      <c r="AV216" s="13" t="s">
        <v>74</v>
      </c>
      <c r="AW216" s="13" t="s">
        <v>33</v>
      </c>
      <c r="AX216" s="13" t="s">
        <v>69</v>
      </c>
      <c r="AY216" s="221" t="s">
        <v>119</v>
      </c>
    </row>
    <row r="217" spans="2:65" s="11" customFormat="1">
      <c r="B217" s="186"/>
      <c r="D217" s="187" t="s">
        <v>129</v>
      </c>
      <c r="E217" s="188" t="s">
        <v>5</v>
      </c>
      <c r="F217" s="189" t="s">
        <v>303</v>
      </c>
      <c r="H217" s="190">
        <v>4</v>
      </c>
      <c r="I217" s="191"/>
      <c r="L217" s="186"/>
      <c r="M217" s="192"/>
      <c r="N217" s="193"/>
      <c r="O217" s="193"/>
      <c r="P217" s="193"/>
      <c r="Q217" s="193"/>
      <c r="R217" s="193"/>
      <c r="S217" s="193"/>
      <c r="T217" s="194"/>
      <c r="AT217" s="188" t="s">
        <v>129</v>
      </c>
      <c r="AU217" s="188" t="s">
        <v>78</v>
      </c>
      <c r="AV217" s="11" t="s">
        <v>78</v>
      </c>
      <c r="AW217" s="11" t="s">
        <v>33</v>
      </c>
      <c r="AX217" s="11" t="s">
        <v>69</v>
      </c>
      <c r="AY217" s="188" t="s">
        <v>119</v>
      </c>
    </row>
    <row r="218" spans="2:65" s="12" customFormat="1">
      <c r="B218" s="195"/>
      <c r="D218" s="196" t="s">
        <v>129</v>
      </c>
      <c r="E218" s="197" t="s">
        <v>5</v>
      </c>
      <c r="F218" s="198" t="s">
        <v>131</v>
      </c>
      <c r="H218" s="199">
        <v>276</v>
      </c>
      <c r="I218" s="200"/>
      <c r="L218" s="195"/>
      <c r="M218" s="201"/>
      <c r="N218" s="202"/>
      <c r="O218" s="202"/>
      <c r="P218" s="202"/>
      <c r="Q218" s="202"/>
      <c r="R218" s="202"/>
      <c r="S218" s="202"/>
      <c r="T218" s="203"/>
      <c r="AT218" s="204" t="s">
        <v>129</v>
      </c>
      <c r="AU218" s="204" t="s">
        <v>78</v>
      </c>
      <c r="AV218" s="12" t="s">
        <v>127</v>
      </c>
      <c r="AW218" s="12" t="s">
        <v>33</v>
      </c>
      <c r="AX218" s="12" t="s">
        <v>74</v>
      </c>
      <c r="AY218" s="204" t="s">
        <v>119</v>
      </c>
    </row>
    <row r="219" spans="2:65" s="1" customFormat="1" ht="22.5" customHeight="1">
      <c r="B219" s="173"/>
      <c r="C219" s="205" t="s">
        <v>304</v>
      </c>
      <c r="D219" s="205" t="s">
        <v>139</v>
      </c>
      <c r="E219" s="206" t="s">
        <v>305</v>
      </c>
      <c r="F219" s="207" t="s">
        <v>306</v>
      </c>
      <c r="G219" s="208" t="s">
        <v>158</v>
      </c>
      <c r="H219" s="209">
        <v>27.27</v>
      </c>
      <c r="I219" s="210"/>
      <c r="J219" s="211">
        <f>ROUND(I219*H219,2)</f>
        <v>0</v>
      </c>
      <c r="K219" s="207" t="s">
        <v>126</v>
      </c>
      <c r="L219" s="212"/>
      <c r="M219" s="213" t="s">
        <v>5</v>
      </c>
      <c r="N219" s="214" t="s">
        <v>40</v>
      </c>
      <c r="O219" s="41"/>
      <c r="P219" s="183">
        <f>O219*H219</f>
        <v>0</v>
      </c>
      <c r="Q219" s="183">
        <v>0.13100000000000001</v>
      </c>
      <c r="R219" s="183">
        <f>Q219*H219</f>
        <v>3.5723700000000003</v>
      </c>
      <c r="S219" s="183">
        <v>0</v>
      </c>
      <c r="T219" s="184">
        <f>S219*H219</f>
        <v>0</v>
      </c>
      <c r="AR219" s="23" t="s">
        <v>143</v>
      </c>
      <c r="AT219" s="23" t="s">
        <v>139</v>
      </c>
      <c r="AU219" s="23" t="s">
        <v>78</v>
      </c>
      <c r="AY219" s="23" t="s">
        <v>119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23" t="s">
        <v>74</v>
      </c>
      <c r="BK219" s="185">
        <f>ROUND(I219*H219,2)</f>
        <v>0</v>
      </c>
      <c r="BL219" s="23" t="s">
        <v>127</v>
      </c>
      <c r="BM219" s="23" t="s">
        <v>307</v>
      </c>
    </row>
    <row r="220" spans="2:65" s="11" customFormat="1">
      <c r="B220" s="186"/>
      <c r="D220" s="187" t="s">
        <v>129</v>
      </c>
      <c r="E220" s="188" t="s">
        <v>5</v>
      </c>
      <c r="F220" s="189" t="s">
        <v>308</v>
      </c>
      <c r="H220" s="190">
        <v>27.27</v>
      </c>
      <c r="I220" s="191"/>
      <c r="L220" s="186"/>
      <c r="M220" s="192"/>
      <c r="N220" s="193"/>
      <c r="O220" s="193"/>
      <c r="P220" s="193"/>
      <c r="Q220" s="193"/>
      <c r="R220" s="193"/>
      <c r="S220" s="193"/>
      <c r="T220" s="194"/>
      <c r="AT220" s="188" t="s">
        <v>129</v>
      </c>
      <c r="AU220" s="188" t="s">
        <v>78</v>
      </c>
      <c r="AV220" s="11" t="s">
        <v>78</v>
      </c>
      <c r="AW220" s="11" t="s">
        <v>33</v>
      </c>
      <c r="AX220" s="11" t="s">
        <v>69</v>
      </c>
      <c r="AY220" s="188" t="s">
        <v>119</v>
      </c>
    </row>
    <row r="221" spans="2:65" s="12" customFormat="1">
      <c r="B221" s="195"/>
      <c r="D221" s="196" t="s">
        <v>129</v>
      </c>
      <c r="E221" s="197" t="s">
        <v>5</v>
      </c>
      <c r="F221" s="198" t="s">
        <v>131</v>
      </c>
      <c r="H221" s="199">
        <v>27.27</v>
      </c>
      <c r="I221" s="200"/>
      <c r="L221" s="195"/>
      <c r="M221" s="201"/>
      <c r="N221" s="202"/>
      <c r="O221" s="202"/>
      <c r="P221" s="202"/>
      <c r="Q221" s="202"/>
      <c r="R221" s="202"/>
      <c r="S221" s="202"/>
      <c r="T221" s="203"/>
      <c r="AT221" s="204" t="s">
        <v>129</v>
      </c>
      <c r="AU221" s="204" t="s">
        <v>78</v>
      </c>
      <c r="AV221" s="12" t="s">
        <v>127</v>
      </c>
      <c r="AW221" s="12" t="s">
        <v>33</v>
      </c>
      <c r="AX221" s="12" t="s">
        <v>74</v>
      </c>
      <c r="AY221" s="204" t="s">
        <v>119</v>
      </c>
    </row>
    <row r="222" spans="2:65" s="1" customFormat="1" ht="22.5" customHeight="1">
      <c r="B222" s="173"/>
      <c r="C222" s="205" t="s">
        <v>309</v>
      </c>
      <c r="D222" s="205" t="s">
        <v>139</v>
      </c>
      <c r="E222" s="206" t="s">
        <v>310</v>
      </c>
      <c r="F222" s="207" t="s">
        <v>311</v>
      </c>
      <c r="G222" s="208" t="s">
        <v>158</v>
      </c>
      <c r="H222" s="209">
        <v>233.31</v>
      </c>
      <c r="I222" s="210"/>
      <c r="J222" s="211">
        <f>ROUND(I222*H222,2)</f>
        <v>0</v>
      </c>
      <c r="K222" s="207" t="s">
        <v>126</v>
      </c>
      <c r="L222" s="212"/>
      <c r="M222" s="213" t="s">
        <v>5</v>
      </c>
      <c r="N222" s="214" t="s">
        <v>40</v>
      </c>
      <c r="O222" s="41"/>
      <c r="P222" s="183">
        <f>O222*H222</f>
        <v>0</v>
      </c>
      <c r="Q222" s="183">
        <v>0.13100000000000001</v>
      </c>
      <c r="R222" s="183">
        <f>Q222*H222</f>
        <v>30.563610000000001</v>
      </c>
      <c r="S222" s="183">
        <v>0</v>
      </c>
      <c r="T222" s="184">
        <f>S222*H222</f>
        <v>0</v>
      </c>
      <c r="AR222" s="23" t="s">
        <v>143</v>
      </c>
      <c r="AT222" s="23" t="s">
        <v>139</v>
      </c>
      <c r="AU222" s="23" t="s">
        <v>78</v>
      </c>
      <c r="AY222" s="23" t="s">
        <v>119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23" t="s">
        <v>74</v>
      </c>
      <c r="BK222" s="185">
        <f>ROUND(I222*H222,2)</f>
        <v>0</v>
      </c>
      <c r="BL222" s="23" t="s">
        <v>127</v>
      </c>
      <c r="BM222" s="23" t="s">
        <v>312</v>
      </c>
    </row>
    <row r="223" spans="2:65" s="11" customFormat="1">
      <c r="B223" s="186"/>
      <c r="D223" s="187" t="s">
        <v>129</v>
      </c>
      <c r="E223" s="188" t="s">
        <v>5</v>
      </c>
      <c r="F223" s="189" t="s">
        <v>313</v>
      </c>
      <c r="H223" s="190">
        <v>233.31</v>
      </c>
      <c r="I223" s="191"/>
      <c r="L223" s="186"/>
      <c r="M223" s="192"/>
      <c r="N223" s="193"/>
      <c r="O223" s="193"/>
      <c r="P223" s="193"/>
      <c r="Q223" s="193"/>
      <c r="R223" s="193"/>
      <c r="S223" s="193"/>
      <c r="T223" s="194"/>
      <c r="AT223" s="188" t="s">
        <v>129</v>
      </c>
      <c r="AU223" s="188" t="s">
        <v>78</v>
      </c>
      <c r="AV223" s="11" t="s">
        <v>78</v>
      </c>
      <c r="AW223" s="11" t="s">
        <v>33</v>
      </c>
      <c r="AX223" s="11" t="s">
        <v>69</v>
      </c>
      <c r="AY223" s="188" t="s">
        <v>119</v>
      </c>
    </row>
    <row r="224" spans="2:65" s="12" customFormat="1">
      <c r="B224" s="195"/>
      <c r="D224" s="196" t="s">
        <v>129</v>
      </c>
      <c r="E224" s="197" t="s">
        <v>5</v>
      </c>
      <c r="F224" s="198" t="s">
        <v>131</v>
      </c>
      <c r="H224" s="199">
        <v>233.31</v>
      </c>
      <c r="I224" s="200"/>
      <c r="L224" s="195"/>
      <c r="M224" s="201"/>
      <c r="N224" s="202"/>
      <c r="O224" s="202"/>
      <c r="P224" s="202"/>
      <c r="Q224" s="202"/>
      <c r="R224" s="202"/>
      <c r="S224" s="202"/>
      <c r="T224" s="203"/>
      <c r="AT224" s="204" t="s">
        <v>129</v>
      </c>
      <c r="AU224" s="204" t="s">
        <v>78</v>
      </c>
      <c r="AV224" s="12" t="s">
        <v>127</v>
      </c>
      <c r="AW224" s="12" t="s">
        <v>33</v>
      </c>
      <c r="AX224" s="12" t="s">
        <v>74</v>
      </c>
      <c r="AY224" s="204" t="s">
        <v>119</v>
      </c>
    </row>
    <row r="225" spans="2:65" s="1" customFormat="1" ht="22.5" customHeight="1">
      <c r="B225" s="173"/>
      <c r="C225" s="205" t="s">
        <v>314</v>
      </c>
      <c r="D225" s="205" t="s">
        <v>139</v>
      </c>
      <c r="E225" s="206" t="s">
        <v>315</v>
      </c>
      <c r="F225" s="207" t="s">
        <v>316</v>
      </c>
      <c r="G225" s="208" t="s">
        <v>5</v>
      </c>
      <c r="H225" s="209">
        <v>18.18</v>
      </c>
      <c r="I225" s="210"/>
      <c r="J225" s="211">
        <f>ROUND(I225*H225,2)</f>
        <v>0</v>
      </c>
      <c r="K225" s="207" t="s">
        <v>5</v>
      </c>
      <c r="L225" s="212"/>
      <c r="M225" s="213" t="s">
        <v>5</v>
      </c>
      <c r="N225" s="214" t="s">
        <v>40</v>
      </c>
      <c r="O225" s="41"/>
      <c r="P225" s="183">
        <f>O225*H225</f>
        <v>0</v>
      </c>
      <c r="Q225" s="183">
        <v>0.13700000000000001</v>
      </c>
      <c r="R225" s="183">
        <f>Q225*H225</f>
        <v>2.4906600000000001</v>
      </c>
      <c r="S225" s="183">
        <v>0</v>
      </c>
      <c r="T225" s="184">
        <f>S225*H225</f>
        <v>0</v>
      </c>
      <c r="AR225" s="23" t="s">
        <v>143</v>
      </c>
      <c r="AT225" s="23" t="s">
        <v>139</v>
      </c>
      <c r="AU225" s="23" t="s">
        <v>78</v>
      </c>
      <c r="AY225" s="23" t="s">
        <v>119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23" t="s">
        <v>74</v>
      </c>
      <c r="BK225" s="185">
        <f>ROUND(I225*H225,2)</f>
        <v>0</v>
      </c>
      <c r="BL225" s="23" t="s">
        <v>127</v>
      </c>
      <c r="BM225" s="23" t="s">
        <v>317</v>
      </c>
    </row>
    <row r="226" spans="2:65" s="11" customFormat="1">
      <c r="B226" s="186"/>
      <c r="D226" s="187" t="s">
        <v>129</v>
      </c>
      <c r="E226" s="188" t="s">
        <v>5</v>
      </c>
      <c r="F226" s="189" t="s">
        <v>318</v>
      </c>
      <c r="H226" s="190">
        <v>18.18</v>
      </c>
      <c r="I226" s="191"/>
      <c r="L226" s="186"/>
      <c r="M226" s="192"/>
      <c r="N226" s="193"/>
      <c r="O226" s="193"/>
      <c r="P226" s="193"/>
      <c r="Q226" s="193"/>
      <c r="R226" s="193"/>
      <c r="S226" s="193"/>
      <c r="T226" s="194"/>
      <c r="AT226" s="188" t="s">
        <v>129</v>
      </c>
      <c r="AU226" s="188" t="s">
        <v>78</v>
      </c>
      <c r="AV226" s="11" t="s">
        <v>78</v>
      </c>
      <c r="AW226" s="11" t="s">
        <v>33</v>
      </c>
      <c r="AX226" s="11" t="s">
        <v>69</v>
      </c>
      <c r="AY226" s="188" t="s">
        <v>119</v>
      </c>
    </row>
    <row r="227" spans="2:65" s="12" customFormat="1">
      <c r="B227" s="195"/>
      <c r="D227" s="187" t="s">
        <v>129</v>
      </c>
      <c r="E227" s="215" t="s">
        <v>5</v>
      </c>
      <c r="F227" s="216" t="s">
        <v>131</v>
      </c>
      <c r="H227" s="217">
        <v>18.18</v>
      </c>
      <c r="I227" s="200"/>
      <c r="L227" s="195"/>
      <c r="M227" s="201"/>
      <c r="N227" s="202"/>
      <c r="O227" s="202"/>
      <c r="P227" s="202"/>
      <c r="Q227" s="202"/>
      <c r="R227" s="202"/>
      <c r="S227" s="202"/>
      <c r="T227" s="203"/>
      <c r="AT227" s="204" t="s">
        <v>129</v>
      </c>
      <c r="AU227" s="204" t="s">
        <v>78</v>
      </c>
      <c r="AV227" s="12" t="s">
        <v>127</v>
      </c>
      <c r="AW227" s="12" t="s">
        <v>33</v>
      </c>
      <c r="AX227" s="12" t="s">
        <v>74</v>
      </c>
      <c r="AY227" s="204" t="s">
        <v>119</v>
      </c>
    </row>
    <row r="228" spans="2:65" s="10" customFormat="1" ht="29.85" customHeight="1">
      <c r="B228" s="159"/>
      <c r="D228" s="170" t="s">
        <v>68</v>
      </c>
      <c r="E228" s="171" t="s">
        <v>167</v>
      </c>
      <c r="F228" s="171" t="s">
        <v>319</v>
      </c>
      <c r="I228" s="162"/>
      <c r="J228" s="172">
        <f>BK228</f>
        <v>0</v>
      </c>
      <c r="L228" s="159"/>
      <c r="M228" s="164"/>
      <c r="N228" s="165"/>
      <c r="O228" s="165"/>
      <c r="P228" s="166">
        <f>SUM(P229:P290)</f>
        <v>0</v>
      </c>
      <c r="Q228" s="165"/>
      <c r="R228" s="166">
        <f>SUM(R229:R290)</f>
        <v>49.775559999999999</v>
      </c>
      <c r="S228" s="165"/>
      <c r="T228" s="167">
        <f>SUM(T229:T290)</f>
        <v>0</v>
      </c>
      <c r="AR228" s="160" t="s">
        <v>74</v>
      </c>
      <c r="AT228" s="168" t="s">
        <v>68</v>
      </c>
      <c r="AU228" s="168" t="s">
        <v>74</v>
      </c>
      <c r="AY228" s="160" t="s">
        <v>119</v>
      </c>
      <c r="BK228" s="169">
        <f>SUM(BK229:BK290)</f>
        <v>0</v>
      </c>
    </row>
    <row r="229" spans="2:65" s="1" customFormat="1" ht="31.5" customHeight="1">
      <c r="B229" s="173"/>
      <c r="C229" s="174" t="s">
        <v>320</v>
      </c>
      <c r="D229" s="174" t="s">
        <v>122</v>
      </c>
      <c r="E229" s="175" t="s">
        <v>321</v>
      </c>
      <c r="F229" s="176" t="s">
        <v>322</v>
      </c>
      <c r="G229" s="177" t="s">
        <v>323</v>
      </c>
      <c r="H229" s="178">
        <v>2</v>
      </c>
      <c r="I229" s="179"/>
      <c r="J229" s="180">
        <f>ROUND(I229*H229,2)</f>
        <v>0</v>
      </c>
      <c r="K229" s="176" t="s">
        <v>126</v>
      </c>
      <c r="L229" s="40"/>
      <c r="M229" s="181" t="s">
        <v>5</v>
      </c>
      <c r="N229" s="182" t="s">
        <v>40</v>
      </c>
      <c r="O229" s="41"/>
      <c r="P229" s="183">
        <f>O229*H229</f>
        <v>0</v>
      </c>
      <c r="Q229" s="183">
        <v>6.9999999999999999E-4</v>
      </c>
      <c r="R229" s="183">
        <f>Q229*H229</f>
        <v>1.4E-3</v>
      </c>
      <c r="S229" s="183">
        <v>0</v>
      </c>
      <c r="T229" s="184">
        <f>S229*H229</f>
        <v>0</v>
      </c>
      <c r="AR229" s="23" t="s">
        <v>127</v>
      </c>
      <c r="AT229" s="23" t="s">
        <v>122</v>
      </c>
      <c r="AU229" s="23" t="s">
        <v>78</v>
      </c>
      <c r="AY229" s="23" t="s">
        <v>119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23" t="s">
        <v>74</v>
      </c>
      <c r="BK229" s="185">
        <f>ROUND(I229*H229,2)</f>
        <v>0</v>
      </c>
      <c r="BL229" s="23" t="s">
        <v>127</v>
      </c>
      <c r="BM229" s="23" t="s">
        <v>324</v>
      </c>
    </row>
    <row r="230" spans="2:65" s="13" customFormat="1">
      <c r="B230" s="218"/>
      <c r="D230" s="187" t="s">
        <v>129</v>
      </c>
      <c r="E230" s="219" t="s">
        <v>5</v>
      </c>
      <c r="F230" s="220" t="s">
        <v>325</v>
      </c>
      <c r="H230" s="221" t="s">
        <v>5</v>
      </c>
      <c r="I230" s="222"/>
      <c r="L230" s="218"/>
      <c r="M230" s="223"/>
      <c r="N230" s="224"/>
      <c r="O230" s="224"/>
      <c r="P230" s="224"/>
      <c r="Q230" s="224"/>
      <c r="R230" s="224"/>
      <c r="S230" s="224"/>
      <c r="T230" s="225"/>
      <c r="AT230" s="221" t="s">
        <v>129</v>
      </c>
      <c r="AU230" s="221" t="s">
        <v>78</v>
      </c>
      <c r="AV230" s="13" t="s">
        <v>74</v>
      </c>
      <c r="AW230" s="13" t="s">
        <v>33</v>
      </c>
      <c r="AX230" s="13" t="s">
        <v>69</v>
      </c>
      <c r="AY230" s="221" t="s">
        <v>119</v>
      </c>
    </row>
    <row r="231" spans="2:65" s="11" customFormat="1">
      <c r="B231" s="186"/>
      <c r="D231" s="187" t="s">
        <v>129</v>
      </c>
      <c r="E231" s="188" t="s">
        <v>5</v>
      </c>
      <c r="F231" s="189" t="s">
        <v>78</v>
      </c>
      <c r="H231" s="190">
        <v>2</v>
      </c>
      <c r="I231" s="191"/>
      <c r="L231" s="186"/>
      <c r="M231" s="192"/>
      <c r="N231" s="193"/>
      <c r="O231" s="193"/>
      <c r="P231" s="193"/>
      <c r="Q231" s="193"/>
      <c r="R231" s="193"/>
      <c r="S231" s="193"/>
      <c r="T231" s="194"/>
      <c r="AT231" s="188" t="s">
        <v>129</v>
      </c>
      <c r="AU231" s="188" t="s">
        <v>78</v>
      </c>
      <c r="AV231" s="11" t="s">
        <v>78</v>
      </c>
      <c r="AW231" s="11" t="s">
        <v>33</v>
      </c>
      <c r="AX231" s="11" t="s">
        <v>69</v>
      </c>
      <c r="AY231" s="188" t="s">
        <v>119</v>
      </c>
    </row>
    <row r="232" spans="2:65" s="12" customFormat="1">
      <c r="B232" s="195"/>
      <c r="D232" s="196" t="s">
        <v>129</v>
      </c>
      <c r="E232" s="197" t="s">
        <v>5</v>
      </c>
      <c r="F232" s="198" t="s">
        <v>131</v>
      </c>
      <c r="H232" s="199">
        <v>2</v>
      </c>
      <c r="I232" s="200"/>
      <c r="L232" s="195"/>
      <c r="M232" s="201"/>
      <c r="N232" s="202"/>
      <c r="O232" s="202"/>
      <c r="P232" s="202"/>
      <c r="Q232" s="202"/>
      <c r="R232" s="202"/>
      <c r="S232" s="202"/>
      <c r="T232" s="203"/>
      <c r="AT232" s="204" t="s">
        <v>129</v>
      </c>
      <c r="AU232" s="204" t="s">
        <v>78</v>
      </c>
      <c r="AV232" s="12" t="s">
        <v>127</v>
      </c>
      <c r="AW232" s="12" t="s">
        <v>33</v>
      </c>
      <c r="AX232" s="12" t="s">
        <v>74</v>
      </c>
      <c r="AY232" s="204" t="s">
        <v>119</v>
      </c>
    </row>
    <row r="233" spans="2:65" s="1" customFormat="1" ht="22.5" customHeight="1">
      <c r="B233" s="173"/>
      <c r="C233" s="205" t="s">
        <v>326</v>
      </c>
      <c r="D233" s="205" t="s">
        <v>139</v>
      </c>
      <c r="E233" s="206" t="s">
        <v>327</v>
      </c>
      <c r="F233" s="207" t="s">
        <v>328</v>
      </c>
      <c r="G233" s="208" t="s">
        <v>323</v>
      </c>
      <c r="H233" s="209">
        <v>2</v>
      </c>
      <c r="I233" s="210"/>
      <c r="J233" s="211">
        <f>ROUND(I233*H233,2)</f>
        <v>0</v>
      </c>
      <c r="K233" s="207" t="s">
        <v>126</v>
      </c>
      <c r="L233" s="212"/>
      <c r="M233" s="213" t="s">
        <v>5</v>
      </c>
      <c r="N233" s="214" t="s">
        <v>40</v>
      </c>
      <c r="O233" s="41"/>
      <c r="P233" s="183">
        <f>O233*H233</f>
        <v>0</v>
      </c>
      <c r="Q233" s="183">
        <v>2E-3</v>
      </c>
      <c r="R233" s="183">
        <f>Q233*H233</f>
        <v>4.0000000000000001E-3</v>
      </c>
      <c r="S233" s="183">
        <v>0</v>
      </c>
      <c r="T233" s="184">
        <f>S233*H233</f>
        <v>0</v>
      </c>
      <c r="AR233" s="23" t="s">
        <v>143</v>
      </c>
      <c r="AT233" s="23" t="s">
        <v>139</v>
      </c>
      <c r="AU233" s="23" t="s">
        <v>78</v>
      </c>
      <c r="AY233" s="23" t="s">
        <v>119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23" t="s">
        <v>74</v>
      </c>
      <c r="BK233" s="185">
        <f>ROUND(I233*H233,2)</f>
        <v>0</v>
      </c>
      <c r="BL233" s="23" t="s">
        <v>127</v>
      </c>
      <c r="BM233" s="23" t="s">
        <v>329</v>
      </c>
    </row>
    <row r="234" spans="2:65" s="13" customFormat="1">
      <c r="B234" s="218"/>
      <c r="D234" s="187" t="s">
        <v>129</v>
      </c>
      <c r="E234" s="219" t="s">
        <v>5</v>
      </c>
      <c r="F234" s="220" t="s">
        <v>330</v>
      </c>
      <c r="H234" s="221" t="s">
        <v>5</v>
      </c>
      <c r="I234" s="222"/>
      <c r="L234" s="218"/>
      <c r="M234" s="223"/>
      <c r="N234" s="224"/>
      <c r="O234" s="224"/>
      <c r="P234" s="224"/>
      <c r="Q234" s="224"/>
      <c r="R234" s="224"/>
      <c r="S234" s="224"/>
      <c r="T234" s="225"/>
      <c r="AT234" s="221" t="s">
        <v>129</v>
      </c>
      <c r="AU234" s="221" t="s">
        <v>78</v>
      </c>
      <c r="AV234" s="13" t="s">
        <v>74</v>
      </c>
      <c r="AW234" s="13" t="s">
        <v>33</v>
      </c>
      <c r="AX234" s="13" t="s">
        <v>69</v>
      </c>
      <c r="AY234" s="221" t="s">
        <v>119</v>
      </c>
    </row>
    <row r="235" spans="2:65" s="11" customFormat="1">
      <c r="B235" s="186"/>
      <c r="D235" s="187" t="s">
        <v>129</v>
      </c>
      <c r="E235" s="188" t="s">
        <v>5</v>
      </c>
      <c r="F235" s="189" t="s">
        <v>78</v>
      </c>
      <c r="H235" s="190">
        <v>2</v>
      </c>
      <c r="I235" s="191"/>
      <c r="L235" s="186"/>
      <c r="M235" s="192"/>
      <c r="N235" s="193"/>
      <c r="O235" s="193"/>
      <c r="P235" s="193"/>
      <c r="Q235" s="193"/>
      <c r="R235" s="193"/>
      <c r="S235" s="193"/>
      <c r="T235" s="194"/>
      <c r="AT235" s="188" t="s">
        <v>129</v>
      </c>
      <c r="AU235" s="188" t="s">
        <v>78</v>
      </c>
      <c r="AV235" s="11" t="s">
        <v>78</v>
      </c>
      <c r="AW235" s="11" t="s">
        <v>33</v>
      </c>
      <c r="AX235" s="11" t="s">
        <v>69</v>
      </c>
      <c r="AY235" s="188" t="s">
        <v>119</v>
      </c>
    </row>
    <row r="236" spans="2:65" s="12" customFormat="1">
      <c r="B236" s="195"/>
      <c r="D236" s="196" t="s">
        <v>129</v>
      </c>
      <c r="E236" s="197" t="s">
        <v>5</v>
      </c>
      <c r="F236" s="198" t="s">
        <v>131</v>
      </c>
      <c r="H236" s="199">
        <v>2</v>
      </c>
      <c r="I236" s="200"/>
      <c r="L236" s="195"/>
      <c r="M236" s="201"/>
      <c r="N236" s="202"/>
      <c r="O236" s="202"/>
      <c r="P236" s="202"/>
      <c r="Q236" s="202"/>
      <c r="R236" s="202"/>
      <c r="S236" s="202"/>
      <c r="T236" s="203"/>
      <c r="AT236" s="204" t="s">
        <v>129</v>
      </c>
      <c r="AU236" s="204" t="s">
        <v>78</v>
      </c>
      <c r="AV236" s="12" t="s">
        <v>127</v>
      </c>
      <c r="AW236" s="12" t="s">
        <v>33</v>
      </c>
      <c r="AX236" s="12" t="s">
        <v>74</v>
      </c>
      <c r="AY236" s="204" t="s">
        <v>119</v>
      </c>
    </row>
    <row r="237" spans="2:65" s="1" customFormat="1" ht="22.5" customHeight="1">
      <c r="B237" s="173"/>
      <c r="C237" s="174" t="s">
        <v>331</v>
      </c>
      <c r="D237" s="174" t="s">
        <v>122</v>
      </c>
      <c r="E237" s="175" t="s">
        <v>332</v>
      </c>
      <c r="F237" s="176" t="s">
        <v>333</v>
      </c>
      <c r="G237" s="177" t="s">
        <v>323</v>
      </c>
      <c r="H237" s="178">
        <v>2</v>
      </c>
      <c r="I237" s="179"/>
      <c r="J237" s="180">
        <f t="shared" ref="J237:J242" si="0">ROUND(I237*H237,2)</f>
        <v>0</v>
      </c>
      <c r="K237" s="176" t="s">
        <v>126</v>
      </c>
      <c r="L237" s="40"/>
      <c r="M237" s="181" t="s">
        <v>5</v>
      </c>
      <c r="N237" s="182" t="s">
        <v>40</v>
      </c>
      <c r="O237" s="41"/>
      <c r="P237" s="183">
        <f t="shared" ref="P237:P242" si="1">O237*H237</f>
        <v>0</v>
      </c>
      <c r="Q237" s="183">
        <v>0.11241</v>
      </c>
      <c r="R237" s="183">
        <f t="shared" ref="R237:R242" si="2">Q237*H237</f>
        <v>0.22481999999999999</v>
      </c>
      <c r="S237" s="183">
        <v>0</v>
      </c>
      <c r="T237" s="184">
        <f t="shared" ref="T237:T242" si="3">S237*H237</f>
        <v>0</v>
      </c>
      <c r="AR237" s="23" t="s">
        <v>127</v>
      </c>
      <c r="AT237" s="23" t="s">
        <v>122</v>
      </c>
      <c r="AU237" s="23" t="s">
        <v>78</v>
      </c>
      <c r="AY237" s="23" t="s">
        <v>119</v>
      </c>
      <c r="BE237" s="185">
        <f t="shared" ref="BE237:BE242" si="4">IF(N237="základní",J237,0)</f>
        <v>0</v>
      </c>
      <c r="BF237" s="185">
        <f t="shared" ref="BF237:BF242" si="5">IF(N237="snížená",J237,0)</f>
        <v>0</v>
      </c>
      <c r="BG237" s="185">
        <f t="shared" ref="BG237:BG242" si="6">IF(N237="zákl. přenesená",J237,0)</f>
        <v>0</v>
      </c>
      <c r="BH237" s="185">
        <f t="shared" ref="BH237:BH242" si="7">IF(N237="sníž. přenesená",J237,0)</f>
        <v>0</v>
      </c>
      <c r="BI237" s="185">
        <f t="shared" ref="BI237:BI242" si="8">IF(N237="nulová",J237,0)</f>
        <v>0</v>
      </c>
      <c r="BJ237" s="23" t="s">
        <v>74</v>
      </c>
      <c r="BK237" s="185">
        <f t="shared" ref="BK237:BK242" si="9">ROUND(I237*H237,2)</f>
        <v>0</v>
      </c>
      <c r="BL237" s="23" t="s">
        <v>127</v>
      </c>
      <c r="BM237" s="23" t="s">
        <v>334</v>
      </c>
    </row>
    <row r="238" spans="2:65" s="1" customFormat="1" ht="22.5" customHeight="1">
      <c r="B238" s="173"/>
      <c r="C238" s="205" t="s">
        <v>335</v>
      </c>
      <c r="D238" s="205" t="s">
        <v>139</v>
      </c>
      <c r="E238" s="206" t="s">
        <v>336</v>
      </c>
      <c r="F238" s="207" t="s">
        <v>337</v>
      </c>
      <c r="G238" s="208" t="s">
        <v>323</v>
      </c>
      <c r="H238" s="209">
        <v>2</v>
      </c>
      <c r="I238" s="210"/>
      <c r="J238" s="211">
        <f t="shared" si="0"/>
        <v>0</v>
      </c>
      <c r="K238" s="207" t="s">
        <v>126</v>
      </c>
      <c r="L238" s="212"/>
      <c r="M238" s="213" t="s">
        <v>5</v>
      </c>
      <c r="N238" s="214" t="s">
        <v>40</v>
      </c>
      <c r="O238" s="41"/>
      <c r="P238" s="183">
        <f t="shared" si="1"/>
        <v>0</v>
      </c>
      <c r="Q238" s="183">
        <v>6.1000000000000004E-3</v>
      </c>
      <c r="R238" s="183">
        <f t="shared" si="2"/>
        <v>1.2200000000000001E-2</v>
      </c>
      <c r="S238" s="183">
        <v>0</v>
      </c>
      <c r="T238" s="184">
        <f t="shared" si="3"/>
        <v>0</v>
      </c>
      <c r="AR238" s="23" t="s">
        <v>143</v>
      </c>
      <c r="AT238" s="23" t="s">
        <v>139</v>
      </c>
      <c r="AU238" s="23" t="s">
        <v>78</v>
      </c>
      <c r="AY238" s="23" t="s">
        <v>119</v>
      </c>
      <c r="BE238" s="185">
        <f t="shared" si="4"/>
        <v>0</v>
      </c>
      <c r="BF238" s="185">
        <f t="shared" si="5"/>
        <v>0</v>
      </c>
      <c r="BG238" s="185">
        <f t="shared" si="6"/>
        <v>0</v>
      </c>
      <c r="BH238" s="185">
        <f t="shared" si="7"/>
        <v>0</v>
      </c>
      <c r="BI238" s="185">
        <f t="shared" si="8"/>
        <v>0</v>
      </c>
      <c r="BJ238" s="23" t="s">
        <v>74</v>
      </c>
      <c r="BK238" s="185">
        <f t="shared" si="9"/>
        <v>0</v>
      </c>
      <c r="BL238" s="23" t="s">
        <v>127</v>
      </c>
      <c r="BM238" s="23" t="s">
        <v>338</v>
      </c>
    </row>
    <row r="239" spans="2:65" s="1" customFormat="1" ht="22.5" customHeight="1">
      <c r="B239" s="173"/>
      <c r="C239" s="205" t="s">
        <v>339</v>
      </c>
      <c r="D239" s="205" t="s">
        <v>139</v>
      </c>
      <c r="E239" s="206" t="s">
        <v>340</v>
      </c>
      <c r="F239" s="207" t="s">
        <v>341</v>
      </c>
      <c r="G239" s="208" t="s">
        <v>323</v>
      </c>
      <c r="H239" s="209">
        <v>2</v>
      </c>
      <c r="I239" s="210"/>
      <c r="J239" s="211">
        <f t="shared" si="0"/>
        <v>0</v>
      </c>
      <c r="K239" s="207" t="s">
        <v>126</v>
      </c>
      <c r="L239" s="212"/>
      <c r="M239" s="213" t="s">
        <v>5</v>
      </c>
      <c r="N239" s="214" t="s">
        <v>40</v>
      </c>
      <c r="O239" s="41"/>
      <c r="P239" s="183">
        <f t="shared" si="1"/>
        <v>0</v>
      </c>
      <c r="Q239" s="183">
        <v>3.0000000000000001E-3</v>
      </c>
      <c r="R239" s="183">
        <f t="shared" si="2"/>
        <v>6.0000000000000001E-3</v>
      </c>
      <c r="S239" s="183">
        <v>0</v>
      </c>
      <c r="T239" s="184">
        <f t="shared" si="3"/>
        <v>0</v>
      </c>
      <c r="AR239" s="23" t="s">
        <v>143</v>
      </c>
      <c r="AT239" s="23" t="s">
        <v>139</v>
      </c>
      <c r="AU239" s="23" t="s">
        <v>78</v>
      </c>
      <c r="AY239" s="23" t="s">
        <v>119</v>
      </c>
      <c r="BE239" s="185">
        <f t="shared" si="4"/>
        <v>0</v>
      </c>
      <c r="BF239" s="185">
        <f t="shared" si="5"/>
        <v>0</v>
      </c>
      <c r="BG239" s="185">
        <f t="shared" si="6"/>
        <v>0</v>
      </c>
      <c r="BH239" s="185">
        <f t="shared" si="7"/>
        <v>0</v>
      </c>
      <c r="BI239" s="185">
        <f t="shared" si="8"/>
        <v>0</v>
      </c>
      <c r="BJ239" s="23" t="s">
        <v>74</v>
      </c>
      <c r="BK239" s="185">
        <f t="shared" si="9"/>
        <v>0</v>
      </c>
      <c r="BL239" s="23" t="s">
        <v>127</v>
      </c>
      <c r="BM239" s="23" t="s">
        <v>342</v>
      </c>
    </row>
    <row r="240" spans="2:65" s="1" customFormat="1" ht="22.5" customHeight="1">
      <c r="B240" s="173"/>
      <c r="C240" s="205" t="s">
        <v>343</v>
      </c>
      <c r="D240" s="205" t="s">
        <v>139</v>
      </c>
      <c r="E240" s="206" t="s">
        <v>344</v>
      </c>
      <c r="F240" s="207" t="s">
        <v>345</v>
      </c>
      <c r="G240" s="208" t="s">
        <v>323</v>
      </c>
      <c r="H240" s="209">
        <v>2</v>
      </c>
      <c r="I240" s="210"/>
      <c r="J240" s="211">
        <f t="shared" si="0"/>
        <v>0</v>
      </c>
      <c r="K240" s="207" t="s">
        <v>126</v>
      </c>
      <c r="L240" s="212"/>
      <c r="M240" s="213" t="s">
        <v>5</v>
      </c>
      <c r="N240" s="214" t="s">
        <v>40</v>
      </c>
      <c r="O240" s="41"/>
      <c r="P240" s="183">
        <f t="shared" si="1"/>
        <v>0</v>
      </c>
      <c r="Q240" s="183">
        <v>1E-4</v>
      </c>
      <c r="R240" s="183">
        <f t="shared" si="2"/>
        <v>2.0000000000000001E-4</v>
      </c>
      <c r="S240" s="183">
        <v>0</v>
      </c>
      <c r="T240" s="184">
        <f t="shared" si="3"/>
        <v>0</v>
      </c>
      <c r="AR240" s="23" t="s">
        <v>143</v>
      </c>
      <c r="AT240" s="23" t="s">
        <v>139</v>
      </c>
      <c r="AU240" s="23" t="s">
        <v>78</v>
      </c>
      <c r="AY240" s="23" t="s">
        <v>119</v>
      </c>
      <c r="BE240" s="185">
        <f t="shared" si="4"/>
        <v>0</v>
      </c>
      <c r="BF240" s="185">
        <f t="shared" si="5"/>
        <v>0</v>
      </c>
      <c r="BG240" s="185">
        <f t="shared" si="6"/>
        <v>0</v>
      </c>
      <c r="BH240" s="185">
        <f t="shared" si="7"/>
        <v>0</v>
      </c>
      <c r="BI240" s="185">
        <f t="shared" si="8"/>
        <v>0</v>
      </c>
      <c r="BJ240" s="23" t="s">
        <v>74</v>
      </c>
      <c r="BK240" s="185">
        <f t="shared" si="9"/>
        <v>0</v>
      </c>
      <c r="BL240" s="23" t="s">
        <v>127</v>
      </c>
      <c r="BM240" s="23" t="s">
        <v>346</v>
      </c>
    </row>
    <row r="241" spans="2:65" s="1" customFormat="1" ht="22.5" customHeight="1">
      <c r="B241" s="173"/>
      <c r="C241" s="205" t="s">
        <v>347</v>
      </c>
      <c r="D241" s="205" t="s">
        <v>139</v>
      </c>
      <c r="E241" s="206" t="s">
        <v>348</v>
      </c>
      <c r="F241" s="207" t="s">
        <v>349</v>
      </c>
      <c r="G241" s="208" t="s">
        <v>323</v>
      </c>
      <c r="H241" s="209">
        <v>4</v>
      </c>
      <c r="I241" s="210"/>
      <c r="J241" s="211">
        <f t="shared" si="0"/>
        <v>0</v>
      </c>
      <c r="K241" s="207" t="s">
        <v>126</v>
      </c>
      <c r="L241" s="212"/>
      <c r="M241" s="213" t="s">
        <v>5</v>
      </c>
      <c r="N241" s="214" t="s">
        <v>40</v>
      </c>
      <c r="O241" s="41"/>
      <c r="P241" s="183">
        <f t="shared" si="1"/>
        <v>0</v>
      </c>
      <c r="Q241" s="183">
        <v>3.5E-4</v>
      </c>
      <c r="R241" s="183">
        <f t="shared" si="2"/>
        <v>1.4E-3</v>
      </c>
      <c r="S241" s="183">
        <v>0</v>
      </c>
      <c r="T241" s="184">
        <f t="shared" si="3"/>
        <v>0</v>
      </c>
      <c r="AR241" s="23" t="s">
        <v>143</v>
      </c>
      <c r="AT241" s="23" t="s">
        <v>139</v>
      </c>
      <c r="AU241" s="23" t="s">
        <v>78</v>
      </c>
      <c r="AY241" s="23" t="s">
        <v>119</v>
      </c>
      <c r="BE241" s="185">
        <f t="shared" si="4"/>
        <v>0</v>
      </c>
      <c r="BF241" s="185">
        <f t="shared" si="5"/>
        <v>0</v>
      </c>
      <c r="BG241" s="185">
        <f t="shared" si="6"/>
        <v>0</v>
      </c>
      <c r="BH241" s="185">
        <f t="shared" si="7"/>
        <v>0</v>
      </c>
      <c r="BI241" s="185">
        <f t="shared" si="8"/>
        <v>0</v>
      </c>
      <c r="BJ241" s="23" t="s">
        <v>74</v>
      </c>
      <c r="BK241" s="185">
        <f t="shared" si="9"/>
        <v>0</v>
      </c>
      <c r="BL241" s="23" t="s">
        <v>127</v>
      </c>
      <c r="BM241" s="23" t="s">
        <v>350</v>
      </c>
    </row>
    <row r="242" spans="2:65" s="1" customFormat="1" ht="31.5" customHeight="1">
      <c r="B242" s="173"/>
      <c r="C242" s="174" t="s">
        <v>351</v>
      </c>
      <c r="D242" s="174" t="s">
        <v>122</v>
      </c>
      <c r="E242" s="175" t="s">
        <v>352</v>
      </c>
      <c r="F242" s="176" t="s">
        <v>353</v>
      </c>
      <c r="G242" s="177" t="s">
        <v>194</v>
      </c>
      <c r="H242" s="178">
        <v>60</v>
      </c>
      <c r="I242" s="179"/>
      <c r="J242" s="180">
        <f t="shared" si="0"/>
        <v>0</v>
      </c>
      <c r="K242" s="176" t="s">
        <v>126</v>
      </c>
      <c r="L242" s="40"/>
      <c r="M242" s="181" t="s">
        <v>5</v>
      </c>
      <c r="N242" s="182" t="s">
        <v>40</v>
      </c>
      <c r="O242" s="41"/>
      <c r="P242" s="183">
        <f t="shared" si="1"/>
        <v>0</v>
      </c>
      <c r="Q242" s="183">
        <v>3.3E-4</v>
      </c>
      <c r="R242" s="183">
        <f t="shared" si="2"/>
        <v>1.9799999999999998E-2</v>
      </c>
      <c r="S242" s="183">
        <v>0</v>
      </c>
      <c r="T242" s="184">
        <f t="shared" si="3"/>
        <v>0</v>
      </c>
      <c r="AR242" s="23" t="s">
        <v>127</v>
      </c>
      <c r="AT242" s="23" t="s">
        <v>122</v>
      </c>
      <c r="AU242" s="23" t="s">
        <v>78</v>
      </c>
      <c r="AY242" s="23" t="s">
        <v>119</v>
      </c>
      <c r="BE242" s="185">
        <f t="shared" si="4"/>
        <v>0</v>
      </c>
      <c r="BF242" s="185">
        <f t="shared" si="5"/>
        <v>0</v>
      </c>
      <c r="BG242" s="185">
        <f t="shared" si="6"/>
        <v>0</v>
      </c>
      <c r="BH242" s="185">
        <f t="shared" si="7"/>
        <v>0</v>
      </c>
      <c r="BI242" s="185">
        <f t="shared" si="8"/>
        <v>0</v>
      </c>
      <c r="BJ242" s="23" t="s">
        <v>74</v>
      </c>
      <c r="BK242" s="185">
        <f t="shared" si="9"/>
        <v>0</v>
      </c>
      <c r="BL242" s="23" t="s">
        <v>127</v>
      </c>
      <c r="BM242" s="23" t="s">
        <v>354</v>
      </c>
    </row>
    <row r="243" spans="2:65" s="13" customFormat="1">
      <c r="B243" s="218"/>
      <c r="D243" s="187" t="s">
        <v>129</v>
      </c>
      <c r="E243" s="219" t="s">
        <v>5</v>
      </c>
      <c r="F243" s="220" t="s">
        <v>355</v>
      </c>
      <c r="H243" s="221" t="s">
        <v>5</v>
      </c>
      <c r="I243" s="222"/>
      <c r="L243" s="218"/>
      <c r="M243" s="223"/>
      <c r="N243" s="224"/>
      <c r="O243" s="224"/>
      <c r="P243" s="224"/>
      <c r="Q243" s="224"/>
      <c r="R243" s="224"/>
      <c r="S243" s="224"/>
      <c r="T243" s="225"/>
      <c r="AT243" s="221" t="s">
        <v>129</v>
      </c>
      <c r="AU243" s="221" t="s">
        <v>78</v>
      </c>
      <c r="AV243" s="13" t="s">
        <v>74</v>
      </c>
      <c r="AW243" s="13" t="s">
        <v>33</v>
      </c>
      <c r="AX243" s="13" t="s">
        <v>69</v>
      </c>
      <c r="AY243" s="221" t="s">
        <v>119</v>
      </c>
    </row>
    <row r="244" spans="2:65" s="11" customFormat="1">
      <c r="B244" s="186"/>
      <c r="D244" s="187" t="s">
        <v>129</v>
      </c>
      <c r="E244" s="188" t="s">
        <v>5</v>
      </c>
      <c r="F244" s="189" t="s">
        <v>356</v>
      </c>
      <c r="H244" s="190">
        <v>60</v>
      </c>
      <c r="I244" s="191"/>
      <c r="L244" s="186"/>
      <c r="M244" s="192"/>
      <c r="N244" s="193"/>
      <c r="O244" s="193"/>
      <c r="P244" s="193"/>
      <c r="Q244" s="193"/>
      <c r="R244" s="193"/>
      <c r="S244" s="193"/>
      <c r="T244" s="194"/>
      <c r="AT244" s="188" t="s">
        <v>129</v>
      </c>
      <c r="AU244" s="188" t="s">
        <v>78</v>
      </c>
      <c r="AV244" s="11" t="s">
        <v>78</v>
      </c>
      <c r="AW244" s="11" t="s">
        <v>33</v>
      </c>
      <c r="AX244" s="11" t="s">
        <v>69</v>
      </c>
      <c r="AY244" s="188" t="s">
        <v>119</v>
      </c>
    </row>
    <row r="245" spans="2:65" s="12" customFormat="1">
      <c r="B245" s="195"/>
      <c r="D245" s="196" t="s">
        <v>129</v>
      </c>
      <c r="E245" s="197" t="s">
        <v>5</v>
      </c>
      <c r="F245" s="198" t="s">
        <v>131</v>
      </c>
      <c r="H245" s="199">
        <v>60</v>
      </c>
      <c r="I245" s="200"/>
      <c r="L245" s="195"/>
      <c r="M245" s="201"/>
      <c r="N245" s="202"/>
      <c r="O245" s="202"/>
      <c r="P245" s="202"/>
      <c r="Q245" s="202"/>
      <c r="R245" s="202"/>
      <c r="S245" s="202"/>
      <c r="T245" s="203"/>
      <c r="AT245" s="204" t="s">
        <v>129</v>
      </c>
      <c r="AU245" s="204" t="s">
        <v>78</v>
      </c>
      <c r="AV245" s="12" t="s">
        <v>127</v>
      </c>
      <c r="AW245" s="12" t="s">
        <v>33</v>
      </c>
      <c r="AX245" s="12" t="s">
        <v>74</v>
      </c>
      <c r="AY245" s="204" t="s">
        <v>119</v>
      </c>
    </row>
    <row r="246" spans="2:65" s="1" customFormat="1" ht="31.5" customHeight="1">
      <c r="B246" s="173"/>
      <c r="C246" s="174" t="s">
        <v>357</v>
      </c>
      <c r="D246" s="174" t="s">
        <v>122</v>
      </c>
      <c r="E246" s="175" t="s">
        <v>358</v>
      </c>
      <c r="F246" s="176" t="s">
        <v>359</v>
      </c>
      <c r="G246" s="177" t="s">
        <v>194</v>
      </c>
      <c r="H246" s="178">
        <v>62</v>
      </c>
      <c r="I246" s="179"/>
      <c r="J246" s="180">
        <f>ROUND(I246*H246,2)</f>
        <v>0</v>
      </c>
      <c r="K246" s="176" t="s">
        <v>126</v>
      </c>
      <c r="L246" s="40"/>
      <c r="M246" s="181" t="s">
        <v>5</v>
      </c>
      <c r="N246" s="182" t="s">
        <v>40</v>
      </c>
      <c r="O246" s="41"/>
      <c r="P246" s="183">
        <f>O246*H246</f>
        <v>0</v>
      </c>
      <c r="Q246" s="183">
        <v>6.4999999999999997E-4</v>
      </c>
      <c r="R246" s="183">
        <f>Q246*H246</f>
        <v>4.0299999999999996E-2</v>
      </c>
      <c r="S246" s="183">
        <v>0</v>
      </c>
      <c r="T246" s="184">
        <f>S246*H246</f>
        <v>0</v>
      </c>
      <c r="AR246" s="23" t="s">
        <v>127</v>
      </c>
      <c r="AT246" s="23" t="s">
        <v>122</v>
      </c>
      <c r="AU246" s="23" t="s">
        <v>78</v>
      </c>
      <c r="AY246" s="23" t="s">
        <v>119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23" t="s">
        <v>74</v>
      </c>
      <c r="BK246" s="185">
        <f>ROUND(I246*H246,2)</f>
        <v>0</v>
      </c>
      <c r="BL246" s="23" t="s">
        <v>127</v>
      </c>
      <c r="BM246" s="23" t="s">
        <v>360</v>
      </c>
    </row>
    <row r="247" spans="2:65" s="13" customFormat="1">
      <c r="B247" s="218"/>
      <c r="D247" s="187" t="s">
        <v>129</v>
      </c>
      <c r="E247" s="219" t="s">
        <v>5</v>
      </c>
      <c r="F247" s="220" t="s">
        <v>361</v>
      </c>
      <c r="H247" s="221" t="s">
        <v>5</v>
      </c>
      <c r="I247" s="222"/>
      <c r="L247" s="218"/>
      <c r="M247" s="223"/>
      <c r="N247" s="224"/>
      <c r="O247" s="224"/>
      <c r="P247" s="224"/>
      <c r="Q247" s="224"/>
      <c r="R247" s="224"/>
      <c r="S247" s="224"/>
      <c r="T247" s="225"/>
      <c r="AT247" s="221" t="s">
        <v>129</v>
      </c>
      <c r="AU247" s="221" t="s">
        <v>78</v>
      </c>
      <c r="AV247" s="13" t="s">
        <v>74</v>
      </c>
      <c r="AW247" s="13" t="s">
        <v>33</v>
      </c>
      <c r="AX247" s="13" t="s">
        <v>69</v>
      </c>
      <c r="AY247" s="221" t="s">
        <v>119</v>
      </c>
    </row>
    <row r="248" spans="2:65" s="11" customFormat="1">
      <c r="B248" s="186"/>
      <c r="D248" s="187" t="s">
        <v>129</v>
      </c>
      <c r="E248" s="188" t="s">
        <v>5</v>
      </c>
      <c r="F248" s="189" t="s">
        <v>362</v>
      </c>
      <c r="H248" s="190">
        <v>62</v>
      </c>
      <c r="I248" s="191"/>
      <c r="L248" s="186"/>
      <c r="M248" s="192"/>
      <c r="N248" s="193"/>
      <c r="O248" s="193"/>
      <c r="P248" s="193"/>
      <c r="Q248" s="193"/>
      <c r="R248" s="193"/>
      <c r="S248" s="193"/>
      <c r="T248" s="194"/>
      <c r="AT248" s="188" t="s">
        <v>129</v>
      </c>
      <c r="AU248" s="188" t="s">
        <v>78</v>
      </c>
      <c r="AV248" s="11" t="s">
        <v>78</v>
      </c>
      <c r="AW248" s="11" t="s">
        <v>33</v>
      </c>
      <c r="AX248" s="11" t="s">
        <v>69</v>
      </c>
      <c r="AY248" s="188" t="s">
        <v>119</v>
      </c>
    </row>
    <row r="249" spans="2:65" s="12" customFormat="1">
      <c r="B249" s="195"/>
      <c r="D249" s="196" t="s">
        <v>129</v>
      </c>
      <c r="E249" s="197" t="s">
        <v>5</v>
      </c>
      <c r="F249" s="198" t="s">
        <v>131</v>
      </c>
      <c r="H249" s="199">
        <v>62</v>
      </c>
      <c r="I249" s="200"/>
      <c r="L249" s="195"/>
      <c r="M249" s="201"/>
      <c r="N249" s="202"/>
      <c r="O249" s="202"/>
      <c r="P249" s="202"/>
      <c r="Q249" s="202"/>
      <c r="R249" s="202"/>
      <c r="S249" s="202"/>
      <c r="T249" s="203"/>
      <c r="AT249" s="204" t="s">
        <v>129</v>
      </c>
      <c r="AU249" s="204" t="s">
        <v>78</v>
      </c>
      <c r="AV249" s="12" t="s">
        <v>127</v>
      </c>
      <c r="AW249" s="12" t="s">
        <v>33</v>
      </c>
      <c r="AX249" s="12" t="s">
        <v>74</v>
      </c>
      <c r="AY249" s="204" t="s">
        <v>119</v>
      </c>
    </row>
    <row r="250" spans="2:65" s="1" customFormat="1" ht="31.5" customHeight="1">
      <c r="B250" s="173"/>
      <c r="C250" s="174" t="s">
        <v>363</v>
      </c>
      <c r="D250" s="174" t="s">
        <v>122</v>
      </c>
      <c r="E250" s="175" t="s">
        <v>364</v>
      </c>
      <c r="F250" s="176" t="s">
        <v>365</v>
      </c>
      <c r="G250" s="177" t="s">
        <v>158</v>
      </c>
      <c r="H250" s="178">
        <v>27</v>
      </c>
      <c r="I250" s="179"/>
      <c r="J250" s="180">
        <f>ROUND(I250*H250,2)</f>
        <v>0</v>
      </c>
      <c r="K250" s="176" t="s">
        <v>126</v>
      </c>
      <c r="L250" s="40"/>
      <c r="M250" s="181" t="s">
        <v>5</v>
      </c>
      <c r="N250" s="182" t="s">
        <v>40</v>
      </c>
      <c r="O250" s="41"/>
      <c r="P250" s="183">
        <f>O250*H250</f>
        <v>0</v>
      </c>
      <c r="Q250" s="183">
        <v>2.5999999999999999E-3</v>
      </c>
      <c r="R250" s="183">
        <f>Q250*H250</f>
        <v>7.0199999999999999E-2</v>
      </c>
      <c r="S250" s="183">
        <v>0</v>
      </c>
      <c r="T250" s="184">
        <f>S250*H250</f>
        <v>0</v>
      </c>
      <c r="AR250" s="23" t="s">
        <v>127</v>
      </c>
      <c r="AT250" s="23" t="s">
        <v>122</v>
      </c>
      <c r="AU250" s="23" t="s">
        <v>78</v>
      </c>
      <c r="AY250" s="23" t="s">
        <v>119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23" t="s">
        <v>74</v>
      </c>
      <c r="BK250" s="185">
        <f>ROUND(I250*H250,2)</f>
        <v>0</v>
      </c>
      <c r="BL250" s="23" t="s">
        <v>127</v>
      </c>
      <c r="BM250" s="23" t="s">
        <v>366</v>
      </c>
    </row>
    <row r="251" spans="2:65" s="13" customFormat="1">
      <c r="B251" s="218"/>
      <c r="D251" s="187" t="s">
        <v>129</v>
      </c>
      <c r="E251" s="219" t="s">
        <v>5</v>
      </c>
      <c r="F251" s="220" t="s">
        <v>367</v>
      </c>
      <c r="H251" s="221" t="s">
        <v>5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21" t="s">
        <v>129</v>
      </c>
      <c r="AU251" s="221" t="s">
        <v>78</v>
      </c>
      <c r="AV251" s="13" t="s">
        <v>74</v>
      </c>
      <c r="AW251" s="13" t="s">
        <v>33</v>
      </c>
      <c r="AX251" s="13" t="s">
        <v>69</v>
      </c>
      <c r="AY251" s="221" t="s">
        <v>119</v>
      </c>
    </row>
    <row r="252" spans="2:65" s="11" customFormat="1">
      <c r="B252" s="186"/>
      <c r="D252" s="187" t="s">
        <v>129</v>
      </c>
      <c r="E252" s="188" t="s">
        <v>5</v>
      </c>
      <c r="F252" s="189" t="s">
        <v>368</v>
      </c>
      <c r="H252" s="190">
        <v>15</v>
      </c>
      <c r="I252" s="191"/>
      <c r="L252" s="186"/>
      <c r="M252" s="192"/>
      <c r="N252" s="193"/>
      <c r="O252" s="193"/>
      <c r="P252" s="193"/>
      <c r="Q252" s="193"/>
      <c r="R252" s="193"/>
      <c r="S252" s="193"/>
      <c r="T252" s="194"/>
      <c r="AT252" s="188" t="s">
        <v>129</v>
      </c>
      <c r="AU252" s="188" t="s">
        <v>78</v>
      </c>
      <c r="AV252" s="11" t="s">
        <v>78</v>
      </c>
      <c r="AW252" s="11" t="s">
        <v>33</v>
      </c>
      <c r="AX252" s="11" t="s">
        <v>69</v>
      </c>
      <c r="AY252" s="188" t="s">
        <v>119</v>
      </c>
    </row>
    <row r="253" spans="2:65" s="13" customFormat="1">
      <c r="B253" s="218"/>
      <c r="D253" s="187" t="s">
        <v>129</v>
      </c>
      <c r="E253" s="219" t="s">
        <v>5</v>
      </c>
      <c r="F253" s="220" t="s">
        <v>369</v>
      </c>
      <c r="H253" s="221" t="s">
        <v>5</v>
      </c>
      <c r="I253" s="222"/>
      <c r="L253" s="218"/>
      <c r="M253" s="223"/>
      <c r="N253" s="224"/>
      <c r="O253" s="224"/>
      <c r="P253" s="224"/>
      <c r="Q253" s="224"/>
      <c r="R253" s="224"/>
      <c r="S253" s="224"/>
      <c r="T253" s="225"/>
      <c r="AT253" s="221" t="s">
        <v>129</v>
      </c>
      <c r="AU253" s="221" t="s">
        <v>78</v>
      </c>
      <c r="AV253" s="13" t="s">
        <v>74</v>
      </c>
      <c r="AW253" s="13" t="s">
        <v>33</v>
      </c>
      <c r="AX253" s="13" t="s">
        <v>69</v>
      </c>
      <c r="AY253" s="221" t="s">
        <v>119</v>
      </c>
    </row>
    <row r="254" spans="2:65" s="11" customFormat="1">
      <c r="B254" s="186"/>
      <c r="D254" s="187" t="s">
        <v>129</v>
      </c>
      <c r="E254" s="188" t="s">
        <v>5</v>
      </c>
      <c r="F254" s="189" t="s">
        <v>370</v>
      </c>
      <c r="H254" s="190">
        <v>12</v>
      </c>
      <c r="I254" s="191"/>
      <c r="L254" s="186"/>
      <c r="M254" s="192"/>
      <c r="N254" s="193"/>
      <c r="O254" s="193"/>
      <c r="P254" s="193"/>
      <c r="Q254" s="193"/>
      <c r="R254" s="193"/>
      <c r="S254" s="193"/>
      <c r="T254" s="194"/>
      <c r="AT254" s="188" t="s">
        <v>129</v>
      </c>
      <c r="AU254" s="188" t="s">
        <v>78</v>
      </c>
      <c r="AV254" s="11" t="s">
        <v>78</v>
      </c>
      <c r="AW254" s="11" t="s">
        <v>33</v>
      </c>
      <c r="AX254" s="11" t="s">
        <v>69</v>
      </c>
      <c r="AY254" s="188" t="s">
        <v>119</v>
      </c>
    </row>
    <row r="255" spans="2:65" s="12" customFormat="1">
      <c r="B255" s="195"/>
      <c r="D255" s="196" t="s">
        <v>129</v>
      </c>
      <c r="E255" s="197" t="s">
        <v>5</v>
      </c>
      <c r="F255" s="198" t="s">
        <v>131</v>
      </c>
      <c r="H255" s="199">
        <v>27</v>
      </c>
      <c r="I255" s="200"/>
      <c r="L255" s="195"/>
      <c r="M255" s="201"/>
      <c r="N255" s="202"/>
      <c r="O255" s="202"/>
      <c r="P255" s="202"/>
      <c r="Q255" s="202"/>
      <c r="R255" s="202"/>
      <c r="S255" s="202"/>
      <c r="T255" s="203"/>
      <c r="AT255" s="204" t="s">
        <v>129</v>
      </c>
      <c r="AU255" s="204" t="s">
        <v>78</v>
      </c>
      <c r="AV255" s="12" t="s">
        <v>127</v>
      </c>
      <c r="AW255" s="12" t="s">
        <v>33</v>
      </c>
      <c r="AX255" s="12" t="s">
        <v>74</v>
      </c>
      <c r="AY255" s="204" t="s">
        <v>119</v>
      </c>
    </row>
    <row r="256" spans="2:65" s="1" customFormat="1" ht="31.5" customHeight="1">
      <c r="B256" s="173"/>
      <c r="C256" s="174" t="s">
        <v>371</v>
      </c>
      <c r="D256" s="174" t="s">
        <v>122</v>
      </c>
      <c r="E256" s="175" t="s">
        <v>372</v>
      </c>
      <c r="F256" s="176" t="s">
        <v>373</v>
      </c>
      <c r="G256" s="177" t="s">
        <v>194</v>
      </c>
      <c r="H256" s="178">
        <v>122</v>
      </c>
      <c r="I256" s="179"/>
      <c r="J256" s="180">
        <f>ROUND(I256*H256,2)</f>
        <v>0</v>
      </c>
      <c r="K256" s="176" t="s">
        <v>126</v>
      </c>
      <c r="L256" s="40"/>
      <c r="M256" s="181" t="s">
        <v>5</v>
      </c>
      <c r="N256" s="182" t="s">
        <v>40</v>
      </c>
      <c r="O256" s="41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AR256" s="23" t="s">
        <v>127</v>
      </c>
      <c r="AT256" s="23" t="s">
        <v>122</v>
      </c>
      <c r="AU256" s="23" t="s">
        <v>78</v>
      </c>
      <c r="AY256" s="23" t="s">
        <v>119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23" t="s">
        <v>74</v>
      </c>
      <c r="BK256" s="185">
        <f>ROUND(I256*H256,2)</f>
        <v>0</v>
      </c>
      <c r="BL256" s="23" t="s">
        <v>127</v>
      </c>
      <c r="BM256" s="23" t="s">
        <v>374</v>
      </c>
    </row>
    <row r="257" spans="2:65" s="1" customFormat="1" ht="31.5" customHeight="1">
      <c r="B257" s="173"/>
      <c r="C257" s="174" t="s">
        <v>375</v>
      </c>
      <c r="D257" s="174" t="s">
        <v>122</v>
      </c>
      <c r="E257" s="175" t="s">
        <v>376</v>
      </c>
      <c r="F257" s="176" t="s">
        <v>377</v>
      </c>
      <c r="G257" s="177" t="s">
        <v>158</v>
      </c>
      <c r="H257" s="178">
        <v>27</v>
      </c>
      <c r="I257" s="179"/>
      <c r="J257" s="180">
        <f>ROUND(I257*H257,2)</f>
        <v>0</v>
      </c>
      <c r="K257" s="176" t="s">
        <v>126</v>
      </c>
      <c r="L257" s="40"/>
      <c r="M257" s="181" t="s">
        <v>5</v>
      </c>
      <c r="N257" s="182" t="s">
        <v>40</v>
      </c>
      <c r="O257" s="41"/>
      <c r="P257" s="183">
        <f>O257*H257</f>
        <v>0</v>
      </c>
      <c r="Q257" s="183">
        <v>1.0000000000000001E-5</v>
      </c>
      <c r="R257" s="183">
        <f>Q257*H257</f>
        <v>2.7E-4</v>
      </c>
      <c r="S257" s="183">
        <v>0</v>
      </c>
      <c r="T257" s="184">
        <f>S257*H257</f>
        <v>0</v>
      </c>
      <c r="AR257" s="23" t="s">
        <v>127</v>
      </c>
      <c r="AT257" s="23" t="s">
        <v>122</v>
      </c>
      <c r="AU257" s="23" t="s">
        <v>78</v>
      </c>
      <c r="AY257" s="23" t="s">
        <v>119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23" t="s">
        <v>74</v>
      </c>
      <c r="BK257" s="185">
        <f>ROUND(I257*H257,2)</f>
        <v>0</v>
      </c>
      <c r="BL257" s="23" t="s">
        <v>127</v>
      </c>
      <c r="BM257" s="23" t="s">
        <v>378</v>
      </c>
    </row>
    <row r="258" spans="2:65" s="1" customFormat="1" ht="44.25" customHeight="1">
      <c r="B258" s="173"/>
      <c r="C258" s="174" t="s">
        <v>379</v>
      </c>
      <c r="D258" s="174" t="s">
        <v>122</v>
      </c>
      <c r="E258" s="175" t="s">
        <v>380</v>
      </c>
      <c r="F258" s="176" t="s">
        <v>737</v>
      </c>
      <c r="G258" s="177" t="s">
        <v>194</v>
      </c>
      <c r="H258" s="178">
        <v>60</v>
      </c>
      <c r="I258" s="179"/>
      <c r="J258" s="180">
        <f>ROUND(I258*H258,2)</f>
        <v>0</v>
      </c>
      <c r="K258" s="176" t="s">
        <v>126</v>
      </c>
      <c r="L258" s="40"/>
      <c r="M258" s="181" t="s">
        <v>5</v>
      </c>
      <c r="N258" s="182" t="s">
        <v>40</v>
      </c>
      <c r="O258" s="41"/>
      <c r="P258" s="183">
        <f>O258*H258</f>
        <v>0</v>
      </c>
      <c r="Q258" s="183">
        <v>8.9779999999999999E-2</v>
      </c>
      <c r="R258" s="183">
        <f>Q258*H258</f>
        <v>5.3868</v>
      </c>
      <c r="S258" s="183">
        <v>0</v>
      </c>
      <c r="T258" s="184">
        <f>S258*H258</f>
        <v>0</v>
      </c>
      <c r="AR258" s="23" t="s">
        <v>127</v>
      </c>
      <c r="AT258" s="23" t="s">
        <v>122</v>
      </c>
      <c r="AU258" s="23" t="s">
        <v>78</v>
      </c>
      <c r="AY258" s="23" t="s">
        <v>119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23" t="s">
        <v>74</v>
      </c>
      <c r="BK258" s="185">
        <f>ROUND(I258*H258,2)</f>
        <v>0</v>
      </c>
      <c r="BL258" s="23" t="s">
        <v>127</v>
      </c>
      <c r="BM258" s="23" t="s">
        <v>381</v>
      </c>
    </row>
    <row r="259" spans="2:65" s="11" customFormat="1">
      <c r="B259" s="186"/>
      <c r="D259" s="187" t="s">
        <v>129</v>
      </c>
      <c r="E259" s="188" t="s">
        <v>5</v>
      </c>
      <c r="F259" s="189" t="s">
        <v>382</v>
      </c>
      <c r="H259" s="190">
        <v>60</v>
      </c>
      <c r="I259" s="191"/>
      <c r="L259" s="186"/>
      <c r="M259" s="192"/>
      <c r="N259" s="193"/>
      <c r="O259" s="193"/>
      <c r="P259" s="193"/>
      <c r="Q259" s="193"/>
      <c r="R259" s="193"/>
      <c r="S259" s="193"/>
      <c r="T259" s="194"/>
      <c r="AT259" s="188" t="s">
        <v>129</v>
      </c>
      <c r="AU259" s="188" t="s">
        <v>78</v>
      </c>
      <c r="AV259" s="11" t="s">
        <v>78</v>
      </c>
      <c r="AW259" s="11" t="s">
        <v>33</v>
      </c>
      <c r="AX259" s="11" t="s">
        <v>69</v>
      </c>
      <c r="AY259" s="188" t="s">
        <v>119</v>
      </c>
    </row>
    <row r="260" spans="2:65" s="12" customFormat="1">
      <c r="B260" s="195"/>
      <c r="D260" s="196" t="s">
        <v>129</v>
      </c>
      <c r="E260" s="197" t="s">
        <v>5</v>
      </c>
      <c r="F260" s="198" t="s">
        <v>131</v>
      </c>
      <c r="H260" s="199">
        <v>60</v>
      </c>
      <c r="I260" s="200"/>
      <c r="L260" s="195"/>
      <c r="M260" s="201"/>
      <c r="N260" s="202"/>
      <c r="O260" s="202"/>
      <c r="P260" s="202"/>
      <c r="Q260" s="202"/>
      <c r="R260" s="202"/>
      <c r="S260" s="202"/>
      <c r="T260" s="203"/>
      <c r="AT260" s="204" t="s">
        <v>129</v>
      </c>
      <c r="AU260" s="204" t="s">
        <v>78</v>
      </c>
      <c r="AV260" s="12" t="s">
        <v>127</v>
      </c>
      <c r="AW260" s="12" t="s">
        <v>33</v>
      </c>
      <c r="AX260" s="12" t="s">
        <v>74</v>
      </c>
      <c r="AY260" s="204" t="s">
        <v>119</v>
      </c>
    </row>
    <row r="261" spans="2:65" s="1" customFormat="1" ht="22.5" customHeight="1">
      <c r="B261" s="173"/>
      <c r="C261" s="205" t="s">
        <v>383</v>
      </c>
      <c r="D261" s="205" t="s">
        <v>139</v>
      </c>
      <c r="E261" s="206" t="s">
        <v>384</v>
      </c>
      <c r="F261" s="207" t="s">
        <v>385</v>
      </c>
      <c r="G261" s="208" t="s">
        <v>142</v>
      </c>
      <c r="H261" s="209">
        <v>1.4690000000000001</v>
      </c>
      <c r="I261" s="210"/>
      <c r="J261" s="211">
        <f>ROUND(I261*H261,2)</f>
        <v>0</v>
      </c>
      <c r="K261" s="207" t="s">
        <v>126</v>
      </c>
      <c r="L261" s="212"/>
      <c r="M261" s="213" t="s">
        <v>5</v>
      </c>
      <c r="N261" s="214" t="s">
        <v>40</v>
      </c>
      <c r="O261" s="41"/>
      <c r="P261" s="183">
        <f>O261*H261</f>
        <v>0</v>
      </c>
      <c r="Q261" s="183">
        <v>1</v>
      </c>
      <c r="R261" s="183">
        <f>Q261*H261</f>
        <v>1.4690000000000001</v>
      </c>
      <c r="S261" s="183">
        <v>0</v>
      </c>
      <c r="T261" s="184">
        <f>S261*H261</f>
        <v>0</v>
      </c>
      <c r="AR261" s="23" t="s">
        <v>143</v>
      </c>
      <c r="AT261" s="23" t="s">
        <v>139</v>
      </c>
      <c r="AU261" s="23" t="s">
        <v>78</v>
      </c>
      <c r="AY261" s="23" t="s">
        <v>119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23" t="s">
        <v>74</v>
      </c>
      <c r="BK261" s="185">
        <f>ROUND(I261*H261,2)</f>
        <v>0</v>
      </c>
      <c r="BL261" s="23" t="s">
        <v>127</v>
      </c>
      <c r="BM261" s="23" t="s">
        <v>386</v>
      </c>
    </row>
    <row r="262" spans="2:65" s="11" customFormat="1">
      <c r="B262" s="186"/>
      <c r="D262" s="187" t="s">
        <v>129</v>
      </c>
      <c r="E262" s="188" t="s">
        <v>5</v>
      </c>
      <c r="F262" s="189" t="s">
        <v>387</v>
      </c>
      <c r="H262" s="190">
        <v>1.4690000000000001</v>
      </c>
      <c r="I262" s="191"/>
      <c r="L262" s="186"/>
      <c r="M262" s="192"/>
      <c r="N262" s="193"/>
      <c r="O262" s="193"/>
      <c r="P262" s="193"/>
      <c r="Q262" s="193"/>
      <c r="R262" s="193"/>
      <c r="S262" s="193"/>
      <c r="T262" s="194"/>
      <c r="AT262" s="188" t="s">
        <v>129</v>
      </c>
      <c r="AU262" s="188" t="s">
        <v>78</v>
      </c>
      <c r="AV262" s="11" t="s">
        <v>78</v>
      </c>
      <c r="AW262" s="11" t="s">
        <v>33</v>
      </c>
      <c r="AX262" s="11" t="s">
        <v>69</v>
      </c>
      <c r="AY262" s="188" t="s">
        <v>119</v>
      </c>
    </row>
    <row r="263" spans="2:65" s="12" customFormat="1">
      <c r="B263" s="195"/>
      <c r="D263" s="196" t="s">
        <v>129</v>
      </c>
      <c r="E263" s="197" t="s">
        <v>5</v>
      </c>
      <c r="F263" s="198" t="s">
        <v>131</v>
      </c>
      <c r="H263" s="199">
        <v>1.4690000000000001</v>
      </c>
      <c r="I263" s="200"/>
      <c r="L263" s="195"/>
      <c r="M263" s="201"/>
      <c r="N263" s="202"/>
      <c r="O263" s="202"/>
      <c r="P263" s="202"/>
      <c r="Q263" s="202"/>
      <c r="R263" s="202"/>
      <c r="S263" s="202"/>
      <c r="T263" s="203"/>
      <c r="AT263" s="204" t="s">
        <v>129</v>
      </c>
      <c r="AU263" s="204" t="s">
        <v>78</v>
      </c>
      <c r="AV263" s="12" t="s">
        <v>127</v>
      </c>
      <c r="AW263" s="12" t="s">
        <v>33</v>
      </c>
      <c r="AX263" s="12" t="s">
        <v>74</v>
      </c>
      <c r="AY263" s="204" t="s">
        <v>119</v>
      </c>
    </row>
    <row r="264" spans="2:65" s="1" customFormat="1" ht="44.25" customHeight="1">
      <c r="B264" s="173"/>
      <c r="C264" s="174" t="s">
        <v>388</v>
      </c>
      <c r="D264" s="174" t="s">
        <v>122</v>
      </c>
      <c r="E264" s="175" t="s">
        <v>389</v>
      </c>
      <c r="F264" s="176" t="s">
        <v>738</v>
      </c>
      <c r="G264" s="177" t="s">
        <v>194</v>
      </c>
      <c r="H264" s="178">
        <v>43</v>
      </c>
      <c r="I264" s="179"/>
      <c r="J264" s="180">
        <f>ROUND(I264*H264,2)</f>
        <v>0</v>
      </c>
      <c r="K264" s="176" t="s">
        <v>126</v>
      </c>
      <c r="L264" s="40"/>
      <c r="M264" s="181" t="s">
        <v>5</v>
      </c>
      <c r="N264" s="182" t="s">
        <v>40</v>
      </c>
      <c r="O264" s="41"/>
      <c r="P264" s="183">
        <f>O264*H264</f>
        <v>0</v>
      </c>
      <c r="Q264" s="183">
        <v>0.15540000000000001</v>
      </c>
      <c r="R264" s="183">
        <f>Q264*H264</f>
        <v>6.6822000000000008</v>
      </c>
      <c r="S264" s="183">
        <v>0</v>
      </c>
      <c r="T264" s="184">
        <f>S264*H264</f>
        <v>0</v>
      </c>
      <c r="AR264" s="23" t="s">
        <v>127</v>
      </c>
      <c r="AT264" s="23" t="s">
        <v>122</v>
      </c>
      <c r="AU264" s="23" t="s">
        <v>78</v>
      </c>
      <c r="AY264" s="23" t="s">
        <v>119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23" t="s">
        <v>74</v>
      </c>
      <c r="BK264" s="185">
        <f>ROUND(I264*H264,2)</f>
        <v>0</v>
      </c>
      <c r="BL264" s="23" t="s">
        <v>127</v>
      </c>
      <c r="BM264" s="23" t="s">
        <v>390</v>
      </c>
    </row>
    <row r="265" spans="2:65" s="13" customFormat="1">
      <c r="B265" s="218"/>
      <c r="D265" s="187" t="s">
        <v>129</v>
      </c>
      <c r="E265" s="219" t="s">
        <v>5</v>
      </c>
      <c r="F265" s="220" t="s">
        <v>391</v>
      </c>
      <c r="H265" s="221" t="s">
        <v>5</v>
      </c>
      <c r="I265" s="222"/>
      <c r="L265" s="218"/>
      <c r="M265" s="223"/>
      <c r="N265" s="224"/>
      <c r="O265" s="224"/>
      <c r="P265" s="224"/>
      <c r="Q265" s="224"/>
      <c r="R265" s="224"/>
      <c r="S265" s="224"/>
      <c r="T265" s="225"/>
      <c r="AT265" s="221" t="s">
        <v>129</v>
      </c>
      <c r="AU265" s="221" t="s">
        <v>78</v>
      </c>
      <c r="AV265" s="13" t="s">
        <v>74</v>
      </c>
      <c r="AW265" s="13" t="s">
        <v>33</v>
      </c>
      <c r="AX265" s="13" t="s">
        <v>69</v>
      </c>
      <c r="AY265" s="221" t="s">
        <v>119</v>
      </c>
    </row>
    <row r="266" spans="2:65" s="11" customFormat="1">
      <c r="B266" s="186"/>
      <c r="D266" s="187" t="s">
        <v>129</v>
      </c>
      <c r="E266" s="188" t="s">
        <v>5</v>
      </c>
      <c r="F266" s="189" t="s">
        <v>392</v>
      </c>
      <c r="H266" s="190">
        <v>37</v>
      </c>
      <c r="I266" s="191"/>
      <c r="L266" s="186"/>
      <c r="M266" s="192"/>
      <c r="N266" s="193"/>
      <c r="O266" s="193"/>
      <c r="P266" s="193"/>
      <c r="Q266" s="193"/>
      <c r="R266" s="193"/>
      <c r="S266" s="193"/>
      <c r="T266" s="194"/>
      <c r="AT266" s="188" t="s">
        <v>129</v>
      </c>
      <c r="AU266" s="188" t="s">
        <v>78</v>
      </c>
      <c r="AV266" s="11" t="s">
        <v>78</v>
      </c>
      <c r="AW266" s="11" t="s">
        <v>33</v>
      </c>
      <c r="AX266" s="11" t="s">
        <v>69</v>
      </c>
      <c r="AY266" s="188" t="s">
        <v>119</v>
      </c>
    </row>
    <row r="267" spans="2:65" s="13" customFormat="1">
      <c r="B267" s="218"/>
      <c r="D267" s="187" t="s">
        <v>129</v>
      </c>
      <c r="E267" s="219" t="s">
        <v>5</v>
      </c>
      <c r="F267" s="220" t="s">
        <v>393</v>
      </c>
      <c r="H267" s="221" t="s">
        <v>5</v>
      </c>
      <c r="I267" s="222"/>
      <c r="L267" s="218"/>
      <c r="M267" s="223"/>
      <c r="N267" s="224"/>
      <c r="O267" s="224"/>
      <c r="P267" s="224"/>
      <c r="Q267" s="224"/>
      <c r="R267" s="224"/>
      <c r="S267" s="224"/>
      <c r="T267" s="225"/>
      <c r="AT267" s="221" t="s">
        <v>129</v>
      </c>
      <c r="AU267" s="221" t="s">
        <v>78</v>
      </c>
      <c r="AV267" s="13" t="s">
        <v>74</v>
      </c>
      <c r="AW267" s="13" t="s">
        <v>33</v>
      </c>
      <c r="AX267" s="13" t="s">
        <v>69</v>
      </c>
      <c r="AY267" s="221" t="s">
        <v>119</v>
      </c>
    </row>
    <row r="268" spans="2:65" s="11" customFormat="1">
      <c r="B268" s="186"/>
      <c r="D268" s="187" t="s">
        <v>129</v>
      </c>
      <c r="E268" s="188" t="s">
        <v>5</v>
      </c>
      <c r="F268" s="189" t="s">
        <v>166</v>
      </c>
      <c r="H268" s="190">
        <v>6</v>
      </c>
      <c r="I268" s="191"/>
      <c r="L268" s="186"/>
      <c r="M268" s="192"/>
      <c r="N268" s="193"/>
      <c r="O268" s="193"/>
      <c r="P268" s="193"/>
      <c r="Q268" s="193"/>
      <c r="R268" s="193"/>
      <c r="S268" s="193"/>
      <c r="T268" s="194"/>
      <c r="AT268" s="188" t="s">
        <v>129</v>
      </c>
      <c r="AU268" s="188" t="s">
        <v>78</v>
      </c>
      <c r="AV268" s="11" t="s">
        <v>78</v>
      </c>
      <c r="AW268" s="11" t="s">
        <v>33</v>
      </c>
      <c r="AX268" s="11" t="s">
        <v>69</v>
      </c>
      <c r="AY268" s="188" t="s">
        <v>119</v>
      </c>
    </row>
    <row r="269" spans="2:65" s="12" customFormat="1">
      <c r="B269" s="195"/>
      <c r="D269" s="196" t="s">
        <v>129</v>
      </c>
      <c r="E269" s="197" t="s">
        <v>5</v>
      </c>
      <c r="F269" s="198" t="s">
        <v>131</v>
      </c>
      <c r="H269" s="199">
        <v>43</v>
      </c>
      <c r="I269" s="200"/>
      <c r="L269" s="195"/>
      <c r="M269" s="201"/>
      <c r="N269" s="202"/>
      <c r="O269" s="202"/>
      <c r="P269" s="202"/>
      <c r="Q269" s="202"/>
      <c r="R269" s="202"/>
      <c r="S269" s="202"/>
      <c r="T269" s="203"/>
      <c r="AT269" s="204" t="s">
        <v>129</v>
      </c>
      <c r="AU269" s="204" t="s">
        <v>78</v>
      </c>
      <c r="AV269" s="12" t="s">
        <v>127</v>
      </c>
      <c r="AW269" s="12" t="s">
        <v>33</v>
      </c>
      <c r="AX269" s="12" t="s">
        <v>74</v>
      </c>
      <c r="AY269" s="204" t="s">
        <v>119</v>
      </c>
    </row>
    <row r="270" spans="2:65" s="1" customFormat="1" ht="22.5" customHeight="1">
      <c r="B270" s="173"/>
      <c r="C270" s="205" t="s">
        <v>394</v>
      </c>
      <c r="D270" s="205" t="s">
        <v>139</v>
      </c>
      <c r="E270" s="206" t="s">
        <v>395</v>
      </c>
      <c r="F270" s="207" t="s">
        <v>396</v>
      </c>
      <c r="G270" s="208" t="s">
        <v>323</v>
      </c>
      <c r="H270" s="209">
        <v>6</v>
      </c>
      <c r="I270" s="210"/>
      <c r="J270" s="211">
        <f>ROUND(I270*H270,2)</f>
        <v>0</v>
      </c>
      <c r="K270" s="207" t="s">
        <v>126</v>
      </c>
      <c r="L270" s="212"/>
      <c r="M270" s="213" t="s">
        <v>5</v>
      </c>
      <c r="N270" s="214" t="s">
        <v>40</v>
      </c>
      <c r="O270" s="41"/>
      <c r="P270" s="183">
        <f>O270*H270</f>
        <v>0</v>
      </c>
      <c r="Q270" s="183">
        <v>8.2100000000000006E-2</v>
      </c>
      <c r="R270" s="183">
        <f>Q270*H270</f>
        <v>0.49260000000000004</v>
      </c>
      <c r="S270" s="183">
        <v>0</v>
      </c>
      <c r="T270" s="184">
        <f>S270*H270</f>
        <v>0</v>
      </c>
      <c r="AR270" s="23" t="s">
        <v>143</v>
      </c>
      <c r="AT270" s="23" t="s">
        <v>139</v>
      </c>
      <c r="AU270" s="23" t="s">
        <v>78</v>
      </c>
      <c r="AY270" s="23" t="s">
        <v>119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23" t="s">
        <v>74</v>
      </c>
      <c r="BK270" s="185">
        <f>ROUND(I270*H270,2)</f>
        <v>0</v>
      </c>
      <c r="BL270" s="23" t="s">
        <v>127</v>
      </c>
      <c r="BM270" s="23" t="s">
        <v>397</v>
      </c>
    </row>
    <row r="271" spans="2:65" s="1" customFormat="1" ht="22.5" customHeight="1">
      <c r="B271" s="173"/>
      <c r="C271" s="205" t="s">
        <v>398</v>
      </c>
      <c r="D271" s="205" t="s">
        <v>139</v>
      </c>
      <c r="E271" s="206" t="s">
        <v>399</v>
      </c>
      <c r="F271" s="207" t="s">
        <v>400</v>
      </c>
      <c r="G271" s="208" t="s">
        <v>323</v>
      </c>
      <c r="H271" s="209">
        <v>37</v>
      </c>
      <c r="I271" s="210"/>
      <c r="J271" s="211">
        <f>ROUND(I271*H271,2)</f>
        <v>0</v>
      </c>
      <c r="K271" s="207" t="s">
        <v>126</v>
      </c>
      <c r="L271" s="212"/>
      <c r="M271" s="213" t="s">
        <v>5</v>
      </c>
      <c r="N271" s="214" t="s">
        <v>40</v>
      </c>
      <c r="O271" s="41"/>
      <c r="P271" s="183">
        <f>O271*H271</f>
        <v>0</v>
      </c>
      <c r="Q271" s="183">
        <v>0.108</v>
      </c>
      <c r="R271" s="183">
        <f>Q271*H271</f>
        <v>3.996</v>
      </c>
      <c r="S271" s="183">
        <v>0</v>
      </c>
      <c r="T271" s="184">
        <f>S271*H271</f>
        <v>0</v>
      </c>
      <c r="AR271" s="23" t="s">
        <v>143</v>
      </c>
      <c r="AT271" s="23" t="s">
        <v>139</v>
      </c>
      <c r="AU271" s="23" t="s">
        <v>78</v>
      </c>
      <c r="AY271" s="23" t="s">
        <v>119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23" t="s">
        <v>74</v>
      </c>
      <c r="BK271" s="185">
        <f>ROUND(I271*H271,2)</f>
        <v>0</v>
      </c>
      <c r="BL271" s="23" t="s">
        <v>127</v>
      </c>
      <c r="BM271" s="23" t="s">
        <v>401</v>
      </c>
    </row>
    <row r="272" spans="2:65" s="1" customFormat="1" ht="44.25" customHeight="1">
      <c r="B272" s="173"/>
      <c r="C272" s="174" t="s">
        <v>402</v>
      </c>
      <c r="D272" s="174" t="s">
        <v>122</v>
      </c>
      <c r="E272" s="175" t="s">
        <v>403</v>
      </c>
      <c r="F272" s="176" t="s">
        <v>739</v>
      </c>
      <c r="G272" s="177" t="s">
        <v>194</v>
      </c>
      <c r="H272" s="178">
        <v>180</v>
      </c>
      <c r="I272" s="179"/>
      <c r="J272" s="180">
        <f>ROUND(I272*H272,2)</f>
        <v>0</v>
      </c>
      <c r="K272" s="176" t="s">
        <v>126</v>
      </c>
      <c r="L272" s="40"/>
      <c r="M272" s="181" t="s">
        <v>5</v>
      </c>
      <c r="N272" s="182" t="s">
        <v>40</v>
      </c>
      <c r="O272" s="41"/>
      <c r="P272" s="183">
        <f>O272*H272</f>
        <v>0</v>
      </c>
      <c r="Q272" s="183">
        <v>0.1295</v>
      </c>
      <c r="R272" s="183">
        <f>Q272*H272</f>
        <v>23.310000000000002</v>
      </c>
      <c r="S272" s="183">
        <v>0</v>
      </c>
      <c r="T272" s="184">
        <f>S272*H272</f>
        <v>0</v>
      </c>
      <c r="AR272" s="23" t="s">
        <v>127</v>
      </c>
      <c r="AT272" s="23" t="s">
        <v>122</v>
      </c>
      <c r="AU272" s="23" t="s">
        <v>78</v>
      </c>
      <c r="AY272" s="23" t="s">
        <v>119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23" t="s">
        <v>74</v>
      </c>
      <c r="BK272" s="185">
        <f>ROUND(I272*H272,2)</f>
        <v>0</v>
      </c>
      <c r="BL272" s="23" t="s">
        <v>127</v>
      </c>
      <c r="BM272" s="23" t="s">
        <v>404</v>
      </c>
    </row>
    <row r="273" spans="2:65" s="13" customFormat="1">
      <c r="B273" s="218"/>
      <c r="D273" s="187" t="s">
        <v>129</v>
      </c>
      <c r="E273" s="219" t="s">
        <v>5</v>
      </c>
      <c r="F273" s="220" t="s">
        <v>405</v>
      </c>
      <c r="H273" s="221" t="s">
        <v>5</v>
      </c>
      <c r="I273" s="222"/>
      <c r="L273" s="218"/>
      <c r="M273" s="223"/>
      <c r="N273" s="224"/>
      <c r="O273" s="224"/>
      <c r="P273" s="224"/>
      <c r="Q273" s="224"/>
      <c r="R273" s="224"/>
      <c r="S273" s="224"/>
      <c r="T273" s="225"/>
      <c r="AT273" s="221" t="s">
        <v>129</v>
      </c>
      <c r="AU273" s="221" t="s">
        <v>78</v>
      </c>
      <c r="AV273" s="13" t="s">
        <v>74</v>
      </c>
      <c r="AW273" s="13" t="s">
        <v>33</v>
      </c>
      <c r="AX273" s="13" t="s">
        <v>69</v>
      </c>
      <c r="AY273" s="221" t="s">
        <v>119</v>
      </c>
    </row>
    <row r="274" spans="2:65" s="11" customFormat="1">
      <c r="B274" s="186"/>
      <c r="D274" s="187" t="s">
        <v>129</v>
      </c>
      <c r="E274" s="188" t="s">
        <v>5</v>
      </c>
      <c r="F274" s="189" t="s">
        <v>303</v>
      </c>
      <c r="H274" s="190">
        <v>4</v>
      </c>
      <c r="I274" s="191"/>
      <c r="L274" s="186"/>
      <c r="M274" s="192"/>
      <c r="N274" s="193"/>
      <c r="O274" s="193"/>
      <c r="P274" s="193"/>
      <c r="Q274" s="193"/>
      <c r="R274" s="193"/>
      <c r="S274" s="193"/>
      <c r="T274" s="194"/>
      <c r="AT274" s="188" t="s">
        <v>129</v>
      </c>
      <c r="AU274" s="188" t="s">
        <v>78</v>
      </c>
      <c r="AV274" s="11" t="s">
        <v>78</v>
      </c>
      <c r="AW274" s="11" t="s">
        <v>33</v>
      </c>
      <c r="AX274" s="11" t="s">
        <v>69</v>
      </c>
      <c r="AY274" s="188" t="s">
        <v>119</v>
      </c>
    </row>
    <row r="275" spans="2:65" s="13" customFormat="1">
      <c r="B275" s="218"/>
      <c r="D275" s="187" t="s">
        <v>129</v>
      </c>
      <c r="E275" s="219" t="s">
        <v>5</v>
      </c>
      <c r="F275" s="220" t="s">
        <v>406</v>
      </c>
      <c r="H275" s="221" t="s">
        <v>5</v>
      </c>
      <c r="I275" s="222"/>
      <c r="L275" s="218"/>
      <c r="M275" s="223"/>
      <c r="N275" s="224"/>
      <c r="O275" s="224"/>
      <c r="P275" s="224"/>
      <c r="Q275" s="224"/>
      <c r="R275" s="224"/>
      <c r="S275" s="224"/>
      <c r="T275" s="225"/>
      <c r="AT275" s="221" t="s">
        <v>129</v>
      </c>
      <c r="AU275" s="221" t="s">
        <v>78</v>
      </c>
      <c r="AV275" s="13" t="s">
        <v>74</v>
      </c>
      <c r="AW275" s="13" t="s">
        <v>33</v>
      </c>
      <c r="AX275" s="13" t="s">
        <v>69</v>
      </c>
      <c r="AY275" s="221" t="s">
        <v>119</v>
      </c>
    </row>
    <row r="276" spans="2:65" s="11" customFormat="1">
      <c r="B276" s="186"/>
      <c r="D276" s="187" t="s">
        <v>129</v>
      </c>
      <c r="E276" s="188" t="s">
        <v>5</v>
      </c>
      <c r="F276" s="189" t="s">
        <v>407</v>
      </c>
      <c r="H276" s="190">
        <v>171</v>
      </c>
      <c r="I276" s="191"/>
      <c r="L276" s="186"/>
      <c r="M276" s="192"/>
      <c r="N276" s="193"/>
      <c r="O276" s="193"/>
      <c r="P276" s="193"/>
      <c r="Q276" s="193"/>
      <c r="R276" s="193"/>
      <c r="S276" s="193"/>
      <c r="T276" s="194"/>
      <c r="AT276" s="188" t="s">
        <v>129</v>
      </c>
      <c r="AU276" s="188" t="s">
        <v>78</v>
      </c>
      <c r="AV276" s="11" t="s">
        <v>78</v>
      </c>
      <c r="AW276" s="11" t="s">
        <v>33</v>
      </c>
      <c r="AX276" s="11" t="s">
        <v>69</v>
      </c>
      <c r="AY276" s="188" t="s">
        <v>119</v>
      </c>
    </row>
    <row r="277" spans="2:65" s="13" customFormat="1">
      <c r="B277" s="218"/>
      <c r="D277" s="187" t="s">
        <v>129</v>
      </c>
      <c r="E277" s="219" t="s">
        <v>5</v>
      </c>
      <c r="F277" s="220" t="s">
        <v>408</v>
      </c>
      <c r="H277" s="221" t="s">
        <v>5</v>
      </c>
      <c r="I277" s="222"/>
      <c r="L277" s="218"/>
      <c r="M277" s="223"/>
      <c r="N277" s="224"/>
      <c r="O277" s="224"/>
      <c r="P277" s="224"/>
      <c r="Q277" s="224"/>
      <c r="R277" s="224"/>
      <c r="S277" s="224"/>
      <c r="T277" s="225"/>
      <c r="AT277" s="221" t="s">
        <v>129</v>
      </c>
      <c r="AU277" s="221" t="s">
        <v>78</v>
      </c>
      <c r="AV277" s="13" t="s">
        <v>74</v>
      </c>
      <c r="AW277" s="13" t="s">
        <v>33</v>
      </c>
      <c r="AX277" s="13" t="s">
        <v>69</v>
      </c>
      <c r="AY277" s="221" t="s">
        <v>119</v>
      </c>
    </row>
    <row r="278" spans="2:65" s="11" customFormat="1">
      <c r="B278" s="186"/>
      <c r="D278" s="187" t="s">
        <v>129</v>
      </c>
      <c r="E278" s="188" t="s">
        <v>5</v>
      </c>
      <c r="F278" s="189" t="s">
        <v>409</v>
      </c>
      <c r="H278" s="190">
        <v>5</v>
      </c>
      <c r="I278" s="191"/>
      <c r="L278" s="186"/>
      <c r="M278" s="192"/>
      <c r="N278" s="193"/>
      <c r="O278" s="193"/>
      <c r="P278" s="193"/>
      <c r="Q278" s="193"/>
      <c r="R278" s="193"/>
      <c r="S278" s="193"/>
      <c r="T278" s="194"/>
      <c r="AT278" s="188" t="s">
        <v>129</v>
      </c>
      <c r="AU278" s="188" t="s">
        <v>78</v>
      </c>
      <c r="AV278" s="11" t="s">
        <v>78</v>
      </c>
      <c r="AW278" s="11" t="s">
        <v>33</v>
      </c>
      <c r="AX278" s="11" t="s">
        <v>69</v>
      </c>
      <c r="AY278" s="188" t="s">
        <v>119</v>
      </c>
    </row>
    <row r="279" spans="2:65" s="12" customFormat="1">
      <c r="B279" s="195"/>
      <c r="D279" s="196" t="s">
        <v>129</v>
      </c>
      <c r="E279" s="197" t="s">
        <v>5</v>
      </c>
      <c r="F279" s="198" t="s">
        <v>131</v>
      </c>
      <c r="H279" s="199">
        <v>180</v>
      </c>
      <c r="I279" s="200"/>
      <c r="L279" s="195"/>
      <c r="M279" s="201"/>
      <c r="N279" s="202"/>
      <c r="O279" s="202"/>
      <c r="P279" s="202"/>
      <c r="Q279" s="202"/>
      <c r="R279" s="202"/>
      <c r="S279" s="202"/>
      <c r="T279" s="203"/>
      <c r="AT279" s="204" t="s">
        <v>129</v>
      </c>
      <c r="AU279" s="204" t="s">
        <v>78</v>
      </c>
      <c r="AV279" s="12" t="s">
        <v>127</v>
      </c>
      <c r="AW279" s="12" t="s">
        <v>33</v>
      </c>
      <c r="AX279" s="12" t="s">
        <v>74</v>
      </c>
      <c r="AY279" s="204" t="s">
        <v>119</v>
      </c>
    </row>
    <row r="280" spans="2:65" s="1" customFormat="1" ht="22.5" customHeight="1">
      <c r="B280" s="173"/>
      <c r="C280" s="205" t="s">
        <v>410</v>
      </c>
      <c r="D280" s="205" t="s">
        <v>139</v>
      </c>
      <c r="E280" s="206" t="s">
        <v>411</v>
      </c>
      <c r="F280" s="207" t="s">
        <v>412</v>
      </c>
      <c r="G280" s="208" t="s">
        <v>323</v>
      </c>
      <c r="H280" s="209">
        <v>171</v>
      </c>
      <c r="I280" s="210"/>
      <c r="J280" s="211">
        <f>ROUND(I280*H280,2)</f>
        <v>0</v>
      </c>
      <c r="K280" s="207" t="s">
        <v>126</v>
      </c>
      <c r="L280" s="212"/>
      <c r="M280" s="213" t="s">
        <v>5</v>
      </c>
      <c r="N280" s="214" t="s">
        <v>40</v>
      </c>
      <c r="O280" s="41"/>
      <c r="P280" s="183">
        <f>O280*H280</f>
        <v>0</v>
      </c>
      <c r="Q280" s="183">
        <v>4.4999999999999998E-2</v>
      </c>
      <c r="R280" s="183">
        <f>Q280*H280</f>
        <v>7.6949999999999994</v>
      </c>
      <c r="S280" s="183">
        <v>0</v>
      </c>
      <c r="T280" s="184">
        <f>S280*H280</f>
        <v>0</v>
      </c>
      <c r="AR280" s="23" t="s">
        <v>143</v>
      </c>
      <c r="AT280" s="23" t="s">
        <v>139</v>
      </c>
      <c r="AU280" s="23" t="s">
        <v>78</v>
      </c>
      <c r="AY280" s="23" t="s">
        <v>119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23" t="s">
        <v>74</v>
      </c>
      <c r="BK280" s="185">
        <f>ROUND(I280*H280,2)</f>
        <v>0</v>
      </c>
      <c r="BL280" s="23" t="s">
        <v>127</v>
      </c>
      <c r="BM280" s="23" t="s">
        <v>413</v>
      </c>
    </row>
    <row r="281" spans="2:65" s="1" customFormat="1" ht="22.5" customHeight="1">
      <c r="B281" s="173"/>
      <c r="C281" s="205" t="s">
        <v>414</v>
      </c>
      <c r="D281" s="205" t="s">
        <v>139</v>
      </c>
      <c r="E281" s="206" t="s">
        <v>415</v>
      </c>
      <c r="F281" s="207" t="s">
        <v>416</v>
      </c>
      <c r="G281" s="208" t="s">
        <v>323</v>
      </c>
      <c r="H281" s="209">
        <v>5</v>
      </c>
      <c r="I281" s="210"/>
      <c r="J281" s="211">
        <f>ROUND(I281*H281,2)</f>
        <v>0</v>
      </c>
      <c r="K281" s="207" t="s">
        <v>126</v>
      </c>
      <c r="L281" s="212"/>
      <c r="M281" s="213" t="s">
        <v>5</v>
      </c>
      <c r="N281" s="214" t="s">
        <v>40</v>
      </c>
      <c r="O281" s="41"/>
      <c r="P281" s="183">
        <f>O281*H281</f>
        <v>0</v>
      </c>
      <c r="Q281" s="183">
        <v>5.5E-2</v>
      </c>
      <c r="R281" s="183">
        <f>Q281*H281</f>
        <v>0.27500000000000002</v>
      </c>
      <c r="S281" s="183">
        <v>0</v>
      </c>
      <c r="T281" s="184">
        <f>S281*H281</f>
        <v>0</v>
      </c>
      <c r="AR281" s="23" t="s">
        <v>143</v>
      </c>
      <c r="AT281" s="23" t="s">
        <v>139</v>
      </c>
      <c r="AU281" s="23" t="s">
        <v>78</v>
      </c>
      <c r="AY281" s="23" t="s">
        <v>119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23" t="s">
        <v>74</v>
      </c>
      <c r="BK281" s="185">
        <f>ROUND(I281*H281,2)</f>
        <v>0</v>
      </c>
      <c r="BL281" s="23" t="s">
        <v>127</v>
      </c>
      <c r="BM281" s="23" t="s">
        <v>417</v>
      </c>
    </row>
    <row r="282" spans="2:65" s="1" customFormat="1" ht="22.5" customHeight="1">
      <c r="B282" s="173"/>
      <c r="C282" s="205" t="s">
        <v>418</v>
      </c>
      <c r="D282" s="205" t="s">
        <v>139</v>
      </c>
      <c r="E282" s="206" t="s">
        <v>419</v>
      </c>
      <c r="F282" s="207" t="s">
        <v>420</v>
      </c>
      <c r="G282" s="208" t="s">
        <v>323</v>
      </c>
      <c r="H282" s="209">
        <v>8</v>
      </c>
      <c r="I282" s="210"/>
      <c r="J282" s="211">
        <f>ROUND(I282*H282,2)</f>
        <v>0</v>
      </c>
      <c r="K282" s="207" t="s">
        <v>126</v>
      </c>
      <c r="L282" s="212"/>
      <c r="M282" s="213" t="s">
        <v>5</v>
      </c>
      <c r="N282" s="214" t="s">
        <v>40</v>
      </c>
      <c r="O282" s="41"/>
      <c r="P282" s="183">
        <f>O282*H282</f>
        <v>0</v>
      </c>
      <c r="Q282" s="183">
        <v>0.01</v>
      </c>
      <c r="R282" s="183">
        <f>Q282*H282</f>
        <v>0.08</v>
      </c>
      <c r="S282" s="183">
        <v>0</v>
      </c>
      <c r="T282" s="184">
        <f>S282*H282</f>
        <v>0</v>
      </c>
      <c r="AR282" s="23" t="s">
        <v>143</v>
      </c>
      <c r="AT282" s="23" t="s">
        <v>139</v>
      </c>
      <c r="AU282" s="23" t="s">
        <v>78</v>
      </c>
      <c r="AY282" s="23" t="s">
        <v>119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23" t="s">
        <v>74</v>
      </c>
      <c r="BK282" s="185">
        <f>ROUND(I282*H282,2)</f>
        <v>0</v>
      </c>
      <c r="BL282" s="23" t="s">
        <v>127</v>
      </c>
      <c r="BM282" s="23" t="s">
        <v>421</v>
      </c>
    </row>
    <row r="283" spans="2:65" s="11" customFormat="1">
      <c r="B283" s="186"/>
      <c r="D283" s="187" t="s">
        <v>129</v>
      </c>
      <c r="E283" s="188" t="s">
        <v>5</v>
      </c>
      <c r="F283" s="189" t="s">
        <v>422</v>
      </c>
      <c r="H283" s="190">
        <v>8</v>
      </c>
      <c r="I283" s="191"/>
      <c r="L283" s="186"/>
      <c r="M283" s="192"/>
      <c r="N283" s="193"/>
      <c r="O283" s="193"/>
      <c r="P283" s="193"/>
      <c r="Q283" s="193"/>
      <c r="R283" s="193"/>
      <c r="S283" s="193"/>
      <c r="T283" s="194"/>
      <c r="AT283" s="188" t="s">
        <v>129</v>
      </c>
      <c r="AU283" s="188" t="s">
        <v>78</v>
      </c>
      <c r="AV283" s="11" t="s">
        <v>78</v>
      </c>
      <c r="AW283" s="11" t="s">
        <v>33</v>
      </c>
      <c r="AX283" s="11" t="s">
        <v>69</v>
      </c>
      <c r="AY283" s="188" t="s">
        <v>119</v>
      </c>
    </row>
    <row r="284" spans="2:65" s="12" customFormat="1">
      <c r="B284" s="195"/>
      <c r="D284" s="196" t="s">
        <v>129</v>
      </c>
      <c r="E284" s="197" t="s">
        <v>5</v>
      </c>
      <c r="F284" s="198" t="s">
        <v>131</v>
      </c>
      <c r="H284" s="199">
        <v>8</v>
      </c>
      <c r="I284" s="200"/>
      <c r="L284" s="195"/>
      <c r="M284" s="201"/>
      <c r="N284" s="202"/>
      <c r="O284" s="202"/>
      <c r="P284" s="202"/>
      <c r="Q284" s="202"/>
      <c r="R284" s="202"/>
      <c r="S284" s="202"/>
      <c r="T284" s="203"/>
      <c r="AT284" s="204" t="s">
        <v>129</v>
      </c>
      <c r="AU284" s="204" t="s">
        <v>78</v>
      </c>
      <c r="AV284" s="12" t="s">
        <v>127</v>
      </c>
      <c r="AW284" s="12" t="s">
        <v>33</v>
      </c>
      <c r="AX284" s="12" t="s">
        <v>74</v>
      </c>
      <c r="AY284" s="204" t="s">
        <v>119</v>
      </c>
    </row>
    <row r="285" spans="2:65" s="1" customFormat="1" ht="44.25" customHeight="1">
      <c r="B285" s="173"/>
      <c r="C285" s="174" t="s">
        <v>423</v>
      </c>
      <c r="D285" s="174" t="s">
        <v>122</v>
      </c>
      <c r="E285" s="175" t="s">
        <v>424</v>
      </c>
      <c r="F285" s="176" t="s">
        <v>425</v>
      </c>
      <c r="G285" s="177" t="s">
        <v>194</v>
      </c>
      <c r="H285" s="178">
        <v>93</v>
      </c>
      <c r="I285" s="179"/>
      <c r="J285" s="180">
        <f>ROUND(I285*H285,2)</f>
        <v>0</v>
      </c>
      <c r="K285" s="176" t="s">
        <v>126</v>
      </c>
      <c r="L285" s="40"/>
      <c r="M285" s="181" t="s">
        <v>5</v>
      </c>
      <c r="N285" s="182" t="s">
        <v>40</v>
      </c>
      <c r="O285" s="41"/>
      <c r="P285" s="183">
        <f>O285*H285</f>
        <v>0</v>
      </c>
      <c r="Q285" s="183">
        <v>9.0000000000000006E-5</v>
      </c>
      <c r="R285" s="183">
        <f>Q285*H285</f>
        <v>8.3700000000000007E-3</v>
      </c>
      <c r="S285" s="183">
        <v>0</v>
      </c>
      <c r="T285" s="184">
        <f>S285*H285</f>
        <v>0</v>
      </c>
      <c r="AR285" s="23" t="s">
        <v>127</v>
      </c>
      <c r="AT285" s="23" t="s">
        <v>122</v>
      </c>
      <c r="AU285" s="23" t="s">
        <v>78</v>
      </c>
      <c r="AY285" s="23" t="s">
        <v>119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23" t="s">
        <v>74</v>
      </c>
      <c r="BK285" s="185">
        <f>ROUND(I285*H285,2)</f>
        <v>0</v>
      </c>
      <c r="BL285" s="23" t="s">
        <v>127</v>
      </c>
      <c r="BM285" s="23" t="s">
        <v>426</v>
      </c>
    </row>
    <row r="286" spans="2:65" s="1" customFormat="1" ht="22.5" customHeight="1">
      <c r="B286" s="173"/>
      <c r="C286" s="174" t="s">
        <v>427</v>
      </c>
      <c r="D286" s="174" t="s">
        <v>122</v>
      </c>
      <c r="E286" s="175" t="s">
        <v>428</v>
      </c>
      <c r="F286" s="176" t="s">
        <v>429</v>
      </c>
      <c r="G286" s="177" t="s">
        <v>194</v>
      </c>
      <c r="H286" s="178">
        <v>93</v>
      </c>
      <c r="I286" s="179"/>
      <c r="J286" s="180">
        <f>ROUND(I286*H286,2)</f>
        <v>0</v>
      </c>
      <c r="K286" s="176" t="s">
        <v>126</v>
      </c>
      <c r="L286" s="40"/>
      <c r="M286" s="181" t="s">
        <v>5</v>
      </c>
      <c r="N286" s="182" t="s">
        <v>40</v>
      </c>
      <c r="O286" s="41"/>
      <c r="P286" s="183">
        <f>O286*H286</f>
        <v>0</v>
      </c>
      <c r="Q286" s="183">
        <v>0</v>
      </c>
      <c r="R286" s="183">
        <f>Q286*H286</f>
        <v>0</v>
      </c>
      <c r="S286" s="183">
        <v>0</v>
      </c>
      <c r="T286" s="184">
        <f>S286*H286</f>
        <v>0</v>
      </c>
      <c r="AR286" s="23" t="s">
        <v>127</v>
      </c>
      <c r="AT286" s="23" t="s">
        <v>122</v>
      </c>
      <c r="AU286" s="23" t="s">
        <v>78</v>
      </c>
      <c r="AY286" s="23" t="s">
        <v>119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23" t="s">
        <v>74</v>
      </c>
      <c r="BK286" s="185">
        <f>ROUND(I286*H286,2)</f>
        <v>0</v>
      </c>
      <c r="BL286" s="23" t="s">
        <v>127</v>
      </c>
      <c r="BM286" s="23" t="s">
        <v>430</v>
      </c>
    </row>
    <row r="287" spans="2:65" s="1" customFormat="1" ht="31.5" customHeight="1">
      <c r="B287" s="173"/>
      <c r="C287" s="174" t="s">
        <v>431</v>
      </c>
      <c r="D287" s="174" t="s">
        <v>122</v>
      </c>
      <c r="E287" s="175" t="s">
        <v>432</v>
      </c>
      <c r="F287" s="176" t="s">
        <v>433</v>
      </c>
      <c r="G287" s="177" t="s">
        <v>194</v>
      </c>
      <c r="H287" s="178">
        <v>66</v>
      </c>
      <c r="I287" s="179"/>
      <c r="J287" s="180">
        <f>ROUND(I287*H287,2)</f>
        <v>0</v>
      </c>
      <c r="K287" s="176" t="s">
        <v>126</v>
      </c>
      <c r="L287" s="40"/>
      <c r="M287" s="181" t="s">
        <v>5</v>
      </c>
      <c r="N287" s="182" t="s">
        <v>40</v>
      </c>
      <c r="O287" s="41"/>
      <c r="P287" s="183">
        <f>O287*H287</f>
        <v>0</v>
      </c>
      <c r="Q287" s="183">
        <v>0</v>
      </c>
      <c r="R287" s="183">
        <f>Q287*H287</f>
        <v>0</v>
      </c>
      <c r="S287" s="183">
        <v>0</v>
      </c>
      <c r="T287" s="184">
        <f>S287*H287</f>
        <v>0</v>
      </c>
      <c r="AR287" s="23" t="s">
        <v>127</v>
      </c>
      <c r="AT287" s="23" t="s">
        <v>122</v>
      </c>
      <c r="AU287" s="23" t="s">
        <v>78</v>
      </c>
      <c r="AY287" s="23" t="s">
        <v>119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23" t="s">
        <v>74</v>
      </c>
      <c r="BK287" s="185">
        <f>ROUND(I287*H287,2)</f>
        <v>0</v>
      </c>
      <c r="BL287" s="23" t="s">
        <v>127</v>
      </c>
      <c r="BM287" s="23" t="s">
        <v>434</v>
      </c>
    </row>
    <row r="288" spans="2:65" s="13" customFormat="1">
      <c r="B288" s="218"/>
      <c r="D288" s="187" t="s">
        <v>129</v>
      </c>
      <c r="E288" s="219" t="s">
        <v>5</v>
      </c>
      <c r="F288" s="220" t="s">
        <v>435</v>
      </c>
      <c r="H288" s="221" t="s">
        <v>5</v>
      </c>
      <c r="I288" s="222"/>
      <c r="L288" s="218"/>
      <c r="M288" s="223"/>
      <c r="N288" s="224"/>
      <c r="O288" s="224"/>
      <c r="P288" s="224"/>
      <c r="Q288" s="224"/>
      <c r="R288" s="224"/>
      <c r="S288" s="224"/>
      <c r="T288" s="225"/>
      <c r="AT288" s="221" t="s">
        <v>129</v>
      </c>
      <c r="AU288" s="221" t="s">
        <v>78</v>
      </c>
      <c r="AV288" s="13" t="s">
        <v>74</v>
      </c>
      <c r="AW288" s="13" t="s">
        <v>33</v>
      </c>
      <c r="AX288" s="13" t="s">
        <v>69</v>
      </c>
      <c r="AY288" s="221" t="s">
        <v>119</v>
      </c>
    </row>
    <row r="289" spans="2:65" s="11" customFormat="1">
      <c r="B289" s="186"/>
      <c r="D289" s="187" t="s">
        <v>129</v>
      </c>
      <c r="E289" s="188" t="s">
        <v>5</v>
      </c>
      <c r="F289" s="189" t="s">
        <v>436</v>
      </c>
      <c r="H289" s="190">
        <v>66</v>
      </c>
      <c r="I289" s="191"/>
      <c r="L289" s="186"/>
      <c r="M289" s="192"/>
      <c r="N289" s="193"/>
      <c r="O289" s="193"/>
      <c r="P289" s="193"/>
      <c r="Q289" s="193"/>
      <c r="R289" s="193"/>
      <c r="S289" s="193"/>
      <c r="T289" s="194"/>
      <c r="AT289" s="188" t="s">
        <v>129</v>
      </c>
      <c r="AU289" s="188" t="s">
        <v>78</v>
      </c>
      <c r="AV289" s="11" t="s">
        <v>78</v>
      </c>
      <c r="AW289" s="11" t="s">
        <v>33</v>
      </c>
      <c r="AX289" s="11" t="s">
        <v>69</v>
      </c>
      <c r="AY289" s="188" t="s">
        <v>119</v>
      </c>
    </row>
    <row r="290" spans="2:65" s="12" customFormat="1">
      <c r="B290" s="195"/>
      <c r="D290" s="187" t="s">
        <v>129</v>
      </c>
      <c r="E290" s="215" t="s">
        <v>5</v>
      </c>
      <c r="F290" s="216" t="s">
        <v>131</v>
      </c>
      <c r="H290" s="217">
        <v>66</v>
      </c>
      <c r="I290" s="200"/>
      <c r="L290" s="195"/>
      <c r="M290" s="201"/>
      <c r="N290" s="202"/>
      <c r="O290" s="202"/>
      <c r="P290" s="202"/>
      <c r="Q290" s="202"/>
      <c r="R290" s="202"/>
      <c r="S290" s="202"/>
      <c r="T290" s="203"/>
      <c r="AT290" s="204" t="s">
        <v>129</v>
      </c>
      <c r="AU290" s="204" t="s">
        <v>78</v>
      </c>
      <c r="AV290" s="12" t="s">
        <v>127</v>
      </c>
      <c r="AW290" s="12" t="s">
        <v>33</v>
      </c>
      <c r="AX290" s="12" t="s">
        <v>74</v>
      </c>
      <c r="AY290" s="204" t="s">
        <v>119</v>
      </c>
    </row>
    <row r="291" spans="2:65" s="10" customFormat="1" ht="29.85" customHeight="1">
      <c r="B291" s="159"/>
      <c r="D291" s="170" t="s">
        <v>68</v>
      </c>
      <c r="E291" s="171" t="s">
        <v>437</v>
      </c>
      <c r="F291" s="171" t="s">
        <v>438</v>
      </c>
      <c r="I291" s="162"/>
      <c r="J291" s="172">
        <f>BK291</f>
        <v>0</v>
      </c>
      <c r="L291" s="159"/>
      <c r="M291" s="164"/>
      <c r="N291" s="165"/>
      <c r="O291" s="165"/>
      <c r="P291" s="166">
        <f>SUM(P292:P299)</f>
        <v>0</v>
      </c>
      <c r="Q291" s="165"/>
      <c r="R291" s="166">
        <f>SUM(R292:R299)</f>
        <v>0</v>
      </c>
      <c r="S291" s="165"/>
      <c r="T291" s="167">
        <f>SUM(T292:T299)</f>
        <v>0</v>
      </c>
      <c r="AR291" s="160" t="s">
        <v>74</v>
      </c>
      <c r="AT291" s="168" t="s">
        <v>68</v>
      </c>
      <c r="AU291" s="168" t="s">
        <v>74</v>
      </c>
      <c r="AY291" s="160" t="s">
        <v>119</v>
      </c>
      <c r="BK291" s="169">
        <f>SUM(BK292:BK299)</f>
        <v>0</v>
      </c>
    </row>
    <row r="292" spans="2:65" s="1" customFormat="1" ht="31.5" customHeight="1">
      <c r="B292" s="173"/>
      <c r="C292" s="174" t="s">
        <v>439</v>
      </c>
      <c r="D292" s="174" t="s">
        <v>122</v>
      </c>
      <c r="E292" s="175" t="s">
        <v>440</v>
      </c>
      <c r="F292" s="176" t="s">
        <v>441</v>
      </c>
      <c r="G292" s="177" t="s">
        <v>142</v>
      </c>
      <c r="H292" s="178">
        <v>238.78399999999999</v>
      </c>
      <c r="I292" s="179"/>
      <c r="J292" s="180">
        <f>ROUND(I292*H292,2)</f>
        <v>0</v>
      </c>
      <c r="K292" s="176" t="s">
        <v>126</v>
      </c>
      <c r="L292" s="40"/>
      <c r="M292" s="181" t="s">
        <v>5</v>
      </c>
      <c r="N292" s="182" t="s">
        <v>40</v>
      </c>
      <c r="O292" s="41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AR292" s="23" t="s">
        <v>127</v>
      </c>
      <c r="AT292" s="23" t="s">
        <v>122</v>
      </c>
      <c r="AU292" s="23" t="s">
        <v>78</v>
      </c>
      <c r="AY292" s="23" t="s">
        <v>119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23" t="s">
        <v>74</v>
      </c>
      <c r="BK292" s="185">
        <f>ROUND(I292*H292,2)</f>
        <v>0</v>
      </c>
      <c r="BL292" s="23" t="s">
        <v>127</v>
      </c>
      <c r="BM292" s="23" t="s">
        <v>442</v>
      </c>
    </row>
    <row r="293" spans="2:65" s="1" customFormat="1" ht="31.5" customHeight="1">
      <c r="B293" s="173"/>
      <c r="C293" s="174" t="s">
        <v>443</v>
      </c>
      <c r="D293" s="174" t="s">
        <v>122</v>
      </c>
      <c r="E293" s="175" t="s">
        <v>444</v>
      </c>
      <c r="F293" s="176" t="s">
        <v>445</v>
      </c>
      <c r="G293" s="177" t="s">
        <v>142</v>
      </c>
      <c r="H293" s="178">
        <v>2149.056</v>
      </c>
      <c r="I293" s="179"/>
      <c r="J293" s="180">
        <f>ROUND(I293*H293,2)</f>
        <v>0</v>
      </c>
      <c r="K293" s="176" t="s">
        <v>126</v>
      </c>
      <c r="L293" s="40"/>
      <c r="M293" s="181" t="s">
        <v>5</v>
      </c>
      <c r="N293" s="182" t="s">
        <v>40</v>
      </c>
      <c r="O293" s="41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AR293" s="23" t="s">
        <v>127</v>
      </c>
      <c r="AT293" s="23" t="s">
        <v>122</v>
      </c>
      <c r="AU293" s="23" t="s">
        <v>78</v>
      </c>
      <c r="AY293" s="23" t="s">
        <v>119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23" t="s">
        <v>74</v>
      </c>
      <c r="BK293" s="185">
        <f>ROUND(I293*H293,2)</f>
        <v>0</v>
      </c>
      <c r="BL293" s="23" t="s">
        <v>127</v>
      </c>
      <c r="BM293" s="23" t="s">
        <v>446</v>
      </c>
    </row>
    <row r="294" spans="2:65" s="11" customFormat="1">
      <c r="B294" s="186"/>
      <c r="D294" s="187" t="s">
        <v>129</v>
      </c>
      <c r="E294" s="188" t="s">
        <v>5</v>
      </c>
      <c r="F294" s="189" t="s">
        <v>447</v>
      </c>
      <c r="H294" s="190">
        <v>2149.056</v>
      </c>
      <c r="I294" s="191"/>
      <c r="L294" s="186"/>
      <c r="M294" s="192"/>
      <c r="N294" s="193"/>
      <c r="O294" s="193"/>
      <c r="P294" s="193"/>
      <c r="Q294" s="193"/>
      <c r="R294" s="193"/>
      <c r="S294" s="193"/>
      <c r="T294" s="194"/>
      <c r="AT294" s="188" t="s">
        <v>129</v>
      </c>
      <c r="AU294" s="188" t="s">
        <v>78</v>
      </c>
      <c r="AV294" s="11" t="s">
        <v>78</v>
      </c>
      <c r="AW294" s="11" t="s">
        <v>33</v>
      </c>
      <c r="AX294" s="11" t="s">
        <v>69</v>
      </c>
      <c r="AY294" s="188" t="s">
        <v>119</v>
      </c>
    </row>
    <row r="295" spans="2:65" s="12" customFormat="1">
      <c r="B295" s="195"/>
      <c r="D295" s="196" t="s">
        <v>129</v>
      </c>
      <c r="E295" s="197" t="s">
        <v>5</v>
      </c>
      <c r="F295" s="198" t="s">
        <v>131</v>
      </c>
      <c r="H295" s="199">
        <v>2149.056</v>
      </c>
      <c r="I295" s="200"/>
      <c r="L295" s="195"/>
      <c r="M295" s="201"/>
      <c r="N295" s="202"/>
      <c r="O295" s="202"/>
      <c r="P295" s="202"/>
      <c r="Q295" s="202"/>
      <c r="R295" s="202"/>
      <c r="S295" s="202"/>
      <c r="T295" s="203"/>
      <c r="AT295" s="204" t="s">
        <v>129</v>
      </c>
      <c r="AU295" s="204" t="s">
        <v>78</v>
      </c>
      <c r="AV295" s="12" t="s">
        <v>127</v>
      </c>
      <c r="AW295" s="12" t="s">
        <v>33</v>
      </c>
      <c r="AX295" s="12" t="s">
        <v>74</v>
      </c>
      <c r="AY295" s="204" t="s">
        <v>119</v>
      </c>
    </row>
    <row r="296" spans="2:65" s="1" customFormat="1" ht="22.5" customHeight="1">
      <c r="B296" s="173"/>
      <c r="C296" s="174" t="s">
        <v>448</v>
      </c>
      <c r="D296" s="174" t="s">
        <v>122</v>
      </c>
      <c r="E296" s="175" t="s">
        <v>449</v>
      </c>
      <c r="F296" s="176" t="s">
        <v>450</v>
      </c>
      <c r="G296" s="177" t="s">
        <v>142</v>
      </c>
      <c r="H296" s="178">
        <v>238.78399999999999</v>
      </c>
      <c r="I296" s="179"/>
      <c r="J296" s="180">
        <f>ROUND(I296*H296,2)</f>
        <v>0</v>
      </c>
      <c r="K296" s="176" t="s">
        <v>126</v>
      </c>
      <c r="L296" s="40"/>
      <c r="M296" s="181" t="s">
        <v>5</v>
      </c>
      <c r="N296" s="182" t="s">
        <v>40</v>
      </c>
      <c r="O296" s="41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AR296" s="23" t="s">
        <v>127</v>
      </c>
      <c r="AT296" s="23" t="s">
        <v>122</v>
      </c>
      <c r="AU296" s="23" t="s">
        <v>78</v>
      </c>
      <c r="AY296" s="23" t="s">
        <v>119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23" t="s">
        <v>74</v>
      </c>
      <c r="BK296" s="185">
        <f>ROUND(I296*H296,2)</f>
        <v>0</v>
      </c>
      <c r="BL296" s="23" t="s">
        <v>127</v>
      </c>
      <c r="BM296" s="23" t="s">
        <v>451</v>
      </c>
    </row>
    <row r="297" spans="2:65" s="1" customFormat="1" ht="22.5" customHeight="1">
      <c r="B297" s="173"/>
      <c r="C297" s="174" t="s">
        <v>452</v>
      </c>
      <c r="D297" s="174" t="s">
        <v>122</v>
      </c>
      <c r="E297" s="175" t="s">
        <v>453</v>
      </c>
      <c r="F297" s="176" t="s">
        <v>454</v>
      </c>
      <c r="G297" s="177" t="s">
        <v>142</v>
      </c>
      <c r="H297" s="178">
        <v>55.99</v>
      </c>
      <c r="I297" s="179"/>
      <c r="J297" s="180">
        <f>ROUND(I297*H297,2)</f>
        <v>0</v>
      </c>
      <c r="K297" s="176" t="s">
        <v>126</v>
      </c>
      <c r="L297" s="40"/>
      <c r="M297" s="181" t="s">
        <v>5</v>
      </c>
      <c r="N297" s="182" t="s">
        <v>40</v>
      </c>
      <c r="O297" s="41"/>
      <c r="P297" s="183">
        <f>O297*H297</f>
        <v>0</v>
      </c>
      <c r="Q297" s="183">
        <v>0</v>
      </c>
      <c r="R297" s="183">
        <f>Q297*H297</f>
        <v>0</v>
      </c>
      <c r="S297" s="183">
        <v>0</v>
      </c>
      <c r="T297" s="184">
        <f>S297*H297</f>
        <v>0</v>
      </c>
      <c r="AR297" s="23" t="s">
        <v>127</v>
      </c>
      <c r="AT297" s="23" t="s">
        <v>122</v>
      </c>
      <c r="AU297" s="23" t="s">
        <v>78</v>
      </c>
      <c r="AY297" s="23" t="s">
        <v>119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23" t="s">
        <v>74</v>
      </c>
      <c r="BK297" s="185">
        <f>ROUND(I297*H297,2)</f>
        <v>0</v>
      </c>
      <c r="BL297" s="23" t="s">
        <v>127</v>
      </c>
      <c r="BM297" s="23" t="s">
        <v>455</v>
      </c>
    </row>
    <row r="298" spans="2:65" s="1" customFormat="1" ht="22.5" customHeight="1">
      <c r="B298" s="173"/>
      <c r="C298" s="174" t="s">
        <v>456</v>
      </c>
      <c r="D298" s="174" t="s">
        <v>122</v>
      </c>
      <c r="E298" s="175" t="s">
        <v>457</v>
      </c>
      <c r="F298" s="176" t="s">
        <v>458</v>
      </c>
      <c r="G298" s="177" t="s">
        <v>142</v>
      </c>
      <c r="H298" s="178">
        <v>93.334000000000003</v>
      </c>
      <c r="I298" s="179"/>
      <c r="J298" s="180">
        <f>ROUND(I298*H298,2)</f>
        <v>0</v>
      </c>
      <c r="K298" s="176" t="s">
        <v>126</v>
      </c>
      <c r="L298" s="40"/>
      <c r="M298" s="181" t="s">
        <v>5</v>
      </c>
      <c r="N298" s="182" t="s">
        <v>40</v>
      </c>
      <c r="O298" s="41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AR298" s="23" t="s">
        <v>127</v>
      </c>
      <c r="AT298" s="23" t="s">
        <v>122</v>
      </c>
      <c r="AU298" s="23" t="s">
        <v>78</v>
      </c>
      <c r="AY298" s="23" t="s">
        <v>119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23" t="s">
        <v>74</v>
      </c>
      <c r="BK298" s="185">
        <f>ROUND(I298*H298,2)</f>
        <v>0</v>
      </c>
      <c r="BL298" s="23" t="s">
        <v>127</v>
      </c>
      <c r="BM298" s="23" t="s">
        <v>459</v>
      </c>
    </row>
    <row r="299" spans="2:65" s="1" customFormat="1" ht="22.5" customHeight="1">
      <c r="B299" s="173"/>
      <c r="C299" s="174" t="s">
        <v>460</v>
      </c>
      <c r="D299" s="174" t="s">
        <v>122</v>
      </c>
      <c r="E299" s="175" t="s">
        <v>461</v>
      </c>
      <c r="F299" s="176" t="s">
        <v>462</v>
      </c>
      <c r="G299" s="177" t="s">
        <v>142</v>
      </c>
      <c r="H299" s="178">
        <v>79.459999999999994</v>
      </c>
      <c r="I299" s="179"/>
      <c r="J299" s="180">
        <f>ROUND(I299*H299,2)</f>
        <v>0</v>
      </c>
      <c r="K299" s="176" t="s">
        <v>126</v>
      </c>
      <c r="L299" s="40"/>
      <c r="M299" s="181" t="s">
        <v>5</v>
      </c>
      <c r="N299" s="182" t="s">
        <v>40</v>
      </c>
      <c r="O299" s="41"/>
      <c r="P299" s="183">
        <f>O299*H299</f>
        <v>0</v>
      </c>
      <c r="Q299" s="183">
        <v>0</v>
      </c>
      <c r="R299" s="183">
        <f>Q299*H299</f>
        <v>0</v>
      </c>
      <c r="S299" s="183">
        <v>0</v>
      </c>
      <c r="T299" s="184">
        <f>S299*H299</f>
        <v>0</v>
      </c>
      <c r="AR299" s="23" t="s">
        <v>127</v>
      </c>
      <c r="AT299" s="23" t="s">
        <v>122</v>
      </c>
      <c r="AU299" s="23" t="s">
        <v>78</v>
      </c>
      <c r="AY299" s="23" t="s">
        <v>119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23" t="s">
        <v>74</v>
      </c>
      <c r="BK299" s="185">
        <f>ROUND(I299*H299,2)</f>
        <v>0</v>
      </c>
      <c r="BL299" s="23" t="s">
        <v>127</v>
      </c>
      <c r="BM299" s="23" t="s">
        <v>463</v>
      </c>
    </row>
    <row r="300" spans="2:65" s="10" customFormat="1" ht="29.85" customHeight="1">
      <c r="B300" s="159"/>
      <c r="D300" s="170" t="s">
        <v>68</v>
      </c>
      <c r="E300" s="171" t="s">
        <v>464</v>
      </c>
      <c r="F300" s="171" t="s">
        <v>465</v>
      </c>
      <c r="I300" s="162"/>
      <c r="J300" s="172">
        <f>BK300</f>
        <v>0</v>
      </c>
      <c r="L300" s="159"/>
      <c r="M300" s="164"/>
      <c r="N300" s="165"/>
      <c r="O300" s="165"/>
      <c r="P300" s="166">
        <f>P301</f>
        <v>0</v>
      </c>
      <c r="Q300" s="165"/>
      <c r="R300" s="166">
        <f>R301</f>
        <v>0</v>
      </c>
      <c r="S300" s="165"/>
      <c r="T300" s="167">
        <f>T301</f>
        <v>0</v>
      </c>
      <c r="AR300" s="160" t="s">
        <v>74</v>
      </c>
      <c r="AT300" s="168" t="s">
        <v>68</v>
      </c>
      <c r="AU300" s="168" t="s">
        <v>74</v>
      </c>
      <c r="AY300" s="160" t="s">
        <v>119</v>
      </c>
      <c r="BK300" s="169">
        <f>BK301</f>
        <v>0</v>
      </c>
    </row>
    <row r="301" spans="2:65" s="1" customFormat="1" ht="31.5" customHeight="1">
      <c r="B301" s="173"/>
      <c r="C301" s="174" t="s">
        <v>466</v>
      </c>
      <c r="D301" s="174" t="s">
        <v>122</v>
      </c>
      <c r="E301" s="175" t="s">
        <v>467</v>
      </c>
      <c r="F301" s="176" t="s">
        <v>468</v>
      </c>
      <c r="G301" s="177" t="s">
        <v>142</v>
      </c>
      <c r="H301" s="178">
        <v>253.62799999999999</v>
      </c>
      <c r="I301" s="179"/>
      <c r="J301" s="180">
        <f>ROUND(I301*H301,2)</f>
        <v>0</v>
      </c>
      <c r="K301" s="176" t="s">
        <v>126</v>
      </c>
      <c r="L301" s="40"/>
      <c r="M301" s="181" t="s">
        <v>5</v>
      </c>
      <c r="N301" s="182" t="s">
        <v>40</v>
      </c>
      <c r="O301" s="41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AR301" s="23" t="s">
        <v>127</v>
      </c>
      <c r="AT301" s="23" t="s">
        <v>122</v>
      </c>
      <c r="AU301" s="23" t="s">
        <v>78</v>
      </c>
      <c r="AY301" s="23" t="s">
        <v>119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23" t="s">
        <v>74</v>
      </c>
      <c r="BK301" s="185">
        <f>ROUND(I301*H301,2)</f>
        <v>0</v>
      </c>
      <c r="BL301" s="23" t="s">
        <v>127</v>
      </c>
      <c r="BM301" s="23" t="s">
        <v>469</v>
      </c>
    </row>
    <row r="302" spans="2:65" s="10" customFormat="1" ht="37.35" customHeight="1">
      <c r="B302" s="159"/>
      <c r="D302" s="170" t="s">
        <v>68</v>
      </c>
      <c r="E302" s="226" t="s">
        <v>470</v>
      </c>
      <c r="F302" s="226" t="s">
        <v>471</v>
      </c>
      <c r="I302" s="162"/>
      <c r="J302" s="227">
        <f>BK302</f>
        <v>0</v>
      </c>
      <c r="L302" s="159"/>
      <c r="M302" s="164"/>
      <c r="N302" s="165"/>
      <c r="O302" s="165"/>
      <c r="P302" s="166">
        <f>SUM(P303:P305)</f>
        <v>0</v>
      </c>
      <c r="Q302" s="165"/>
      <c r="R302" s="166">
        <f>SUM(R303:R305)</f>
        <v>0</v>
      </c>
      <c r="S302" s="165"/>
      <c r="T302" s="167">
        <f>SUM(T303:T305)</f>
        <v>0</v>
      </c>
      <c r="AR302" s="160" t="s">
        <v>146</v>
      </c>
      <c r="AT302" s="168" t="s">
        <v>68</v>
      </c>
      <c r="AU302" s="168" t="s">
        <v>69</v>
      </c>
      <c r="AY302" s="160" t="s">
        <v>119</v>
      </c>
      <c r="BK302" s="169">
        <f>SUM(BK303:BK305)</f>
        <v>0</v>
      </c>
    </row>
    <row r="303" spans="2:65" s="1" customFormat="1" ht="31.5" customHeight="1">
      <c r="B303" s="173"/>
      <c r="C303" s="174" t="s">
        <v>472</v>
      </c>
      <c r="D303" s="174" t="s">
        <v>122</v>
      </c>
      <c r="E303" s="175" t="s">
        <v>473</v>
      </c>
      <c r="F303" s="176" t="s">
        <v>474</v>
      </c>
      <c r="G303" s="177" t="s">
        <v>475</v>
      </c>
      <c r="H303" s="178">
        <v>1</v>
      </c>
      <c r="I303" s="179"/>
      <c r="J303" s="180">
        <f>ROUND(I303*H303,2)</f>
        <v>0</v>
      </c>
      <c r="K303" s="176" t="s">
        <v>5</v>
      </c>
      <c r="L303" s="40"/>
      <c r="M303" s="181" t="s">
        <v>5</v>
      </c>
      <c r="N303" s="182" t="s">
        <v>40</v>
      </c>
      <c r="O303" s="41"/>
      <c r="P303" s="183">
        <f>O303*H303</f>
        <v>0</v>
      </c>
      <c r="Q303" s="183">
        <v>0</v>
      </c>
      <c r="R303" s="183">
        <f>Q303*H303</f>
        <v>0</v>
      </c>
      <c r="S303" s="183">
        <v>0</v>
      </c>
      <c r="T303" s="184">
        <f>S303*H303</f>
        <v>0</v>
      </c>
      <c r="AR303" s="23" t="s">
        <v>127</v>
      </c>
      <c r="AT303" s="23" t="s">
        <v>122</v>
      </c>
      <c r="AU303" s="23" t="s">
        <v>74</v>
      </c>
      <c r="AY303" s="23" t="s">
        <v>119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23" t="s">
        <v>74</v>
      </c>
      <c r="BK303" s="185">
        <f>ROUND(I303*H303,2)</f>
        <v>0</v>
      </c>
      <c r="BL303" s="23" t="s">
        <v>127</v>
      </c>
      <c r="BM303" s="23" t="s">
        <v>476</v>
      </c>
    </row>
    <row r="304" spans="2:65" s="1" customFormat="1" ht="31.5" customHeight="1">
      <c r="B304" s="173"/>
      <c r="C304" s="174" t="s">
        <v>477</v>
      </c>
      <c r="D304" s="174" t="s">
        <v>122</v>
      </c>
      <c r="E304" s="175" t="s">
        <v>478</v>
      </c>
      <c r="F304" s="176" t="s">
        <v>479</v>
      </c>
      <c r="G304" s="177" t="s">
        <v>475</v>
      </c>
      <c r="H304" s="178">
        <v>1</v>
      </c>
      <c r="I304" s="179"/>
      <c r="J304" s="180">
        <f>ROUND(I304*H304,2)</f>
        <v>0</v>
      </c>
      <c r="K304" s="176" t="s">
        <v>5</v>
      </c>
      <c r="L304" s="40"/>
      <c r="M304" s="181" t="s">
        <v>5</v>
      </c>
      <c r="N304" s="182" t="s">
        <v>40</v>
      </c>
      <c r="O304" s="41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AR304" s="23" t="s">
        <v>127</v>
      </c>
      <c r="AT304" s="23" t="s">
        <v>122</v>
      </c>
      <c r="AU304" s="23" t="s">
        <v>74</v>
      </c>
      <c r="AY304" s="23" t="s">
        <v>119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23" t="s">
        <v>74</v>
      </c>
      <c r="BK304" s="185">
        <f>ROUND(I304*H304,2)</f>
        <v>0</v>
      </c>
      <c r="BL304" s="23" t="s">
        <v>127</v>
      </c>
      <c r="BM304" s="23" t="s">
        <v>480</v>
      </c>
    </row>
    <row r="305" spans="2:65" s="1" customFormat="1" ht="22.5" customHeight="1">
      <c r="B305" s="173"/>
      <c r="C305" s="174" t="s">
        <v>481</v>
      </c>
      <c r="D305" s="174" t="s">
        <v>122</v>
      </c>
      <c r="E305" s="175" t="s">
        <v>482</v>
      </c>
      <c r="F305" s="176" t="s">
        <v>483</v>
      </c>
      <c r="G305" s="177" t="s">
        <v>475</v>
      </c>
      <c r="H305" s="178">
        <v>1</v>
      </c>
      <c r="I305" s="179"/>
      <c r="J305" s="180">
        <f>ROUND(I305*H305,2)</f>
        <v>0</v>
      </c>
      <c r="K305" s="176" t="s">
        <v>5</v>
      </c>
      <c r="L305" s="40"/>
      <c r="M305" s="181" t="s">
        <v>5</v>
      </c>
      <c r="N305" s="228" t="s">
        <v>40</v>
      </c>
      <c r="O305" s="229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AR305" s="23" t="s">
        <v>127</v>
      </c>
      <c r="AT305" s="23" t="s">
        <v>122</v>
      </c>
      <c r="AU305" s="23" t="s">
        <v>74</v>
      </c>
      <c r="AY305" s="23" t="s">
        <v>119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23" t="s">
        <v>74</v>
      </c>
      <c r="BK305" s="185">
        <f>ROUND(I305*H305,2)</f>
        <v>0</v>
      </c>
      <c r="BL305" s="23" t="s">
        <v>127</v>
      </c>
      <c r="BM305" s="23" t="s">
        <v>484</v>
      </c>
    </row>
    <row r="306" spans="2:65" s="1" customFormat="1" ht="6.9" customHeight="1">
      <c r="B306" s="55"/>
      <c r="C306" s="56"/>
      <c r="D306" s="56"/>
      <c r="E306" s="56"/>
      <c r="F306" s="56"/>
      <c r="G306" s="56"/>
      <c r="H306" s="56"/>
      <c r="I306" s="126"/>
      <c r="J306" s="56"/>
      <c r="K306" s="56"/>
      <c r="L306" s="40"/>
    </row>
  </sheetData>
  <autoFilter ref="C85:K30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9"/>
  <sheetViews>
    <sheetView showGridLines="0" workbookViewId="0">
      <pane ySplit="1" topLeftCell="A2" activePane="bottomLeft" state="frozen"/>
      <selection pane="bottomLeft" activeCell="F19" sqref="F1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80</v>
      </c>
      <c r="G1" s="350" t="s">
        <v>81</v>
      </c>
      <c r="H1" s="350"/>
      <c r="I1" s="102"/>
      <c r="J1" s="101" t="s">
        <v>82</v>
      </c>
      <c r="K1" s="100" t="s">
        <v>83</v>
      </c>
      <c r="L1" s="101" t="s">
        <v>84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12" t="s">
        <v>8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23" t="s">
        <v>79</v>
      </c>
    </row>
    <row r="3" spans="1:70" ht="6.9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78</v>
      </c>
    </row>
    <row r="4" spans="1:70" ht="36.9" customHeight="1">
      <c r="B4" s="27"/>
      <c r="C4" s="28"/>
      <c r="D4" s="29" t="s">
        <v>85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51" t="str">
        <f>'Rekapitulace stavby'!K6</f>
        <v>Úprava přechodu pro chodce na ul.Čs.Armády před Komerční bankou  SO 101 Místní komunikace</v>
      </c>
      <c r="F7" s="352"/>
      <c r="G7" s="352"/>
      <c r="H7" s="352"/>
      <c r="I7" s="104"/>
      <c r="J7" s="28"/>
      <c r="K7" s="30"/>
    </row>
    <row r="8" spans="1:70" s="1" customFormat="1" ht="13.2">
      <c r="B8" s="40"/>
      <c r="C8" s="41"/>
      <c r="D8" s="36" t="s">
        <v>86</v>
      </c>
      <c r="E8" s="41"/>
      <c r="F8" s="41"/>
      <c r="G8" s="41"/>
      <c r="H8" s="41"/>
      <c r="I8" s="105"/>
      <c r="J8" s="41"/>
      <c r="K8" s="44"/>
    </row>
    <row r="9" spans="1:70" s="1" customFormat="1" ht="36.9" customHeight="1">
      <c r="B9" s="40"/>
      <c r="C9" s="41"/>
      <c r="D9" s="41"/>
      <c r="E9" s="353" t="s">
        <v>740</v>
      </c>
      <c r="F9" s="354"/>
      <c r="G9" s="354"/>
      <c r="H9" s="354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1. 10. 2019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>Ing.Ondřej Bojko</v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32</v>
      </c>
      <c r="F21" s="41"/>
      <c r="G21" s="41"/>
      <c r="H21" s="41"/>
      <c r="I21" s="106" t="s">
        <v>29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" customHeight="1">
      <c r="B23" s="40"/>
      <c r="C23" s="41"/>
      <c r="D23" s="36" t="s">
        <v>34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43" t="s">
        <v>5</v>
      </c>
      <c r="F24" s="343"/>
      <c r="G24" s="343"/>
      <c r="H24" s="343"/>
      <c r="I24" s="110"/>
      <c r="J24" s="109"/>
      <c r="K24" s="111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35</v>
      </c>
      <c r="E27" s="41"/>
      <c r="F27" s="41"/>
      <c r="G27" s="41"/>
      <c r="H27" s="41"/>
      <c r="I27" s="105"/>
      <c r="J27" s="115">
        <f>ROUND(J82,2)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" customHeight="1">
      <c r="B29" s="40"/>
      <c r="C29" s="41"/>
      <c r="D29" s="41"/>
      <c r="E29" s="41"/>
      <c r="F29" s="45" t="s">
        <v>37</v>
      </c>
      <c r="G29" s="41"/>
      <c r="H29" s="41"/>
      <c r="I29" s="116" t="s">
        <v>36</v>
      </c>
      <c r="J29" s="45" t="s">
        <v>38</v>
      </c>
      <c r="K29" s="44"/>
    </row>
    <row r="30" spans="2:11" s="1" customFormat="1" ht="14.4" customHeight="1">
      <c r="B30" s="40"/>
      <c r="C30" s="41"/>
      <c r="D30" s="48" t="s">
        <v>39</v>
      </c>
      <c r="E30" s="48" t="s">
        <v>40</v>
      </c>
      <c r="F30" s="117">
        <f>ROUND(SUM(BE82:BE148), 2)</f>
        <v>0</v>
      </c>
      <c r="G30" s="41"/>
      <c r="H30" s="41"/>
      <c r="I30" s="118">
        <v>0.21</v>
      </c>
      <c r="J30" s="117">
        <f>ROUND(ROUND((SUM(BE82:BE148)),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41</v>
      </c>
      <c r="F31" s="117">
        <f>ROUND(SUM(BF82:BF148), 2)</f>
        <v>0</v>
      </c>
      <c r="G31" s="41"/>
      <c r="H31" s="41"/>
      <c r="I31" s="118">
        <v>0.15</v>
      </c>
      <c r="J31" s="117">
        <f>ROUND(ROUND((SUM(BF82:BF148)),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42</v>
      </c>
      <c r="F32" s="117">
        <f>ROUND(SUM(BG82:BG148),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43</v>
      </c>
      <c r="F33" s="117">
        <f>ROUND(SUM(BH82:BH148),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44</v>
      </c>
      <c r="F34" s="117">
        <f>ROUND(SUM(BI82:BI148),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45</v>
      </c>
      <c r="E36" s="70"/>
      <c r="F36" s="70"/>
      <c r="G36" s="121" t="s">
        <v>46</v>
      </c>
      <c r="H36" s="122" t="s">
        <v>47</v>
      </c>
      <c r="I36" s="123"/>
      <c r="J36" s="124">
        <f>SUM(J27:J34)</f>
        <v>0</v>
      </c>
      <c r="K36" s="125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" customHeight="1">
      <c r="B42" s="40"/>
      <c r="C42" s="29" t="s">
        <v>88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51" t="str">
        <f>E7</f>
        <v>Úprava přechodu pro chodce na ul.Čs.Armády před Komerční bankou  SO 101 Místní komunikace</v>
      </c>
      <c r="F45" s="352"/>
      <c r="G45" s="352"/>
      <c r="H45" s="352"/>
      <c r="I45" s="105"/>
      <c r="J45" s="41"/>
      <c r="K45" s="44"/>
    </row>
    <row r="46" spans="2:11" s="1" customFormat="1" ht="14.4" customHeight="1">
      <c r="B46" s="40"/>
      <c r="C46" s="36" t="s">
        <v>86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53" t="str">
        <f>E9</f>
        <v>2 - SO 101 Místní komunikace-neuznatelné položky</v>
      </c>
      <c r="F47" s="354"/>
      <c r="G47" s="354"/>
      <c r="H47" s="354"/>
      <c r="I47" s="105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1. 10. 2019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3.2">
      <c r="B51" s="40"/>
      <c r="C51" s="36" t="s">
        <v>26</v>
      </c>
      <c r="D51" s="41"/>
      <c r="E51" s="41"/>
      <c r="F51" s="34" t="str">
        <f>E15</f>
        <v>Město Kopřivnice,Štefániková 1163 Kopřivnice 74221</v>
      </c>
      <c r="G51" s="41"/>
      <c r="H51" s="41"/>
      <c r="I51" s="106" t="s">
        <v>31</v>
      </c>
      <c r="J51" s="34" t="str">
        <f>E21</f>
        <v>HaskoningDHV Czech Republic spol.s.r.o.,</v>
      </c>
      <c r="K51" s="44"/>
    </row>
    <row r="52" spans="2:47" s="1" customFormat="1" ht="14.4" customHeight="1">
      <c r="B52" s="40"/>
      <c r="C52" s="36" t="s">
        <v>30</v>
      </c>
      <c r="D52" s="41"/>
      <c r="E52" s="41"/>
      <c r="F52" s="34" t="str">
        <f>IF(E18="","",E18)</f>
        <v>Ing.Ondřej Bojko</v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89</v>
      </c>
      <c r="D54" s="119"/>
      <c r="E54" s="119"/>
      <c r="F54" s="119"/>
      <c r="G54" s="119"/>
      <c r="H54" s="119"/>
      <c r="I54" s="130"/>
      <c r="J54" s="131" t="s">
        <v>90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91</v>
      </c>
      <c r="D56" s="41"/>
      <c r="E56" s="41"/>
      <c r="F56" s="41"/>
      <c r="G56" s="41"/>
      <c r="H56" s="41"/>
      <c r="I56" s="105"/>
      <c r="J56" s="115">
        <f>J82</f>
        <v>0</v>
      </c>
      <c r="K56" s="44"/>
      <c r="AU56" s="23" t="s">
        <v>92</v>
      </c>
    </row>
    <row r="57" spans="2:47" s="7" customFormat="1" ht="24.9" customHeight="1">
      <c r="B57" s="134"/>
      <c r="C57" s="135"/>
      <c r="D57" s="136" t="s">
        <v>93</v>
      </c>
      <c r="E57" s="137"/>
      <c r="F57" s="137"/>
      <c r="G57" s="137"/>
      <c r="H57" s="137"/>
      <c r="I57" s="138"/>
      <c r="J57" s="139">
        <f>J83</f>
        <v>0</v>
      </c>
      <c r="K57" s="140"/>
    </row>
    <row r="58" spans="2:47" s="8" customFormat="1" ht="19.95" customHeight="1">
      <c r="B58" s="141"/>
      <c r="C58" s="142"/>
      <c r="D58" s="143" t="s">
        <v>95</v>
      </c>
      <c r="E58" s="144"/>
      <c r="F58" s="144"/>
      <c r="G58" s="144"/>
      <c r="H58" s="144"/>
      <c r="I58" s="145"/>
      <c r="J58" s="146">
        <f>J84</f>
        <v>0</v>
      </c>
      <c r="K58" s="147"/>
    </row>
    <row r="59" spans="2:47" s="8" customFormat="1" ht="19.95" customHeight="1">
      <c r="B59" s="141"/>
      <c r="C59" s="142"/>
      <c r="D59" s="143" t="s">
        <v>98</v>
      </c>
      <c r="E59" s="144"/>
      <c r="F59" s="144"/>
      <c r="G59" s="144"/>
      <c r="H59" s="144"/>
      <c r="I59" s="145"/>
      <c r="J59" s="146">
        <f>J111</f>
        <v>0</v>
      </c>
      <c r="K59" s="147"/>
    </row>
    <row r="60" spans="2:47" s="8" customFormat="1" ht="19.95" customHeight="1">
      <c r="B60" s="141"/>
      <c r="C60" s="142"/>
      <c r="D60" s="143" t="s">
        <v>99</v>
      </c>
      <c r="E60" s="144"/>
      <c r="F60" s="144"/>
      <c r="G60" s="144"/>
      <c r="H60" s="144"/>
      <c r="I60" s="145"/>
      <c r="J60" s="146">
        <f>J137</f>
        <v>0</v>
      </c>
      <c r="K60" s="147"/>
    </row>
    <row r="61" spans="2:47" s="8" customFormat="1" ht="19.95" customHeight="1">
      <c r="B61" s="141"/>
      <c r="C61" s="142"/>
      <c r="D61" s="143" t="s">
        <v>101</v>
      </c>
      <c r="E61" s="144"/>
      <c r="F61" s="144"/>
      <c r="G61" s="144"/>
      <c r="H61" s="144"/>
      <c r="I61" s="145"/>
      <c r="J61" s="146">
        <f>J140</f>
        <v>0</v>
      </c>
      <c r="K61" s="147"/>
    </row>
    <row r="62" spans="2:47" s="7" customFormat="1" ht="24.9" customHeight="1">
      <c r="B62" s="134"/>
      <c r="C62" s="135"/>
      <c r="D62" s="136" t="s">
        <v>102</v>
      </c>
      <c r="E62" s="137"/>
      <c r="F62" s="137"/>
      <c r="G62" s="137"/>
      <c r="H62" s="137"/>
      <c r="I62" s="138"/>
      <c r="J62" s="139">
        <f>J142</f>
        <v>0</v>
      </c>
      <c r="K62" s="140"/>
    </row>
    <row r="63" spans="2:47" s="1" customFormat="1" ht="21.75" customHeight="1">
      <c r="B63" s="40"/>
      <c r="C63" s="41"/>
      <c r="D63" s="41"/>
      <c r="E63" s="41"/>
      <c r="F63" s="41"/>
      <c r="G63" s="41"/>
      <c r="H63" s="41"/>
      <c r="I63" s="105"/>
      <c r="J63" s="41"/>
      <c r="K63" s="44"/>
    </row>
    <row r="64" spans="2:47" s="1" customFormat="1" ht="6.9" customHeight="1">
      <c r="B64" s="55"/>
      <c r="C64" s="56"/>
      <c r="D64" s="56"/>
      <c r="E64" s="56"/>
      <c r="F64" s="56"/>
      <c r="G64" s="56"/>
      <c r="H64" s="56"/>
      <c r="I64" s="126"/>
      <c r="J64" s="56"/>
      <c r="K64" s="57"/>
    </row>
    <row r="68" spans="2:12" s="1" customFormat="1" ht="6.9" customHeight="1">
      <c r="B68" s="58"/>
      <c r="C68" s="59"/>
      <c r="D68" s="59"/>
      <c r="E68" s="59"/>
      <c r="F68" s="59"/>
      <c r="G68" s="59"/>
      <c r="H68" s="59"/>
      <c r="I68" s="127"/>
      <c r="J68" s="59"/>
      <c r="K68" s="59"/>
      <c r="L68" s="40"/>
    </row>
    <row r="69" spans="2:12" s="1" customFormat="1" ht="36.9" customHeight="1">
      <c r="B69" s="40"/>
      <c r="C69" s="60" t="s">
        <v>103</v>
      </c>
      <c r="L69" s="40"/>
    </row>
    <row r="70" spans="2:12" s="1" customFormat="1" ht="6.9" customHeight="1">
      <c r="B70" s="40"/>
      <c r="L70" s="40"/>
    </row>
    <row r="71" spans="2:12" s="1" customFormat="1" ht="14.4" customHeight="1">
      <c r="B71" s="40"/>
      <c r="C71" s="62" t="s">
        <v>18</v>
      </c>
      <c r="L71" s="40"/>
    </row>
    <row r="72" spans="2:12" s="1" customFormat="1" ht="22.5" customHeight="1">
      <c r="B72" s="40"/>
      <c r="E72" s="347" t="str">
        <f>E7</f>
        <v>Úprava přechodu pro chodce na ul.Čs.Armády před Komerční bankou  SO 101 Místní komunikace</v>
      </c>
      <c r="F72" s="348"/>
      <c r="G72" s="348"/>
      <c r="H72" s="348"/>
      <c r="L72" s="40"/>
    </row>
    <row r="73" spans="2:12" s="1" customFormat="1" ht="14.4" customHeight="1">
      <c r="B73" s="40"/>
      <c r="C73" s="62" t="s">
        <v>86</v>
      </c>
      <c r="L73" s="40"/>
    </row>
    <row r="74" spans="2:12" s="1" customFormat="1" ht="23.25" customHeight="1">
      <c r="B74" s="40"/>
      <c r="E74" s="317" t="str">
        <f>E9</f>
        <v>2 - SO 101 Místní komunikace-neuznatelné položky</v>
      </c>
      <c r="F74" s="349"/>
      <c r="G74" s="349"/>
      <c r="H74" s="349"/>
      <c r="L74" s="40"/>
    </row>
    <row r="75" spans="2:12" s="1" customFormat="1" ht="6.9" customHeight="1">
      <c r="B75" s="40"/>
      <c r="L75" s="40"/>
    </row>
    <row r="76" spans="2:12" s="1" customFormat="1" ht="18" customHeight="1">
      <c r="B76" s="40"/>
      <c r="C76" s="62" t="s">
        <v>22</v>
      </c>
      <c r="F76" s="148" t="str">
        <f>F12</f>
        <v xml:space="preserve"> </v>
      </c>
      <c r="I76" s="149" t="s">
        <v>24</v>
      </c>
      <c r="J76" s="66" t="str">
        <f>IF(J12="","",J12)</f>
        <v>1. 10. 2019</v>
      </c>
      <c r="L76" s="40"/>
    </row>
    <row r="77" spans="2:12" s="1" customFormat="1" ht="6.9" customHeight="1">
      <c r="B77" s="40"/>
      <c r="L77" s="40"/>
    </row>
    <row r="78" spans="2:12" s="1" customFormat="1" ht="13.2">
      <c r="B78" s="40"/>
      <c r="C78" s="62" t="s">
        <v>26</v>
      </c>
      <c r="F78" s="148" t="str">
        <f>E15</f>
        <v>Město Kopřivnice,Štefániková 1163 Kopřivnice 74221</v>
      </c>
      <c r="I78" s="149" t="s">
        <v>31</v>
      </c>
      <c r="J78" s="148" t="str">
        <f>E21</f>
        <v>HaskoningDHV Czech Republic spol.s.r.o.,</v>
      </c>
      <c r="L78" s="40"/>
    </row>
    <row r="79" spans="2:12" s="1" customFormat="1" ht="14.4" customHeight="1">
      <c r="B79" s="40"/>
      <c r="C79" s="62" t="s">
        <v>30</v>
      </c>
      <c r="F79" s="148" t="str">
        <f>IF(E18="","",E18)</f>
        <v>Ing.Ondřej Bojko</v>
      </c>
      <c r="L79" s="40"/>
    </row>
    <row r="80" spans="2:12" s="1" customFormat="1" ht="10.35" customHeight="1">
      <c r="B80" s="40"/>
      <c r="L80" s="40"/>
    </row>
    <row r="81" spans="2:65" s="9" customFormat="1" ht="29.25" customHeight="1">
      <c r="B81" s="150"/>
      <c r="C81" s="151" t="s">
        <v>104</v>
      </c>
      <c r="D81" s="152" t="s">
        <v>54</v>
      </c>
      <c r="E81" s="152" t="s">
        <v>50</v>
      </c>
      <c r="F81" s="152" t="s">
        <v>105</v>
      </c>
      <c r="G81" s="152" t="s">
        <v>106</v>
      </c>
      <c r="H81" s="152" t="s">
        <v>107</v>
      </c>
      <c r="I81" s="153" t="s">
        <v>108</v>
      </c>
      <c r="J81" s="152" t="s">
        <v>90</v>
      </c>
      <c r="K81" s="154" t="s">
        <v>109</v>
      </c>
      <c r="L81" s="150"/>
      <c r="M81" s="72" t="s">
        <v>110</v>
      </c>
      <c r="N81" s="73" t="s">
        <v>39</v>
      </c>
      <c r="O81" s="73" t="s">
        <v>111</v>
      </c>
      <c r="P81" s="73" t="s">
        <v>112</v>
      </c>
      <c r="Q81" s="73" t="s">
        <v>113</v>
      </c>
      <c r="R81" s="73" t="s">
        <v>114</v>
      </c>
      <c r="S81" s="73" t="s">
        <v>115</v>
      </c>
      <c r="T81" s="74" t="s">
        <v>116</v>
      </c>
    </row>
    <row r="82" spans="2:65" s="1" customFormat="1" ht="29.25" customHeight="1">
      <c r="B82" s="40"/>
      <c r="C82" s="76" t="s">
        <v>91</v>
      </c>
      <c r="J82" s="155">
        <f>BK82</f>
        <v>0</v>
      </c>
      <c r="L82" s="40"/>
      <c r="M82" s="75"/>
      <c r="N82" s="67"/>
      <c r="O82" s="67"/>
      <c r="P82" s="156">
        <f>P83+P142</f>
        <v>0</v>
      </c>
      <c r="Q82" s="67"/>
      <c r="R82" s="156">
        <f>R83+R142</f>
        <v>0.14924000000000001</v>
      </c>
      <c r="S82" s="67"/>
      <c r="T82" s="157">
        <f>T83+T142</f>
        <v>0.17399999999999999</v>
      </c>
      <c r="AT82" s="23" t="s">
        <v>68</v>
      </c>
      <c r="AU82" s="23" t="s">
        <v>92</v>
      </c>
      <c r="BK82" s="158">
        <f>BK83+BK142</f>
        <v>0</v>
      </c>
    </row>
    <row r="83" spans="2:65" s="10" customFormat="1" ht="37.35" customHeight="1">
      <c r="B83" s="159"/>
      <c r="D83" s="160" t="s">
        <v>68</v>
      </c>
      <c r="E83" s="161" t="s">
        <v>117</v>
      </c>
      <c r="F83" s="161" t="s">
        <v>118</v>
      </c>
      <c r="I83" s="162"/>
      <c r="J83" s="163">
        <f>BK83</f>
        <v>0</v>
      </c>
      <c r="L83" s="159"/>
      <c r="M83" s="164"/>
      <c r="N83" s="165"/>
      <c r="O83" s="165"/>
      <c r="P83" s="166">
        <f>P84+P111+P137+P140</f>
        <v>0</v>
      </c>
      <c r="Q83" s="165"/>
      <c r="R83" s="166">
        <f>R84+R111+R137+R140</f>
        <v>0.14924000000000001</v>
      </c>
      <c r="S83" s="165"/>
      <c r="T83" s="167">
        <f>T84+T111+T137+T140</f>
        <v>0.17399999999999999</v>
      </c>
      <c r="AR83" s="160" t="s">
        <v>74</v>
      </c>
      <c r="AT83" s="168" t="s">
        <v>68</v>
      </c>
      <c r="AU83" s="168" t="s">
        <v>69</v>
      </c>
      <c r="AY83" s="160" t="s">
        <v>119</v>
      </c>
      <c r="BK83" s="169">
        <f>BK84+BK111+BK137+BK140</f>
        <v>0</v>
      </c>
    </row>
    <row r="84" spans="2:65" s="10" customFormat="1" ht="19.95" customHeight="1">
      <c r="B84" s="159"/>
      <c r="D84" s="170" t="s">
        <v>68</v>
      </c>
      <c r="E84" s="171" t="s">
        <v>74</v>
      </c>
      <c r="F84" s="171" t="s">
        <v>161</v>
      </c>
      <c r="I84" s="162"/>
      <c r="J84" s="172">
        <f>BK84</f>
        <v>0</v>
      </c>
      <c r="L84" s="159"/>
      <c r="M84" s="164"/>
      <c r="N84" s="165"/>
      <c r="O84" s="165"/>
      <c r="P84" s="166">
        <f>SUM(P85:P110)</f>
        <v>0</v>
      </c>
      <c r="Q84" s="165"/>
      <c r="R84" s="166">
        <f>SUM(R85:R110)</f>
        <v>3.5000000000000001E-3</v>
      </c>
      <c r="S84" s="165"/>
      <c r="T84" s="167">
        <f>SUM(T85:T110)</f>
        <v>0</v>
      </c>
      <c r="AR84" s="160" t="s">
        <v>74</v>
      </c>
      <c r="AT84" s="168" t="s">
        <v>68</v>
      </c>
      <c r="AU84" s="168" t="s">
        <v>74</v>
      </c>
      <c r="AY84" s="160" t="s">
        <v>119</v>
      </c>
      <c r="BK84" s="169">
        <f>SUM(BK85:BK110)</f>
        <v>0</v>
      </c>
    </row>
    <row r="85" spans="2:65" s="1" customFormat="1" ht="44.25" customHeight="1">
      <c r="B85" s="173"/>
      <c r="C85" s="174" t="s">
        <v>74</v>
      </c>
      <c r="D85" s="174" t="s">
        <v>122</v>
      </c>
      <c r="E85" s="175" t="s">
        <v>485</v>
      </c>
      <c r="F85" s="176" t="s">
        <v>486</v>
      </c>
      <c r="G85" s="177" t="s">
        <v>125</v>
      </c>
      <c r="H85" s="178">
        <v>8</v>
      </c>
      <c r="I85" s="179"/>
      <c r="J85" s="180">
        <f>ROUND(I85*H85,2)</f>
        <v>0</v>
      </c>
      <c r="K85" s="176" t="s">
        <v>126</v>
      </c>
      <c r="L85" s="40"/>
      <c r="M85" s="181" t="s">
        <v>5</v>
      </c>
      <c r="N85" s="182" t="s">
        <v>40</v>
      </c>
      <c r="O85" s="41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AR85" s="23" t="s">
        <v>127</v>
      </c>
      <c r="AT85" s="23" t="s">
        <v>122</v>
      </c>
      <c r="AU85" s="23" t="s">
        <v>78</v>
      </c>
      <c r="AY85" s="23" t="s">
        <v>119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23" t="s">
        <v>74</v>
      </c>
      <c r="BK85" s="185">
        <f>ROUND(I85*H85,2)</f>
        <v>0</v>
      </c>
      <c r="BL85" s="23" t="s">
        <v>127</v>
      </c>
      <c r="BM85" s="23" t="s">
        <v>487</v>
      </c>
    </row>
    <row r="86" spans="2:65" s="11" customFormat="1">
      <c r="B86" s="186"/>
      <c r="D86" s="187" t="s">
        <v>129</v>
      </c>
      <c r="E86" s="188" t="s">
        <v>5</v>
      </c>
      <c r="F86" s="189" t="s">
        <v>488</v>
      </c>
      <c r="H86" s="190">
        <v>8</v>
      </c>
      <c r="I86" s="191"/>
      <c r="L86" s="186"/>
      <c r="M86" s="192"/>
      <c r="N86" s="193"/>
      <c r="O86" s="193"/>
      <c r="P86" s="193"/>
      <c r="Q86" s="193"/>
      <c r="R86" s="193"/>
      <c r="S86" s="193"/>
      <c r="T86" s="194"/>
      <c r="AT86" s="188" t="s">
        <v>129</v>
      </c>
      <c r="AU86" s="188" t="s">
        <v>78</v>
      </c>
      <c r="AV86" s="11" t="s">
        <v>78</v>
      </c>
      <c r="AW86" s="11" t="s">
        <v>33</v>
      </c>
      <c r="AX86" s="11" t="s">
        <v>69</v>
      </c>
      <c r="AY86" s="188" t="s">
        <v>119</v>
      </c>
    </row>
    <row r="87" spans="2:65" s="12" customFormat="1">
      <c r="B87" s="195"/>
      <c r="D87" s="196" t="s">
        <v>129</v>
      </c>
      <c r="E87" s="197" t="s">
        <v>5</v>
      </c>
      <c r="F87" s="198" t="s">
        <v>131</v>
      </c>
      <c r="H87" s="199">
        <v>8</v>
      </c>
      <c r="I87" s="200"/>
      <c r="L87" s="195"/>
      <c r="M87" s="201"/>
      <c r="N87" s="202"/>
      <c r="O87" s="202"/>
      <c r="P87" s="202"/>
      <c r="Q87" s="202"/>
      <c r="R87" s="202"/>
      <c r="S87" s="202"/>
      <c r="T87" s="203"/>
      <c r="AT87" s="204" t="s">
        <v>129</v>
      </c>
      <c r="AU87" s="204" t="s">
        <v>78</v>
      </c>
      <c r="AV87" s="12" t="s">
        <v>127</v>
      </c>
      <c r="AW87" s="12" t="s">
        <v>33</v>
      </c>
      <c r="AX87" s="12" t="s">
        <v>74</v>
      </c>
      <c r="AY87" s="204" t="s">
        <v>119</v>
      </c>
    </row>
    <row r="88" spans="2:65" s="1" customFormat="1" ht="31.5" customHeight="1">
      <c r="B88" s="173"/>
      <c r="C88" s="174" t="s">
        <v>78</v>
      </c>
      <c r="D88" s="174" t="s">
        <v>122</v>
      </c>
      <c r="E88" s="175" t="s">
        <v>489</v>
      </c>
      <c r="F88" s="176" t="s">
        <v>490</v>
      </c>
      <c r="G88" s="177" t="s">
        <v>125</v>
      </c>
      <c r="H88" s="178">
        <v>21</v>
      </c>
      <c r="I88" s="179"/>
      <c r="J88" s="180">
        <f>ROUND(I88*H88,2)</f>
        <v>0</v>
      </c>
      <c r="K88" s="176" t="s">
        <v>126</v>
      </c>
      <c r="L88" s="40"/>
      <c r="M88" s="181" t="s">
        <v>5</v>
      </c>
      <c r="N88" s="182" t="s">
        <v>40</v>
      </c>
      <c r="O88" s="41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23" t="s">
        <v>127</v>
      </c>
      <c r="AT88" s="23" t="s">
        <v>122</v>
      </c>
      <c r="AU88" s="23" t="s">
        <v>78</v>
      </c>
      <c r="AY88" s="23" t="s">
        <v>119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3" t="s">
        <v>74</v>
      </c>
      <c r="BK88" s="185">
        <f>ROUND(I88*H88,2)</f>
        <v>0</v>
      </c>
      <c r="BL88" s="23" t="s">
        <v>127</v>
      </c>
      <c r="BM88" s="23" t="s">
        <v>491</v>
      </c>
    </row>
    <row r="89" spans="2:65" s="13" customFormat="1">
      <c r="B89" s="218"/>
      <c r="D89" s="187" t="s">
        <v>129</v>
      </c>
      <c r="E89" s="219" t="s">
        <v>5</v>
      </c>
      <c r="F89" s="220" t="s">
        <v>492</v>
      </c>
      <c r="H89" s="221" t="s">
        <v>5</v>
      </c>
      <c r="I89" s="222"/>
      <c r="L89" s="218"/>
      <c r="M89" s="223"/>
      <c r="N89" s="224"/>
      <c r="O89" s="224"/>
      <c r="P89" s="224"/>
      <c r="Q89" s="224"/>
      <c r="R89" s="224"/>
      <c r="S89" s="224"/>
      <c r="T89" s="225"/>
      <c r="AT89" s="221" t="s">
        <v>129</v>
      </c>
      <c r="AU89" s="221" t="s">
        <v>78</v>
      </c>
      <c r="AV89" s="13" t="s">
        <v>74</v>
      </c>
      <c r="AW89" s="13" t="s">
        <v>33</v>
      </c>
      <c r="AX89" s="13" t="s">
        <v>69</v>
      </c>
      <c r="AY89" s="221" t="s">
        <v>119</v>
      </c>
    </row>
    <row r="90" spans="2:65" s="11" customFormat="1">
      <c r="B90" s="186"/>
      <c r="D90" s="187" t="s">
        <v>129</v>
      </c>
      <c r="E90" s="188" t="s">
        <v>5</v>
      </c>
      <c r="F90" s="189" t="s">
        <v>493</v>
      </c>
      <c r="H90" s="190">
        <v>8</v>
      </c>
      <c r="I90" s="191"/>
      <c r="L90" s="186"/>
      <c r="M90" s="192"/>
      <c r="N90" s="193"/>
      <c r="O90" s="193"/>
      <c r="P90" s="193"/>
      <c r="Q90" s="193"/>
      <c r="R90" s="193"/>
      <c r="S90" s="193"/>
      <c r="T90" s="194"/>
      <c r="AT90" s="188" t="s">
        <v>129</v>
      </c>
      <c r="AU90" s="188" t="s">
        <v>78</v>
      </c>
      <c r="AV90" s="11" t="s">
        <v>78</v>
      </c>
      <c r="AW90" s="11" t="s">
        <v>33</v>
      </c>
      <c r="AX90" s="11" t="s">
        <v>69</v>
      </c>
      <c r="AY90" s="188" t="s">
        <v>119</v>
      </c>
    </row>
    <row r="91" spans="2:65" s="13" customFormat="1">
      <c r="B91" s="218"/>
      <c r="D91" s="187" t="s">
        <v>129</v>
      </c>
      <c r="E91" s="219" t="s">
        <v>5</v>
      </c>
      <c r="F91" s="220" t="s">
        <v>494</v>
      </c>
      <c r="H91" s="221" t="s">
        <v>5</v>
      </c>
      <c r="I91" s="222"/>
      <c r="L91" s="218"/>
      <c r="M91" s="223"/>
      <c r="N91" s="224"/>
      <c r="O91" s="224"/>
      <c r="P91" s="224"/>
      <c r="Q91" s="224"/>
      <c r="R91" s="224"/>
      <c r="S91" s="224"/>
      <c r="T91" s="225"/>
      <c r="AT91" s="221" t="s">
        <v>129</v>
      </c>
      <c r="AU91" s="221" t="s">
        <v>78</v>
      </c>
      <c r="AV91" s="13" t="s">
        <v>74</v>
      </c>
      <c r="AW91" s="13" t="s">
        <v>33</v>
      </c>
      <c r="AX91" s="13" t="s">
        <v>69</v>
      </c>
      <c r="AY91" s="221" t="s">
        <v>119</v>
      </c>
    </row>
    <row r="92" spans="2:65" s="13" customFormat="1">
      <c r="B92" s="218"/>
      <c r="D92" s="187" t="s">
        <v>129</v>
      </c>
      <c r="E92" s="219" t="s">
        <v>5</v>
      </c>
      <c r="F92" s="220" t="s">
        <v>495</v>
      </c>
      <c r="H92" s="221" t="s">
        <v>5</v>
      </c>
      <c r="I92" s="222"/>
      <c r="L92" s="218"/>
      <c r="M92" s="223"/>
      <c r="N92" s="224"/>
      <c r="O92" s="224"/>
      <c r="P92" s="224"/>
      <c r="Q92" s="224"/>
      <c r="R92" s="224"/>
      <c r="S92" s="224"/>
      <c r="T92" s="225"/>
      <c r="AT92" s="221" t="s">
        <v>129</v>
      </c>
      <c r="AU92" s="221" t="s">
        <v>78</v>
      </c>
      <c r="AV92" s="13" t="s">
        <v>74</v>
      </c>
      <c r="AW92" s="13" t="s">
        <v>33</v>
      </c>
      <c r="AX92" s="13" t="s">
        <v>69</v>
      </c>
      <c r="AY92" s="221" t="s">
        <v>119</v>
      </c>
    </row>
    <row r="93" spans="2:65" s="11" customFormat="1">
      <c r="B93" s="186"/>
      <c r="D93" s="187" t="s">
        <v>129</v>
      </c>
      <c r="E93" s="188" t="s">
        <v>5</v>
      </c>
      <c r="F93" s="189" t="s">
        <v>496</v>
      </c>
      <c r="H93" s="190">
        <v>13</v>
      </c>
      <c r="I93" s="191"/>
      <c r="L93" s="186"/>
      <c r="M93" s="192"/>
      <c r="N93" s="193"/>
      <c r="O93" s="193"/>
      <c r="P93" s="193"/>
      <c r="Q93" s="193"/>
      <c r="R93" s="193"/>
      <c r="S93" s="193"/>
      <c r="T93" s="194"/>
      <c r="AT93" s="188" t="s">
        <v>129</v>
      </c>
      <c r="AU93" s="188" t="s">
        <v>78</v>
      </c>
      <c r="AV93" s="11" t="s">
        <v>78</v>
      </c>
      <c r="AW93" s="11" t="s">
        <v>33</v>
      </c>
      <c r="AX93" s="11" t="s">
        <v>69</v>
      </c>
      <c r="AY93" s="188" t="s">
        <v>119</v>
      </c>
    </row>
    <row r="94" spans="2:65" s="12" customFormat="1">
      <c r="B94" s="195"/>
      <c r="D94" s="196" t="s">
        <v>129</v>
      </c>
      <c r="E94" s="197" t="s">
        <v>5</v>
      </c>
      <c r="F94" s="198" t="s">
        <v>131</v>
      </c>
      <c r="H94" s="199">
        <v>21</v>
      </c>
      <c r="I94" s="200"/>
      <c r="L94" s="195"/>
      <c r="M94" s="201"/>
      <c r="N94" s="202"/>
      <c r="O94" s="202"/>
      <c r="P94" s="202"/>
      <c r="Q94" s="202"/>
      <c r="R94" s="202"/>
      <c r="S94" s="202"/>
      <c r="T94" s="203"/>
      <c r="AT94" s="204" t="s">
        <v>129</v>
      </c>
      <c r="AU94" s="204" t="s">
        <v>78</v>
      </c>
      <c r="AV94" s="12" t="s">
        <v>127</v>
      </c>
      <c r="AW94" s="12" t="s">
        <v>33</v>
      </c>
      <c r="AX94" s="12" t="s">
        <v>74</v>
      </c>
      <c r="AY94" s="204" t="s">
        <v>119</v>
      </c>
    </row>
    <row r="95" spans="2:65" s="1" customFormat="1" ht="44.25" customHeight="1">
      <c r="B95" s="173"/>
      <c r="C95" s="174" t="s">
        <v>135</v>
      </c>
      <c r="D95" s="174" t="s">
        <v>122</v>
      </c>
      <c r="E95" s="175" t="s">
        <v>497</v>
      </c>
      <c r="F95" s="176" t="s">
        <v>498</v>
      </c>
      <c r="G95" s="177" t="s">
        <v>125</v>
      </c>
      <c r="H95" s="178">
        <v>8</v>
      </c>
      <c r="I95" s="179"/>
      <c r="J95" s="180">
        <f>ROUND(I95*H95,2)</f>
        <v>0</v>
      </c>
      <c r="K95" s="176" t="s">
        <v>126</v>
      </c>
      <c r="L95" s="40"/>
      <c r="M95" s="181" t="s">
        <v>5</v>
      </c>
      <c r="N95" s="182" t="s">
        <v>40</v>
      </c>
      <c r="O95" s="41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23" t="s">
        <v>127</v>
      </c>
      <c r="AT95" s="23" t="s">
        <v>122</v>
      </c>
      <c r="AU95" s="23" t="s">
        <v>78</v>
      </c>
      <c r="AY95" s="23" t="s">
        <v>119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3" t="s">
        <v>74</v>
      </c>
      <c r="BK95" s="185">
        <f>ROUND(I95*H95,2)</f>
        <v>0</v>
      </c>
      <c r="BL95" s="23" t="s">
        <v>127</v>
      </c>
      <c r="BM95" s="23" t="s">
        <v>499</v>
      </c>
    </row>
    <row r="96" spans="2:65" s="13" customFormat="1">
      <c r="B96" s="218"/>
      <c r="D96" s="187" t="s">
        <v>129</v>
      </c>
      <c r="E96" s="219" t="s">
        <v>5</v>
      </c>
      <c r="F96" s="220" t="s">
        <v>500</v>
      </c>
      <c r="H96" s="221" t="s">
        <v>5</v>
      </c>
      <c r="I96" s="222"/>
      <c r="L96" s="218"/>
      <c r="M96" s="223"/>
      <c r="N96" s="224"/>
      <c r="O96" s="224"/>
      <c r="P96" s="224"/>
      <c r="Q96" s="224"/>
      <c r="R96" s="224"/>
      <c r="S96" s="224"/>
      <c r="T96" s="225"/>
      <c r="AT96" s="221" t="s">
        <v>129</v>
      </c>
      <c r="AU96" s="221" t="s">
        <v>78</v>
      </c>
      <c r="AV96" s="13" t="s">
        <v>74</v>
      </c>
      <c r="AW96" s="13" t="s">
        <v>33</v>
      </c>
      <c r="AX96" s="13" t="s">
        <v>69</v>
      </c>
      <c r="AY96" s="221" t="s">
        <v>119</v>
      </c>
    </row>
    <row r="97" spans="2:65" s="11" customFormat="1">
      <c r="B97" s="186"/>
      <c r="D97" s="187" t="s">
        <v>129</v>
      </c>
      <c r="E97" s="188" t="s">
        <v>5</v>
      </c>
      <c r="F97" s="189" t="s">
        <v>493</v>
      </c>
      <c r="H97" s="190">
        <v>8</v>
      </c>
      <c r="I97" s="191"/>
      <c r="L97" s="186"/>
      <c r="M97" s="192"/>
      <c r="N97" s="193"/>
      <c r="O97" s="193"/>
      <c r="P97" s="193"/>
      <c r="Q97" s="193"/>
      <c r="R97" s="193"/>
      <c r="S97" s="193"/>
      <c r="T97" s="194"/>
      <c r="AT97" s="188" t="s">
        <v>129</v>
      </c>
      <c r="AU97" s="188" t="s">
        <v>78</v>
      </c>
      <c r="AV97" s="11" t="s">
        <v>78</v>
      </c>
      <c r="AW97" s="11" t="s">
        <v>33</v>
      </c>
      <c r="AX97" s="11" t="s">
        <v>69</v>
      </c>
      <c r="AY97" s="188" t="s">
        <v>119</v>
      </c>
    </row>
    <row r="98" spans="2:65" s="12" customFormat="1">
      <c r="B98" s="195"/>
      <c r="D98" s="196" t="s">
        <v>129</v>
      </c>
      <c r="E98" s="197" t="s">
        <v>5</v>
      </c>
      <c r="F98" s="198" t="s">
        <v>131</v>
      </c>
      <c r="H98" s="199">
        <v>8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204" t="s">
        <v>129</v>
      </c>
      <c r="AU98" s="204" t="s">
        <v>78</v>
      </c>
      <c r="AV98" s="12" t="s">
        <v>127</v>
      </c>
      <c r="AW98" s="12" t="s">
        <v>33</v>
      </c>
      <c r="AX98" s="12" t="s">
        <v>74</v>
      </c>
      <c r="AY98" s="204" t="s">
        <v>119</v>
      </c>
    </row>
    <row r="99" spans="2:65" s="1" customFormat="1" ht="44.25" customHeight="1">
      <c r="B99" s="173"/>
      <c r="C99" s="174" t="s">
        <v>127</v>
      </c>
      <c r="D99" s="174" t="s">
        <v>122</v>
      </c>
      <c r="E99" s="175" t="s">
        <v>501</v>
      </c>
      <c r="F99" s="176" t="s">
        <v>502</v>
      </c>
      <c r="G99" s="177" t="s">
        <v>125</v>
      </c>
      <c r="H99" s="178">
        <v>13</v>
      </c>
      <c r="I99" s="179"/>
      <c r="J99" s="180">
        <f>ROUND(I99*H99,2)</f>
        <v>0</v>
      </c>
      <c r="K99" s="176" t="s">
        <v>126</v>
      </c>
      <c r="L99" s="40"/>
      <c r="M99" s="181" t="s">
        <v>5</v>
      </c>
      <c r="N99" s="182" t="s">
        <v>40</v>
      </c>
      <c r="O99" s="41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AR99" s="23" t="s">
        <v>127</v>
      </c>
      <c r="AT99" s="23" t="s">
        <v>122</v>
      </c>
      <c r="AU99" s="23" t="s">
        <v>78</v>
      </c>
      <c r="AY99" s="23" t="s">
        <v>119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23" t="s">
        <v>74</v>
      </c>
      <c r="BK99" s="185">
        <f>ROUND(I99*H99,2)</f>
        <v>0</v>
      </c>
      <c r="BL99" s="23" t="s">
        <v>127</v>
      </c>
      <c r="BM99" s="23" t="s">
        <v>503</v>
      </c>
    </row>
    <row r="100" spans="2:65" s="13" customFormat="1">
      <c r="B100" s="218"/>
      <c r="D100" s="187" t="s">
        <v>129</v>
      </c>
      <c r="E100" s="219" t="s">
        <v>5</v>
      </c>
      <c r="F100" s="220" t="s">
        <v>504</v>
      </c>
      <c r="H100" s="221" t="s">
        <v>5</v>
      </c>
      <c r="I100" s="222"/>
      <c r="L100" s="218"/>
      <c r="M100" s="223"/>
      <c r="N100" s="224"/>
      <c r="O100" s="224"/>
      <c r="P100" s="224"/>
      <c r="Q100" s="224"/>
      <c r="R100" s="224"/>
      <c r="S100" s="224"/>
      <c r="T100" s="225"/>
      <c r="AT100" s="221" t="s">
        <v>129</v>
      </c>
      <c r="AU100" s="221" t="s">
        <v>78</v>
      </c>
      <c r="AV100" s="13" t="s">
        <v>74</v>
      </c>
      <c r="AW100" s="13" t="s">
        <v>33</v>
      </c>
      <c r="AX100" s="13" t="s">
        <v>69</v>
      </c>
      <c r="AY100" s="221" t="s">
        <v>119</v>
      </c>
    </row>
    <row r="101" spans="2:65" s="11" customFormat="1">
      <c r="B101" s="186"/>
      <c r="D101" s="187" t="s">
        <v>129</v>
      </c>
      <c r="E101" s="188" t="s">
        <v>5</v>
      </c>
      <c r="F101" s="189" t="s">
        <v>505</v>
      </c>
      <c r="H101" s="190">
        <v>13</v>
      </c>
      <c r="I101" s="191"/>
      <c r="L101" s="186"/>
      <c r="M101" s="192"/>
      <c r="N101" s="193"/>
      <c r="O101" s="193"/>
      <c r="P101" s="193"/>
      <c r="Q101" s="193"/>
      <c r="R101" s="193"/>
      <c r="S101" s="193"/>
      <c r="T101" s="194"/>
      <c r="AT101" s="188" t="s">
        <v>129</v>
      </c>
      <c r="AU101" s="188" t="s">
        <v>78</v>
      </c>
      <c r="AV101" s="11" t="s">
        <v>78</v>
      </c>
      <c r="AW101" s="11" t="s">
        <v>33</v>
      </c>
      <c r="AX101" s="11" t="s">
        <v>69</v>
      </c>
      <c r="AY101" s="188" t="s">
        <v>119</v>
      </c>
    </row>
    <row r="102" spans="2:65" s="12" customFormat="1">
      <c r="B102" s="195"/>
      <c r="D102" s="196" t="s">
        <v>129</v>
      </c>
      <c r="E102" s="197" t="s">
        <v>5</v>
      </c>
      <c r="F102" s="198" t="s">
        <v>131</v>
      </c>
      <c r="H102" s="199">
        <v>13</v>
      </c>
      <c r="I102" s="200"/>
      <c r="L102" s="195"/>
      <c r="M102" s="201"/>
      <c r="N102" s="202"/>
      <c r="O102" s="202"/>
      <c r="P102" s="202"/>
      <c r="Q102" s="202"/>
      <c r="R102" s="202"/>
      <c r="S102" s="202"/>
      <c r="T102" s="203"/>
      <c r="AT102" s="204" t="s">
        <v>129</v>
      </c>
      <c r="AU102" s="204" t="s">
        <v>78</v>
      </c>
      <c r="AV102" s="12" t="s">
        <v>127</v>
      </c>
      <c r="AW102" s="12" t="s">
        <v>33</v>
      </c>
      <c r="AX102" s="12" t="s">
        <v>74</v>
      </c>
      <c r="AY102" s="204" t="s">
        <v>119</v>
      </c>
    </row>
    <row r="103" spans="2:65" s="1" customFormat="1" ht="31.5" customHeight="1">
      <c r="B103" s="173"/>
      <c r="C103" s="174" t="s">
        <v>146</v>
      </c>
      <c r="D103" s="174" t="s">
        <v>122</v>
      </c>
      <c r="E103" s="175" t="s">
        <v>506</v>
      </c>
      <c r="F103" s="176" t="s">
        <v>507</v>
      </c>
      <c r="G103" s="177" t="s">
        <v>158</v>
      </c>
      <c r="H103" s="178">
        <v>140</v>
      </c>
      <c r="I103" s="179"/>
      <c r="J103" s="180">
        <f>ROUND(I103*H103,2)</f>
        <v>0</v>
      </c>
      <c r="K103" s="176" t="s">
        <v>126</v>
      </c>
      <c r="L103" s="40"/>
      <c r="M103" s="181" t="s">
        <v>5</v>
      </c>
      <c r="N103" s="182" t="s">
        <v>40</v>
      </c>
      <c r="O103" s="41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23" t="s">
        <v>127</v>
      </c>
      <c r="AT103" s="23" t="s">
        <v>122</v>
      </c>
      <c r="AU103" s="23" t="s">
        <v>78</v>
      </c>
      <c r="AY103" s="23" t="s">
        <v>119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23" t="s">
        <v>74</v>
      </c>
      <c r="BK103" s="185">
        <f>ROUND(I103*H103,2)</f>
        <v>0</v>
      </c>
      <c r="BL103" s="23" t="s">
        <v>127</v>
      </c>
      <c r="BM103" s="23" t="s">
        <v>508</v>
      </c>
    </row>
    <row r="104" spans="2:65" s="1" customFormat="1" ht="31.5" customHeight="1">
      <c r="B104" s="173"/>
      <c r="C104" s="174" t="s">
        <v>150</v>
      </c>
      <c r="D104" s="174" t="s">
        <v>122</v>
      </c>
      <c r="E104" s="175" t="s">
        <v>509</v>
      </c>
      <c r="F104" s="176" t="s">
        <v>510</v>
      </c>
      <c r="G104" s="177" t="s">
        <v>158</v>
      </c>
      <c r="H104" s="178">
        <v>140</v>
      </c>
      <c r="I104" s="179"/>
      <c r="J104" s="180">
        <f>ROUND(I104*H104,2)</f>
        <v>0</v>
      </c>
      <c r="K104" s="176" t="s">
        <v>126</v>
      </c>
      <c r="L104" s="40"/>
      <c r="M104" s="181" t="s">
        <v>5</v>
      </c>
      <c r="N104" s="182" t="s">
        <v>40</v>
      </c>
      <c r="O104" s="41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AR104" s="23" t="s">
        <v>127</v>
      </c>
      <c r="AT104" s="23" t="s">
        <v>122</v>
      </c>
      <c r="AU104" s="23" t="s">
        <v>78</v>
      </c>
      <c r="AY104" s="23" t="s">
        <v>119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23" t="s">
        <v>74</v>
      </c>
      <c r="BK104" s="185">
        <f>ROUND(I104*H104,2)</f>
        <v>0</v>
      </c>
      <c r="BL104" s="23" t="s">
        <v>127</v>
      </c>
      <c r="BM104" s="23" t="s">
        <v>511</v>
      </c>
    </row>
    <row r="105" spans="2:65" s="1" customFormat="1" ht="22.5" customHeight="1">
      <c r="B105" s="173"/>
      <c r="C105" s="205" t="s">
        <v>155</v>
      </c>
      <c r="D105" s="205" t="s">
        <v>139</v>
      </c>
      <c r="E105" s="206" t="s">
        <v>512</v>
      </c>
      <c r="F105" s="207" t="s">
        <v>513</v>
      </c>
      <c r="G105" s="208" t="s">
        <v>514</v>
      </c>
      <c r="H105" s="209">
        <v>3.5</v>
      </c>
      <c r="I105" s="210"/>
      <c r="J105" s="211">
        <f>ROUND(I105*H105,2)</f>
        <v>0</v>
      </c>
      <c r="K105" s="207" t="s">
        <v>126</v>
      </c>
      <c r="L105" s="212"/>
      <c r="M105" s="213" t="s">
        <v>5</v>
      </c>
      <c r="N105" s="214" t="s">
        <v>40</v>
      </c>
      <c r="O105" s="41"/>
      <c r="P105" s="183">
        <f>O105*H105</f>
        <v>0</v>
      </c>
      <c r="Q105" s="183">
        <v>1E-3</v>
      </c>
      <c r="R105" s="183">
        <f>Q105*H105</f>
        <v>3.5000000000000001E-3</v>
      </c>
      <c r="S105" s="183">
        <v>0</v>
      </c>
      <c r="T105" s="184">
        <f>S105*H105</f>
        <v>0</v>
      </c>
      <c r="AR105" s="23" t="s">
        <v>143</v>
      </c>
      <c r="AT105" s="23" t="s">
        <v>139</v>
      </c>
      <c r="AU105" s="23" t="s">
        <v>78</v>
      </c>
      <c r="AY105" s="23" t="s">
        <v>119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23" t="s">
        <v>74</v>
      </c>
      <c r="BK105" s="185">
        <f>ROUND(I105*H105,2)</f>
        <v>0</v>
      </c>
      <c r="BL105" s="23" t="s">
        <v>127</v>
      </c>
      <c r="BM105" s="23" t="s">
        <v>515</v>
      </c>
    </row>
    <row r="106" spans="2:65" s="11" customFormat="1">
      <c r="B106" s="186"/>
      <c r="D106" s="187" t="s">
        <v>129</v>
      </c>
      <c r="E106" s="188" t="s">
        <v>5</v>
      </c>
      <c r="F106" s="189" t="s">
        <v>516</v>
      </c>
      <c r="H106" s="190">
        <v>3.5</v>
      </c>
      <c r="I106" s="191"/>
      <c r="L106" s="186"/>
      <c r="M106" s="192"/>
      <c r="N106" s="193"/>
      <c r="O106" s="193"/>
      <c r="P106" s="193"/>
      <c r="Q106" s="193"/>
      <c r="R106" s="193"/>
      <c r="S106" s="193"/>
      <c r="T106" s="194"/>
      <c r="AT106" s="188" t="s">
        <v>129</v>
      </c>
      <c r="AU106" s="188" t="s">
        <v>78</v>
      </c>
      <c r="AV106" s="11" t="s">
        <v>78</v>
      </c>
      <c r="AW106" s="11" t="s">
        <v>33</v>
      </c>
      <c r="AX106" s="11" t="s">
        <v>69</v>
      </c>
      <c r="AY106" s="188" t="s">
        <v>119</v>
      </c>
    </row>
    <row r="107" spans="2:65" s="12" customFormat="1">
      <c r="B107" s="195"/>
      <c r="D107" s="196" t="s">
        <v>129</v>
      </c>
      <c r="E107" s="197" t="s">
        <v>5</v>
      </c>
      <c r="F107" s="198" t="s">
        <v>131</v>
      </c>
      <c r="H107" s="199">
        <v>3.5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204" t="s">
        <v>129</v>
      </c>
      <c r="AU107" s="204" t="s">
        <v>78</v>
      </c>
      <c r="AV107" s="12" t="s">
        <v>127</v>
      </c>
      <c r="AW107" s="12" t="s">
        <v>33</v>
      </c>
      <c r="AX107" s="12" t="s">
        <v>74</v>
      </c>
      <c r="AY107" s="204" t="s">
        <v>119</v>
      </c>
    </row>
    <row r="108" spans="2:65" s="1" customFormat="1" ht="22.5" customHeight="1">
      <c r="B108" s="173"/>
      <c r="C108" s="174" t="s">
        <v>143</v>
      </c>
      <c r="D108" s="174" t="s">
        <v>122</v>
      </c>
      <c r="E108" s="175" t="s">
        <v>517</v>
      </c>
      <c r="F108" s="176" t="s">
        <v>518</v>
      </c>
      <c r="G108" s="177" t="s">
        <v>158</v>
      </c>
      <c r="H108" s="178">
        <v>280</v>
      </c>
      <c r="I108" s="179"/>
      <c r="J108" s="180">
        <f>ROUND(I108*H108,2)</f>
        <v>0</v>
      </c>
      <c r="K108" s="176" t="s">
        <v>126</v>
      </c>
      <c r="L108" s="40"/>
      <c r="M108" s="181" t="s">
        <v>5</v>
      </c>
      <c r="N108" s="182" t="s">
        <v>40</v>
      </c>
      <c r="O108" s="41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23" t="s">
        <v>127</v>
      </c>
      <c r="AT108" s="23" t="s">
        <v>122</v>
      </c>
      <c r="AU108" s="23" t="s">
        <v>78</v>
      </c>
      <c r="AY108" s="23" t="s">
        <v>119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23" t="s">
        <v>74</v>
      </c>
      <c r="BK108" s="185">
        <f>ROUND(I108*H108,2)</f>
        <v>0</v>
      </c>
      <c r="BL108" s="23" t="s">
        <v>127</v>
      </c>
      <c r="BM108" s="23" t="s">
        <v>519</v>
      </c>
    </row>
    <row r="109" spans="2:65" s="11" customFormat="1">
      <c r="B109" s="186"/>
      <c r="D109" s="187" t="s">
        <v>129</v>
      </c>
      <c r="E109" s="188" t="s">
        <v>5</v>
      </c>
      <c r="F109" s="189" t="s">
        <v>520</v>
      </c>
      <c r="H109" s="190">
        <v>280</v>
      </c>
      <c r="I109" s="191"/>
      <c r="L109" s="186"/>
      <c r="M109" s="192"/>
      <c r="N109" s="193"/>
      <c r="O109" s="193"/>
      <c r="P109" s="193"/>
      <c r="Q109" s="193"/>
      <c r="R109" s="193"/>
      <c r="S109" s="193"/>
      <c r="T109" s="194"/>
      <c r="AT109" s="188" t="s">
        <v>129</v>
      </c>
      <c r="AU109" s="188" t="s">
        <v>78</v>
      </c>
      <c r="AV109" s="11" t="s">
        <v>78</v>
      </c>
      <c r="AW109" s="11" t="s">
        <v>33</v>
      </c>
      <c r="AX109" s="11" t="s">
        <v>69</v>
      </c>
      <c r="AY109" s="188" t="s">
        <v>119</v>
      </c>
    </row>
    <row r="110" spans="2:65" s="12" customFormat="1">
      <c r="B110" s="195"/>
      <c r="D110" s="187" t="s">
        <v>129</v>
      </c>
      <c r="E110" s="215" t="s">
        <v>5</v>
      </c>
      <c r="F110" s="216" t="s">
        <v>131</v>
      </c>
      <c r="H110" s="217">
        <v>280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204" t="s">
        <v>129</v>
      </c>
      <c r="AU110" s="204" t="s">
        <v>78</v>
      </c>
      <c r="AV110" s="12" t="s">
        <v>127</v>
      </c>
      <c r="AW110" s="12" t="s">
        <v>33</v>
      </c>
      <c r="AX110" s="12" t="s">
        <v>74</v>
      </c>
      <c r="AY110" s="204" t="s">
        <v>119</v>
      </c>
    </row>
    <row r="111" spans="2:65" s="10" customFormat="1" ht="29.85" customHeight="1">
      <c r="B111" s="159"/>
      <c r="D111" s="170" t="s">
        <v>68</v>
      </c>
      <c r="E111" s="171" t="s">
        <v>146</v>
      </c>
      <c r="F111" s="171" t="s">
        <v>245</v>
      </c>
      <c r="I111" s="162"/>
      <c r="J111" s="172">
        <f>BK111</f>
        <v>0</v>
      </c>
      <c r="L111" s="159"/>
      <c r="M111" s="164"/>
      <c r="N111" s="165"/>
      <c r="O111" s="165"/>
      <c r="P111" s="166">
        <f>SUM(P112:P136)</f>
        <v>0</v>
      </c>
      <c r="Q111" s="165"/>
      <c r="R111" s="166">
        <f>SUM(R112:R136)</f>
        <v>0</v>
      </c>
      <c r="S111" s="165"/>
      <c r="T111" s="167">
        <f>SUM(T112:T136)</f>
        <v>0</v>
      </c>
      <c r="AR111" s="160" t="s">
        <v>74</v>
      </c>
      <c r="AT111" s="168" t="s">
        <v>68</v>
      </c>
      <c r="AU111" s="168" t="s">
        <v>74</v>
      </c>
      <c r="AY111" s="160" t="s">
        <v>119</v>
      </c>
      <c r="BK111" s="169">
        <f>SUM(BK112:BK136)</f>
        <v>0</v>
      </c>
    </row>
    <row r="112" spans="2:65" s="1" customFormat="1" ht="22.5" customHeight="1">
      <c r="B112" s="173"/>
      <c r="C112" s="174" t="s">
        <v>167</v>
      </c>
      <c r="D112" s="174" t="s">
        <v>122</v>
      </c>
      <c r="E112" s="175" t="s">
        <v>247</v>
      </c>
      <c r="F112" s="176" t="s">
        <v>248</v>
      </c>
      <c r="G112" s="177" t="s">
        <v>158</v>
      </c>
      <c r="H112" s="178">
        <v>16</v>
      </c>
      <c r="I112" s="179"/>
      <c r="J112" s="180">
        <f>ROUND(I112*H112,2)</f>
        <v>0</v>
      </c>
      <c r="K112" s="176" t="s">
        <v>126</v>
      </c>
      <c r="L112" s="40"/>
      <c r="M112" s="181" t="s">
        <v>5</v>
      </c>
      <c r="N112" s="182" t="s">
        <v>40</v>
      </c>
      <c r="O112" s="41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23" t="s">
        <v>127</v>
      </c>
      <c r="AT112" s="23" t="s">
        <v>122</v>
      </c>
      <c r="AU112" s="23" t="s">
        <v>78</v>
      </c>
      <c r="AY112" s="23" t="s">
        <v>119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3" t="s">
        <v>74</v>
      </c>
      <c r="BK112" s="185">
        <f>ROUND(I112*H112,2)</f>
        <v>0</v>
      </c>
      <c r="BL112" s="23" t="s">
        <v>127</v>
      </c>
      <c r="BM112" s="23" t="s">
        <v>521</v>
      </c>
    </row>
    <row r="113" spans="2:65" s="13" customFormat="1">
      <c r="B113" s="218"/>
      <c r="D113" s="187" t="s">
        <v>129</v>
      </c>
      <c r="E113" s="219" t="s">
        <v>5</v>
      </c>
      <c r="F113" s="220" t="s">
        <v>250</v>
      </c>
      <c r="H113" s="221" t="s">
        <v>5</v>
      </c>
      <c r="I113" s="222"/>
      <c r="L113" s="218"/>
      <c r="M113" s="223"/>
      <c r="N113" s="224"/>
      <c r="O113" s="224"/>
      <c r="P113" s="224"/>
      <c r="Q113" s="224"/>
      <c r="R113" s="224"/>
      <c r="S113" s="224"/>
      <c r="T113" s="225"/>
      <c r="AT113" s="221" t="s">
        <v>129</v>
      </c>
      <c r="AU113" s="221" t="s">
        <v>78</v>
      </c>
      <c r="AV113" s="13" t="s">
        <v>74</v>
      </c>
      <c r="AW113" s="13" t="s">
        <v>33</v>
      </c>
      <c r="AX113" s="13" t="s">
        <v>69</v>
      </c>
      <c r="AY113" s="221" t="s">
        <v>119</v>
      </c>
    </row>
    <row r="114" spans="2:65" s="13" customFormat="1">
      <c r="B114" s="218"/>
      <c r="D114" s="187" t="s">
        <v>129</v>
      </c>
      <c r="E114" s="219" t="s">
        <v>5</v>
      </c>
      <c r="F114" s="220" t="s">
        <v>253</v>
      </c>
      <c r="H114" s="221" t="s">
        <v>5</v>
      </c>
      <c r="I114" s="222"/>
      <c r="L114" s="218"/>
      <c r="M114" s="223"/>
      <c r="N114" s="224"/>
      <c r="O114" s="224"/>
      <c r="P114" s="224"/>
      <c r="Q114" s="224"/>
      <c r="R114" s="224"/>
      <c r="S114" s="224"/>
      <c r="T114" s="225"/>
      <c r="AT114" s="221" t="s">
        <v>129</v>
      </c>
      <c r="AU114" s="221" t="s">
        <v>78</v>
      </c>
      <c r="AV114" s="13" t="s">
        <v>74</v>
      </c>
      <c r="AW114" s="13" t="s">
        <v>33</v>
      </c>
      <c r="AX114" s="13" t="s">
        <v>69</v>
      </c>
      <c r="AY114" s="221" t="s">
        <v>119</v>
      </c>
    </row>
    <row r="115" spans="2:65" s="11" customFormat="1">
      <c r="B115" s="186"/>
      <c r="D115" s="187" t="s">
        <v>129</v>
      </c>
      <c r="E115" s="188" t="s">
        <v>5</v>
      </c>
      <c r="F115" s="189" t="s">
        <v>522</v>
      </c>
      <c r="H115" s="190">
        <v>16</v>
      </c>
      <c r="I115" s="191"/>
      <c r="L115" s="186"/>
      <c r="M115" s="192"/>
      <c r="N115" s="193"/>
      <c r="O115" s="193"/>
      <c r="P115" s="193"/>
      <c r="Q115" s="193"/>
      <c r="R115" s="193"/>
      <c r="S115" s="193"/>
      <c r="T115" s="194"/>
      <c r="AT115" s="188" t="s">
        <v>129</v>
      </c>
      <c r="AU115" s="188" t="s">
        <v>78</v>
      </c>
      <c r="AV115" s="11" t="s">
        <v>78</v>
      </c>
      <c r="AW115" s="11" t="s">
        <v>33</v>
      </c>
      <c r="AX115" s="11" t="s">
        <v>69</v>
      </c>
      <c r="AY115" s="188" t="s">
        <v>119</v>
      </c>
    </row>
    <row r="116" spans="2:65" s="12" customFormat="1">
      <c r="B116" s="195"/>
      <c r="D116" s="196" t="s">
        <v>129</v>
      </c>
      <c r="E116" s="197" t="s">
        <v>5</v>
      </c>
      <c r="F116" s="198" t="s">
        <v>131</v>
      </c>
      <c r="H116" s="199">
        <v>16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204" t="s">
        <v>129</v>
      </c>
      <c r="AU116" s="204" t="s">
        <v>78</v>
      </c>
      <c r="AV116" s="12" t="s">
        <v>127</v>
      </c>
      <c r="AW116" s="12" t="s">
        <v>33</v>
      </c>
      <c r="AX116" s="12" t="s">
        <v>74</v>
      </c>
      <c r="AY116" s="204" t="s">
        <v>119</v>
      </c>
    </row>
    <row r="117" spans="2:65" s="1" customFormat="1" ht="31.5" customHeight="1">
      <c r="B117" s="173"/>
      <c r="C117" s="174" t="s">
        <v>173</v>
      </c>
      <c r="D117" s="174" t="s">
        <v>122</v>
      </c>
      <c r="E117" s="175" t="s">
        <v>260</v>
      </c>
      <c r="F117" s="176" t="s">
        <v>261</v>
      </c>
      <c r="G117" s="177" t="s">
        <v>158</v>
      </c>
      <c r="H117" s="178">
        <v>16</v>
      </c>
      <c r="I117" s="179"/>
      <c r="J117" s="180">
        <f>ROUND(I117*H117,2)</f>
        <v>0</v>
      </c>
      <c r="K117" s="176" t="s">
        <v>126</v>
      </c>
      <c r="L117" s="40"/>
      <c r="M117" s="181" t="s">
        <v>5</v>
      </c>
      <c r="N117" s="182" t="s">
        <v>40</v>
      </c>
      <c r="O117" s="41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AR117" s="23" t="s">
        <v>127</v>
      </c>
      <c r="AT117" s="23" t="s">
        <v>122</v>
      </c>
      <c r="AU117" s="23" t="s">
        <v>78</v>
      </c>
      <c r="AY117" s="23" t="s">
        <v>119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74</v>
      </c>
      <c r="BK117" s="185">
        <f>ROUND(I117*H117,2)</f>
        <v>0</v>
      </c>
      <c r="BL117" s="23" t="s">
        <v>127</v>
      </c>
      <c r="BM117" s="23" t="s">
        <v>523</v>
      </c>
    </row>
    <row r="118" spans="2:65" s="13" customFormat="1">
      <c r="B118" s="218"/>
      <c r="D118" s="187" t="s">
        <v>129</v>
      </c>
      <c r="E118" s="219" t="s">
        <v>5</v>
      </c>
      <c r="F118" s="220" t="s">
        <v>177</v>
      </c>
      <c r="H118" s="221" t="s">
        <v>5</v>
      </c>
      <c r="I118" s="222"/>
      <c r="L118" s="218"/>
      <c r="M118" s="223"/>
      <c r="N118" s="224"/>
      <c r="O118" s="224"/>
      <c r="P118" s="224"/>
      <c r="Q118" s="224"/>
      <c r="R118" s="224"/>
      <c r="S118" s="224"/>
      <c r="T118" s="225"/>
      <c r="AT118" s="221" t="s">
        <v>129</v>
      </c>
      <c r="AU118" s="221" t="s">
        <v>78</v>
      </c>
      <c r="AV118" s="13" t="s">
        <v>74</v>
      </c>
      <c r="AW118" s="13" t="s">
        <v>33</v>
      </c>
      <c r="AX118" s="13" t="s">
        <v>69</v>
      </c>
      <c r="AY118" s="221" t="s">
        <v>119</v>
      </c>
    </row>
    <row r="119" spans="2:65" s="11" customFormat="1">
      <c r="B119" s="186"/>
      <c r="D119" s="187" t="s">
        <v>129</v>
      </c>
      <c r="E119" s="188" t="s">
        <v>5</v>
      </c>
      <c r="F119" s="189" t="s">
        <v>522</v>
      </c>
      <c r="H119" s="190">
        <v>16</v>
      </c>
      <c r="I119" s="191"/>
      <c r="L119" s="186"/>
      <c r="M119" s="192"/>
      <c r="N119" s="193"/>
      <c r="O119" s="193"/>
      <c r="P119" s="193"/>
      <c r="Q119" s="193"/>
      <c r="R119" s="193"/>
      <c r="S119" s="193"/>
      <c r="T119" s="194"/>
      <c r="AT119" s="188" t="s">
        <v>129</v>
      </c>
      <c r="AU119" s="188" t="s">
        <v>78</v>
      </c>
      <c r="AV119" s="11" t="s">
        <v>78</v>
      </c>
      <c r="AW119" s="11" t="s">
        <v>33</v>
      </c>
      <c r="AX119" s="11" t="s">
        <v>69</v>
      </c>
      <c r="AY119" s="188" t="s">
        <v>119</v>
      </c>
    </row>
    <row r="120" spans="2:65" s="12" customFormat="1">
      <c r="B120" s="195"/>
      <c r="D120" s="196" t="s">
        <v>129</v>
      </c>
      <c r="E120" s="197" t="s">
        <v>5</v>
      </c>
      <c r="F120" s="198" t="s">
        <v>131</v>
      </c>
      <c r="H120" s="199">
        <v>16</v>
      </c>
      <c r="I120" s="200"/>
      <c r="L120" s="195"/>
      <c r="M120" s="201"/>
      <c r="N120" s="202"/>
      <c r="O120" s="202"/>
      <c r="P120" s="202"/>
      <c r="Q120" s="202"/>
      <c r="R120" s="202"/>
      <c r="S120" s="202"/>
      <c r="T120" s="203"/>
      <c r="AT120" s="204" t="s">
        <v>129</v>
      </c>
      <c r="AU120" s="204" t="s">
        <v>78</v>
      </c>
      <c r="AV120" s="12" t="s">
        <v>127</v>
      </c>
      <c r="AW120" s="12" t="s">
        <v>33</v>
      </c>
      <c r="AX120" s="12" t="s">
        <v>74</v>
      </c>
      <c r="AY120" s="204" t="s">
        <v>119</v>
      </c>
    </row>
    <row r="121" spans="2:65" s="1" customFormat="1" ht="22.5" customHeight="1">
      <c r="B121" s="173"/>
      <c r="C121" s="174" t="s">
        <v>179</v>
      </c>
      <c r="D121" s="174" t="s">
        <v>122</v>
      </c>
      <c r="E121" s="175" t="s">
        <v>268</v>
      </c>
      <c r="F121" s="176" t="s">
        <v>269</v>
      </c>
      <c r="G121" s="177" t="s">
        <v>158</v>
      </c>
      <c r="H121" s="178">
        <v>16</v>
      </c>
      <c r="I121" s="179"/>
      <c r="J121" s="180">
        <f>ROUND(I121*H121,2)</f>
        <v>0</v>
      </c>
      <c r="K121" s="176" t="s">
        <v>126</v>
      </c>
      <c r="L121" s="40"/>
      <c r="M121" s="181" t="s">
        <v>5</v>
      </c>
      <c r="N121" s="182" t="s">
        <v>40</v>
      </c>
      <c r="O121" s="41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23" t="s">
        <v>127</v>
      </c>
      <c r="AT121" s="23" t="s">
        <v>122</v>
      </c>
      <c r="AU121" s="23" t="s">
        <v>78</v>
      </c>
      <c r="AY121" s="23" t="s">
        <v>119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3" t="s">
        <v>74</v>
      </c>
      <c r="BK121" s="185">
        <f>ROUND(I121*H121,2)</f>
        <v>0</v>
      </c>
      <c r="BL121" s="23" t="s">
        <v>127</v>
      </c>
      <c r="BM121" s="23" t="s">
        <v>524</v>
      </c>
    </row>
    <row r="122" spans="2:65" s="13" customFormat="1">
      <c r="B122" s="218"/>
      <c r="D122" s="187" t="s">
        <v>129</v>
      </c>
      <c r="E122" s="219" t="s">
        <v>5</v>
      </c>
      <c r="F122" s="220" t="s">
        <v>271</v>
      </c>
      <c r="H122" s="221" t="s">
        <v>5</v>
      </c>
      <c r="I122" s="222"/>
      <c r="L122" s="218"/>
      <c r="M122" s="223"/>
      <c r="N122" s="224"/>
      <c r="O122" s="224"/>
      <c r="P122" s="224"/>
      <c r="Q122" s="224"/>
      <c r="R122" s="224"/>
      <c r="S122" s="224"/>
      <c r="T122" s="225"/>
      <c r="AT122" s="221" t="s">
        <v>129</v>
      </c>
      <c r="AU122" s="221" t="s">
        <v>78</v>
      </c>
      <c r="AV122" s="13" t="s">
        <v>74</v>
      </c>
      <c r="AW122" s="13" t="s">
        <v>33</v>
      </c>
      <c r="AX122" s="13" t="s">
        <v>69</v>
      </c>
      <c r="AY122" s="221" t="s">
        <v>119</v>
      </c>
    </row>
    <row r="123" spans="2:65" s="11" customFormat="1">
      <c r="B123" s="186"/>
      <c r="D123" s="187" t="s">
        <v>129</v>
      </c>
      <c r="E123" s="188" t="s">
        <v>5</v>
      </c>
      <c r="F123" s="189" t="s">
        <v>522</v>
      </c>
      <c r="H123" s="190">
        <v>16</v>
      </c>
      <c r="I123" s="191"/>
      <c r="L123" s="186"/>
      <c r="M123" s="192"/>
      <c r="N123" s="193"/>
      <c r="O123" s="193"/>
      <c r="P123" s="193"/>
      <c r="Q123" s="193"/>
      <c r="R123" s="193"/>
      <c r="S123" s="193"/>
      <c r="T123" s="194"/>
      <c r="AT123" s="188" t="s">
        <v>129</v>
      </c>
      <c r="AU123" s="188" t="s">
        <v>78</v>
      </c>
      <c r="AV123" s="11" t="s">
        <v>78</v>
      </c>
      <c r="AW123" s="11" t="s">
        <v>33</v>
      </c>
      <c r="AX123" s="11" t="s">
        <v>69</v>
      </c>
      <c r="AY123" s="188" t="s">
        <v>119</v>
      </c>
    </row>
    <row r="124" spans="2:65" s="12" customFormat="1">
      <c r="B124" s="195"/>
      <c r="D124" s="196" t="s">
        <v>129</v>
      </c>
      <c r="E124" s="197" t="s">
        <v>5</v>
      </c>
      <c r="F124" s="198" t="s">
        <v>131</v>
      </c>
      <c r="H124" s="199">
        <v>16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204" t="s">
        <v>129</v>
      </c>
      <c r="AU124" s="204" t="s">
        <v>78</v>
      </c>
      <c r="AV124" s="12" t="s">
        <v>127</v>
      </c>
      <c r="AW124" s="12" t="s">
        <v>33</v>
      </c>
      <c r="AX124" s="12" t="s">
        <v>74</v>
      </c>
      <c r="AY124" s="204" t="s">
        <v>119</v>
      </c>
    </row>
    <row r="125" spans="2:65" s="1" customFormat="1" ht="22.5" customHeight="1">
      <c r="B125" s="173"/>
      <c r="C125" s="174" t="s">
        <v>186</v>
      </c>
      <c r="D125" s="174" t="s">
        <v>122</v>
      </c>
      <c r="E125" s="175" t="s">
        <v>273</v>
      </c>
      <c r="F125" s="176" t="s">
        <v>274</v>
      </c>
      <c r="G125" s="177" t="s">
        <v>158</v>
      </c>
      <c r="H125" s="178">
        <v>32</v>
      </c>
      <c r="I125" s="179"/>
      <c r="J125" s="180">
        <f>ROUND(I125*H125,2)</f>
        <v>0</v>
      </c>
      <c r="K125" s="176" t="s">
        <v>126</v>
      </c>
      <c r="L125" s="40"/>
      <c r="M125" s="181" t="s">
        <v>5</v>
      </c>
      <c r="N125" s="182" t="s">
        <v>40</v>
      </c>
      <c r="O125" s="41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23" t="s">
        <v>127</v>
      </c>
      <c r="AT125" s="23" t="s">
        <v>122</v>
      </c>
      <c r="AU125" s="23" t="s">
        <v>78</v>
      </c>
      <c r="AY125" s="23" t="s">
        <v>119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23" t="s">
        <v>74</v>
      </c>
      <c r="BK125" s="185">
        <f>ROUND(I125*H125,2)</f>
        <v>0</v>
      </c>
      <c r="BL125" s="23" t="s">
        <v>127</v>
      </c>
      <c r="BM125" s="23" t="s">
        <v>525</v>
      </c>
    </row>
    <row r="126" spans="2:65" s="13" customFormat="1">
      <c r="B126" s="218"/>
      <c r="D126" s="187" t="s">
        <v>129</v>
      </c>
      <c r="E126" s="219" t="s">
        <v>5</v>
      </c>
      <c r="F126" s="220" t="s">
        <v>276</v>
      </c>
      <c r="H126" s="221" t="s">
        <v>5</v>
      </c>
      <c r="I126" s="222"/>
      <c r="L126" s="218"/>
      <c r="M126" s="223"/>
      <c r="N126" s="224"/>
      <c r="O126" s="224"/>
      <c r="P126" s="224"/>
      <c r="Q126" s="224"/>
      <c r="R126" s="224"/>
      <c r="S126" s="224"/>
      <c r="T126" s="225"/>
      <c r="AT126" s="221" t="s">
        <v>129</v>
      </c>
      <c r="AU126" s="221" t="s">
        <v>78</v>
      </c>
      <c r="AV126" s="13" t="s">
        <v>74</v>
      </c>
      <c r="AW126" s="13" t="s">
        <v>33</v>
      </c>
      <c r="AX126" s="13" t="s">
        <v>69</v>
      </c>
      <c r="AY126" s="221" t="s">
        <v>119</v>
      </c>
    </row>
    <row r="127" spans="2:65" s="11" customFormat="1">
      <c r="B127" s="186"/>
      <c r="D127" s="187" t="s">
        <v>129</v>
      </c>
      <c r="E127" s="188" t="s">
        <v>5</v>
      </c>
      <c r="F127" s="189" t="s">
        <v>526</v>
      </c>
      <c r="H127" s="190">
        <v>32</v>
      </c>
      <c r="I127" s="191"/>
      <c r="L127" s="186"/>
      <c r="M127" s="192"/>
      <c r="N127" s="193"/>
      <c r="O127" s="193"/>
      <c r="P127" s="193"/>
      <c r="Q127" s="193"/>
      <c r="R127" s="193"/>
      <c r="S127" s="193"/>
      <c r="T127" s="194"/>
      <c r="AT127" s="188" t="s">
        <v>129</v>
      </c>
      <c r="AU127" s="188" t="s">
        <v>78</v>
      </c>
      <c r="AV127" s="11" t="s">
        <v>78</v>
      </c>
      <c r="AW127" s="11" t="s">
        <v>33</v>
      </c>
      <c r="AX127" s="11" t="s">
        <v>69</v>
      </c>
      <c r="AY127" s="188" t="s">
        <v>119</v>
      </c>
    </row>
    <row r="128" spans="2:65" s="12" customFormat="1">
      <c r="B128" s="195"/>
      <c r="D128" s="196" t="s">
        <v>129</v>
      </c>
      <c r="E128" s="197" t="s">
        <v>5</v>
      </c>
      <c r="F128" s="198" t="s">
        <v>131</v>
      </c>
      <c r="H128" s="199">
        <v>32</v>
      </c>
      <c r="I128" s="200"/>
      <c r="L128" s="195"/>
      <c r="M128" s="201"/>
      <c r="N128" s="202"/>
      <c r="O128" s="202"/>
      <c r="P128" s="202"/>
      <c r="Q128" s="202"/>
      <c r="R128" s="202"/>
      <c r="S128" s="202"/>
      <c r="T128" s="203"/>
      <c r="AT128" s="204" t="s">
        <v>129</v>
      </c>
      <c r="AU128" s="204" t="s">
        <v>78</v>
      </c>
      <c r="AV128" s="12" t="s">
        <v>127</v>
      </c>
      <c r="AW128" s="12" t="s">
        <v>33</v>
      </c>
      <c r="AX128" s="12" t="s">
        <v>74</v>
      </c>
      <c r="AY128" s="204" t="s">
        <v>119</v>
      </c>
    </row>
    <row r="129" spans="2:65" s="1" customFormat="1" ht="31.5" customHeight="1">
      <c r="B129" s="173"/>
      <c r="C129" s="174" t="s">
        <v>191</v>
      </c>
      <c r="D129" s="174" t="s">
        <v>122</v>
      </c>
      <c r="E129" s="175" t="s">
        <v>279</v>
      </c>
      <c r="F129" s="176" t="s">
        <v>280</v>
      </c>
      <c r="G129" s="177" t="s">
        <v>158</v>
      </c>
      <c r="H129" s="178">
        <v>16</v>
      </c>
      <c r="I129" s="179"/>
      <c r="J129" s="180">
        <f>ROUND(I129*H129,2)</f>
        <v>0</v>
      </c>
      <c r="K129" s="176" t="s">
        <v>126</v>
      </c>
      <c r="L129" s="40"/>
      <c r="M129" s="181" t="s">
        <v>5</v>
      </c>
      <c r="N129" s="182" t="s">
        <v>40</v>
      </c>
      <c r="O129" s="41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AR129" s="23" t="s">
        <v>127</v>
      </c>
      <c r="AT129" s="23" t="s">
        <v>122</v>
      </c>
      <c r="AU129" s="23" t="s">
        <v>78</v>
      </c>
      <c r="AY129" s="23" t="s">
        <v>119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23" t="s">
        <v>74</v>
      </c>
      <c r="BK129" s="185">
        <f>ROUND(I129*H129,2)</f>
        <v>0</v>
      </c>
      <c r="BL129" s="23" t="s">
        <v>127</v>
      </c>
      <c r="BM129" s="23" t="s">
        <v>527</v>
      </c>
    </row>
    <row r="130" spans="2:65" s="13" customFormat="1">
      <c r="B130" s="218"/>
      <c r="D130" s="187" t="s">
        <v>129</v>
      </c>
      <c r="E130" s="219" t="s">
        <v>5</v>
      </c>
      <c r="F130" s="220" t="s">
        <v>271</v>
      </c>
      <c r="H130" s="221" t="s">
        <v>5</v>
      </c>
      <c r="I130" s="222"/>
      <c r="L130" s="218"/>
      <c r="M130" s="223"/>
      <c r="N130" s="224"/>
      <c r="O130" s="224"/>
      <c r="P130" s="224"/>
      <c r="Q130" s="224"/>
      <c r="R130" s="224"/>
      <c r="S130" s="224"/>
      <c r="T130" s="225"/>
      <c r="AT130" s="221" t="s">
        <v>129</v>
      </c>
      <c r="AU130" s="221" t="s">
        <v>78</v>
      </c>
      <c r="AV130" s="13" t="s">
        <v>74</v>
      </c>
      <c r="AW130" s="13" t="s">
        <v>33</v>
      </c>
      <c r="AX130" s="13" t="s">
        <v>69</v>
      </c>
      <c r="AY130" s="221" t="s">
        <v>119</v>
      </c>
    </row>
    <row r="131" spans="2:65" s="11" customFormat="1">
      <c r="B131" s="186"/>
      <c r="D131" s="187" t="s">
        <v>129</v>
      </c>
      <c r="E131" s="188" t="s">
        <v>5</v>
      </c>
      <c r="F131" s="189" t="s">
        <v>522</v>
      </c>
      <c r="H131" s="190">
        <v>16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88" t="s">
        <v>129</v>
      </c>
      <c r="AU131" s="188" t="s">
        <v>78</v>
      </c>
      <c r="AV131" s="11" t="s">
        <v>78</v>
      </c>
      <c r="AW131" s="11" t="s">
        <v>33</v>
      </c>
      <c r="AX131" s="11" t="s">
        <v>69</v>
      </c>
      <c r="AY131" s="188" t="s">
        <v>119</v>
      </c>
    </row>
    <row r="132" spans="2:65" s="12" customFormat="1">
      <c r="B132" s="195"/>
      <c r="D132" s="196" t="s">
        <v>129</v>
      </c>
      <c r="E132" s="197" t="s">
        <v>5</v>
      </c>
      <c r="F132" s="198" t="s">
        <v>131</v>
      </c>
      <c r="H132" s="199">
        <v>16</v>
      </c>
      <c r="I132" s="200"/>
      <c r="L132" s="195"/>
      <c r="M132" s="201"/>
      <c r="N132" s="202"/>
      <c r="O132" s="202"/>
      <c r="P132" s="202"/>
      <c r="Q132" s="202"/>
      <c r="R132" s="202"/>
      <c r="S132" s="202"/>
      <c r="T132" s="203"/>
      <c r="AT132" s="204" t="s">
        <v>129</v>
      </c>
      <c r="AU132" s="204" t="s">
        <v>78</v>
      </c>
      <c r="AV132" s="12" t="s">
        <v>127</v>
      </c>
      <c r="AW132" s="12" t="s">
        <v>33</v>
      </c>
      <c r="AX132" s="12" t="s">
        <v>74</v>
      </c>
      <c r="AY132" s="204" t="s">
        <v>119</v>
      </c>
    </row>
    <row r="133" spans="2:65" s="1" customFormat="1" ht="31.5" customHeight="1">
      <c r="B133" s="173"/>
      <c r="C133" s="174" t="s">
        <v>198</v>
      </c>
      <c r="D133" s="174" t="s">
        <v>122</v>
      </c>
      <c r="E133" s="175" t="s">
        <v>287</v>
      </c>
      <c r="F133" s="176" t="s">
        <v>288</v>
      </c>
      <c r="G133" s="177" t="s">
        <v>158</v>
      </c>
      <c r="H133" s="178">
        <v>16</v>
      </c>
      <c r="I133" s="179"/>
      <c r="J133" s="180">
        <f>ROUND(I133*H133,2)</f>
        <v>0</v>
      </c>
      <c r="K133" s="176" t="s">
        <v>126</v>
      </c>
      <c r="L133" s="40"/>
      <c r="M133" s="181" t="s">
        <v>5</v>
      </c>
      <c r="N133" s="182" t="s">
        <v>40</v>
      </c>
      <c r="O133" s="41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AR133" s="23" t="s">
        <v>127</v>
      </c>
      <c r="AT133" s="23" t="s">
        <v>122</v>
      </c>
      <c r="AU133" s="23" t="s">
        <v>78</v>
      </c>
      <c r="AY133" s="23" t="s">
        <v>119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23" t="s">
        <v>74</v>
      </c>
      <c r="BK133" s="185">
        <f>ROUND(I133*H133,2)</f>
        <v>0</v>
      </c>
      <c r="BL133" s="23" t="s">
        <v>127</v>
      </c>
      <c r="BM133" s="23" t="s">
        <v>528</v>
      </c>
    </row>
    <row r="134" spans="2:65" s="13" customFormat="1">
      <c r="B134" s="218"/>
      <c r="D134" s="187" t="s">
        <v>129</v>
      </c>
      <c r="E134" s="219" t="s">
        <v>5</v>
      </c>
      <c r="F134" s="220" t="s">
        <v>529</v>
      </c>
      <c r="H134" s="221" t="s">
        <v>5</v>
      </c>
      <c r="I134" s="222"/>
      <c r="L134" s="218"/>
      <c r="M134" s="223"/>
      <c r="N134" s="224"/>
      <c r="O134" s="224"/>
      <c r="P134" s="224"/>
      <c r="Q134" s="224"/>
      <c r="R134" s="224"/>
      <c r="S134" s="224"/>
      <c r="T134" s="225"/>
      <c r="AT134" s="221" t="s">
        <v>129</v>
      </c>
      <c r="AU134" s="221" t="s">
        <v>78</v>
      </c>
      <c r="AV134" s="13" t="s">
        <v>74</v>
      </c>
      <c r="AW134" s="13" t="s">
        <v>33</v>
      </c>
      <c r="AX134" s="13" t="s">
        <v>69</v>
      </c>
      <c r="AY134" s="221" t="s">
        <v>119</v>
      </c>
    </row>
    <row r="135" spans="2:65" s="11" customFormat="1">
      <c r="B135" s="186"/>
      <c r="D135" s="187" t="s">
        <v>129</v>
      </c>
      <c r="E135" s="188" t="s">
        <v>5</v>
      </c>
      <c r="F135" s="189" t="s">
        <v>522</v>
      </c>
      <c r="H135" s="190">
        <v>16</v>
      </c>
      <c r="I135" s="191"/>
      <c r="L135" s="186"/>
      <c r="M135" s="192"/>
      <c r="N135" s="193"/>
      <c r="O135" s="193"/>
      <c r="P135" s="193"/>
      <c r="Q135" s="193"/>
      <c r="R135" s="193"/>
      <c r="S135" s="193"/>
      <c r="T135" s="194"/>
      <c r="AT135" s="188" t="s">
        <v>129</v>
      </c>
      <c r="AU135" s="188" t="s">
        <v>78</v>
      </c>
      <c r="AV135" s="11" t="s">
        <v>78</v>
      </c>
      <c r="AW135" s="11" t="s">
        <v>33</v>
      </c>
      <c r="AX135" s="11" t="s">
        <v>69</v>
      </c>
      <c r="AY135" s="188" t="s">
        <v>119</v>
      </c>
    </row>
    <row r="136" spans="2:65" s="12" customFormat="1">
      <c r="B136" s="195"/>
      <c r="D136" s="187" t="s">
        <v>129</v>
      </c>
      <c r="E136" s="215" t="s">
        <v>5</v>
      </c>
      <c r="F136" s="216" t="s">
        <v>131</v>
      </c>
      <c r="H136" s="217">
        <v>16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204" t="s">
        <v>129</v>
      </c>
      <c r="AU136" s="204" t="s">
        <v>78</v>
      </c>
      <c r="AV136" s="12" t="s">
        <v>127</v>
      </c>
      <c r="AW136" s="12" t="s">
        <v>33</v>
      </c>
      <c r="AX136" s="12" t="s">
        <v>74</v>
      </c>
      <c r="AY136" s="204" t="s">
        <v>119</v>
      </c>
    </row>
    <row r="137" spans="2:65" s="10" customFormat="1" ht="29.85" customHeight="1">
      <c r="B137" s="159"/>
      <c r="D137" s="170" t="s">
        <v>68</v>
      </c>
      <c r="E137" s="171" t="s">
        <v>167</v>
      </c>
      <c r="F137" s="171" t="s">
        <v>319</v>
      </c>
      <c r="I137" s="162"/>
      <c r="J137" s="172">
        <f>BK137</f>
        <v>0</v>
      </c>
      <c r="L137" s="159"/>
      <c r="M137" s="164"/>
      <c r="N137" s="165"/>
      <c r="O137" s="165"/>
      <c r="P137" s="166">
        <f>SUM(P138:P139)</f>
        <v>0</v>
      </c>
      <c r="Q137" s="165"/>
      <c r="R137" s="166">
        <f>SUM(R138:R139)</f>
        <v>0.14574000000000001</v>
      </c>
      <c r="S137" s="165"/>
      <c r="T137" s="167">
        <f>SUM(T138:T139)</f>
        <v>0.17399999999999999</v>
      </c>
      <c r="AR137" s="160" t="s">
        <v>74</v>
      </c>
      <c r="AT137" s="168" t="s">
        <v>68</v>
      </c>
      <c r="AU137" s="168" t="s">
        <v>74</v>
      </c>
      <c r="AY137" s="160" t="s">
        <v>119</v>
      </c>
      <c r="BK137" s="169">
        <f>SUM(BK138:BK139)</f>
        <v>0</v>
      </c>
    </row>
    <row r="138" spans="2:65" s="1" customFormat="1" ht="22.5" customHeight="1">
      <c r="B138" s="173"/>
      <c r="C138" s="174" t="s">
        <v>11</v>
      </c>
      <c r="D138" s="174" t="s">
        <v>122</v>
      </c>
      <c r="E138" s="175" t="s">
        <v>530</v>
      </c>
      <c r="F138" s="176" t="s">
        <v>531</v>
      </c>
      <c r="G138" s="177" t="s">
        <v>323</v>
      </c>
      <c r="H138" s="178">
        <v>2</v>
      </c>
      <c r="I138" s="179"/>
      <c r="J138" s="180">
        <f>ROUND(I138*H138,2)</f>
        <v>0</v>
      </c>
      <c r="K138" s="176" t="s">
        <v>126</v>
      </c>
      <c r="L138" s="40"/>
      <c r="M138" s="181" t="s">
        <v>5</v>
      </c>
      <c r="N138" s="182" t="s">
        <v>40</v>
      </c>
      <c r="O138" s="41"/>
      <c r="P138" s="183">
        <f>O138*H138</f>
        <v>0</v>
      </c>
      <c r="Q138" s="183">
        <v>7.2870000000000004E-2</v>
      </c>
      <c r="R138" s="183">
        <f>Q138*H138</f>
        <v>0.14574000000000001</v>
      </c>
      <c r="S138" s="183">
        <v>0</v>
      </c>
      <c r="T138" s="184">
        <f>S138*H138</f>
        <v>0</v>
      </c>
      <c r="AR138" s="23" t="s">
        <v>127</v>
      </c>
      <c r="AT138" s="23" t="s">
        <v>122</v>
      </c>
      <c r="AU138" s="23" t="s">
        <v>78</v>
      </c>
      <c r="AY138" s="23" t="s">
        <v>119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23" t="s">
        <v>74</v>
      </c>
      <c r="BK138" s="185">
        <f>ROUND(I138*H138,2)</f>
        <v>0</v>
      </c>
      <c r="BL138" s="23" t="s">
        <v>127</v>
      </c>
      <c r="BM138" s="23" t="s">
        <v>532</v>
      </c>
    </row>
    <row r="139" spans="2:65" s="1" customFormat="1" ht="22.5" customHeight="1">
      <c r="B139" s="173"/>
      <c r="C139" s="174" t="s">
        <v>205</v>
      </c>
      <c r="D139" s="174" t="s">
        <v>122</v>
      </c>
      <c r="E139" s="175" t="s">
        <v>533</v>
      </c>
      <c r="F139" s="176" t="s">
        <v>534</v>
      </c>
      <c r="G139" s="177" t="s">
        <v>323</v>
      </c>
      <c r="H139" s="178">
        <v>2</v>
      </c>
      <c r="I139" s="179"/>
      <c r="J139" s="180">
        <f>ROUND(I139*H139,2)</f>
        <v>0</v>
      </c>
      <c r="K139" s="176" t="s">
        <v>126</v>
      </c>
      <c r="L139" s="40"/>
      <c r="M139" s="181" t="s">
        <v>5</v>
      </c>
      <c r="N139" s="182" t="s">
        <v>40</v>
      </c>
      <c r="O139" s="41"/>
      <c r="P139" s="183">
        <f>O139*H139</f>
        <v>0</v>
      </c>
      <c r="Q139" s="183">
        <v>0</v>
      </c>
      <c r="R139" s="183">
        <f>Q139*H139</f>
        <v>0</v>
      </c>
      <c r="S139" s="183">
        <v>8.6999999999999994E-2</v>
      </c>
      <c r="T139" s="184">
        <f>S139*H139</f>
        <v>0.17399999999999999</v>
      </c>
      <c r="AR139" s="23" t="s">
        <v>127</v>
      </c>
      <c r="AT139" s="23" t="s">
        <v>122</v>
      </c>
      <c r="AU139" s="23" t="s">
        <v>78</v>
      </c>
      <c r="AY139" s="23" t="s">
        <v>119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23" t="s">
        <v>74</v>
      </c>
      <c r="BK139" s="185">
        <f>ROUND(I139*H139,2)</f>
        <v>0</v>
      </c>
      <c r="BL139" s="23" t="s">
        <v>127</v>
      </c>
      <c r="BM139" s="23" t="s">
        <v>535</v>
      </c>
    </row>
    <row r="140" spans="2:65" s="10" customFormat="1" ht="29.85" customHeight="1">
      <c r="B140" s="159"/>
      <c r="D140" s="170" t="s">
        <v>68</v>
      </c>
      <c r="E140" s="171" t="s">
        <v>464</v>
      </c>
      <c r="F140" s="171" t="s">
        <v>465</v>
      </c>
      <c r="I140" s="162"/>
      <c r="J140" s="172">
        <f>BK140</f>
        <v>0</v>
      </c>
      <c r="L140" s="159"/>
      <c r="M140" s="164"/>
      <c r="N140" s="165"/>
      <c r="O140" s="165"/>
      <c r="P140" s="166">
        <f>P141</f>
        <v>0</v>
      </c>
      <c r="Q140" s="165"/>
      <c r="R140" s="166">
        <f>R141</f>
        <v>0</v>
      </c>
      <c r="S140" s="165"/>
      <c r="T140" s="167">
        <f>T141</f>
        <v>0</v>
      </c>
      <c r="AR140" s="160" t="s">
        <v>74</v>
      </c>
      <c r="AT140" s="168" t="s">
        <v>68</v>
      </c>
      <c r="AU140" s="168" t="s">
        <v>74</v>
      </c>
      <c r="AY140" s="160" t="s">
        <v>119</v>
      </c>
      <c r="BK140" s="169">
        <f>BK141</f>
        <v>0</v>
      </c>
    </row>
    <row r="141" spans="2:65" s="1" customFormat="1" ht="31.5" customHeight="1">
      <c r="B141" s="173"/>
      <c r="C141" s="174" t="s">
        <v>207</v>
      </c>
      <c r="D141" s="174" t="s">
        <v>122</v>
      </c>
      <c r="E141" s="175" t="s">
        <v>467</v>
      </c>
      <c r="F141" s="176" t="s">
        <v>468</v>
      </c>
      <c r="G141" s="177" t="s">
        <v>142</v>
      </c>
      <c r="H141" s="178">
        <v>0.14899999999999999</v>
      </c>
      <c r="I141" s="179"/>
      <c r="J141" s="180">
        <f>ROUND(I141*H141,2)</f>
        <v>0</v>
      </c>
      <c r="K141" s="176" t="s">
        <v>126</v>
      </c>
      <c r="L141" s="40"/>
      <c r="M141" s="181" t="s">
        <v>5</v>
      </c>
      <c r="N141" s="182" t="s">
        <v>40</v>
      </c>
      <c r="O141" s="41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AR141" s="23" t="s">
        <v>127</v>
      </c>
      <c r="AT141" s="23" t="s">
        <v>122</v>
      </c>
      <c r="AU141" s="23" t="s">
        <v>78</v>
      </c>
      <c r="AY141" s="23" t="s">
        <v>119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23" t="s">
        <v>74</v>
      </c>
      <c r="BK141" s="185">
        <f>ROUND(I141*H141,2)</f>
        <v>0</v>
      </c>
      <c r="BL141" s="23" t="s">
        <v>127</v>
      </c>
      <c r="BM141" s="23" t="s">
        <v>536</v>
      </c>
    </row>
    <row r="142" spans="2:65" s="10" customFormat="1" ht="37.35" customHeight="1">
      <c r="B142" s="159"/>
      <c r="D142" s="170" t="s">
        <v>68</v>
      </c>
      <c r="E142" s="226" t="s">
        <v>470</v>
      </c>
      <c r="F142" s="226" t="s">
        <v>471</v>
      </c>
      <c r="I142" s="162"/>
      <c r="J142" s="227">
        <f>BK142</f>
        <v>0</v>
      </c>
      <c r="L142" s="159"/>
      <c r="M142" s="164"/>
      <c r="N142" s="165"/>
      <c r="O142" s="165"/>
      <c r="P142" s="166">
        <f>SUM(P143:P148)</f>
        <v>0</v>
      </c>
      <c r="Q142" s="165"/>
      <c r="R142" s="166">
        <f>SUM(R143:R148)</f>
        <v>0</v>
      </c>
      <c r="S142" s="165"/>
      <c r="T142" s="167">
        <f>SUM(T143:T148)</f>
        <v>0</v>
      </c>
      <c r="AR142" s="160" t="s">
        <v>146</v>
      </c>
      <c r="AT142" s="168" t="s">
        <v>68</v>
      </c>
      <c r="AU142" s="168" t="s">
        <v>69</v>
      </c>
      <c r="AY142" s="160" t="s">
        <v>119</v>
      </c>
      <c r="BK142" s="169">
        <f>SUM(BK143:BK148)</f>
        <v>0</v>
      </c>
    </row>
    <row r="143" spans="2:65" s="1" customFormat="1" ht="22.5" customHeight="1">
      <c r="B143" s="173"/>
      <c r="C143" s="174" t="s">
        <v>210</v>
      </c>
      <c r="D143" s="174" t="s">
        <v>122</v>
      </c>
      <c r="E143" s="175" t="s">
        <v>473</v>
      </c>
      <c r="F143" s="176" t="s">
        <v>537</v>
      </c>
      <c r="G143" s="177" t="s">
        <v>475</v>
      </c>
      <c r="H143" s="178">
        <v>1</v>
      </c>
      <c r="I143" s="179"/>
      <c r="J143" s="180">
        <f t="shared" ref="J143:J148" si="0">ROUND(I143*H143,2)</f>
        <v>0</v>
      </c>
      <c r="K143" s="176" t="s">
        <v>5</v>
      </c>
      <c r="L143" s="40"/>
      <c r="M143" s="181" t="s">
        <v>5</v>
      </c>
      <c r="N143" s="182" t="s">
        <v>40</v>
      </c>
      <c r="O143" s="41"/>
      <c r="P143" s="183">
        <f t="shared" ref="P143:P148" si="1">O143*H143</f>
        <v>0</v>
      </c>
      <c r="Q143" s="183">
        <v>0</v>
      </c>
      <c r="R143" s="183">
        <f t="shared" ref="R143:R148" si="2">Q143*H143</f>
        <v>0</v>
      </c>
      <c r="S143" s="183">
        <v>0</v>
      </c>
      <c r="T143" s="184">
        <f t="shared" ref="T143:T148" si="3">S143*H143</f>
        <v>0</v>
      </c>
      <c r="AR143" s="23" t="s">
        <v>127</v>
      </c>
      <c r="AT143" s="23" t="s">
        <v>122</v>
      </c>
      <c r="AU143" s="23" t="s">
        <v>74</v>
      </c>
      <c r="AY143" s="23" t="s">
        <v>119</v>
      </c>
      <c r="BE143" s="185">
        <f t="shared" ref="BE143:BE148" si="4">IF(N143="základní",J143,0)</f>
        <v>0</v>
      </c>
      <c r="BF143" s="185">
        <f t="shared" ref="BF143:BF148" si="5">IF(N143="snížená",J143,0)</f>
        <v>0</v>
      </c>
      <c r="BG143" s="185">
        <f t="shared" ref="BG143:BG148" si="6">IF(N143="zákl. přenesená",J143,0)</f>
        <v>0</v>
      </c>
      <c r="BH143" s="185">
        <f t="shared" ref="BH143:BH148" si="7">IF(N143="sníž. přenesená",J143,0)</f>
        <v>0</v>
      </c>
      <c r="BI143" s="185">
        <f t="shared" ref="BI143:BI148" si="8">IF(N143="nulová",J143,0)</f>
        <v>0</v>
      </c>
      <c r="BJ143" s="23" t="s">
        <v>74</v>
      </c>
      <c r="BK143" s="185">
        <f t="shared" ref="BK143:BK148" si="9">ROUND(I143*H143,2)</f>
        <v>0</v>
      </c>
      <c r="BL143" s="23" t="s">
        <v>127</v>
      </c>
      <c r="BM143" s="23" t="s">
        <v>538</v>
      </c>
    </row>
    <row r="144" spans="2:65" s="1" customFormat="1" ht="22.5" customHeight="1">
      <c r="B144" s="173"/>
      <c r="C144" s="174" t="s">
        <v>216</v>
      </c>
      <c r="D144" s="174" t="s">
        <v>122</v>
      </c>
      <c r="E144" s="175" t="s">
        <v>478</v>
      </c>
      <c r="F144" s="176" t="s">
        <v>539</v>
      </c>
      <c r="G144" s="177" t="s">
        <v>475</v>
      </c>
      <c r="H144" s="178">
        <v>1</v>
      </c>
      <c r="I144" s="179"/>
      <c r="J144" s="180">
        <f t="shared" si="0"/>
        <v>0</v>
      </c>
      <c r="K144" s="176" t="s">
        <v>5</v>
      </c>
      <c r="L144" s="40"/>
      <c r="M144" s="181" t="s">
        <v>5</v>
      </c>
      <c r="N144" s="182" t="s">
        <v>40</v>
      </c>
      <c r="O144" s="41"/>
      <c r="P144" s="183">
        <f t="shared" si="1"/>
        <v>0</v>
      </c>
      <c r="Q144" s="183">
        <v>0</v>
      </c>
      <c r="R144" s="183">
        <f t="shared" si="2"/>
        <v>0</v>
      </c>
      <c r="S144" s="183">
        <v>0</v>
      </c>
      <c r="T144" s="184">
        <f t="shared" si="3"/>
        <v>0</v>
      </c>
      <c r="AR144" s="23" t="s">
        <v>127</v>
      </c>
      <c r="AT144" s="23" t="s">
        <v>122</v>
      </c>
      <c r="AU144" s="23" t="s">
        <v>74</v>
      </c>
      <c r="AY144" s="23" t="s">
        <v>119</v>
      </c>
      <c r="BE144" s="185">
        <f t="shared" si="4"/>
        <v>0</v>
      </c>
      <c r="BF144" s="185">
        <f t="shared" si="5"/>
        <v>0</v>
      </c>
      <c r="BG144" s="185">
        <f t="shared" si="6"/>
        <v>0</v>
      </c>
      <c r="BH144" s="185">
        <f t="shared" si="7"/>
        <v>0</v>
      </c>
      <c r="BI144" s="185">
        <f t="shared" si="8"/>
        <v>0</v>
      </c>
      <c r="BJ144" s="23" t="s">
        <v>74</v>
      </c>
      <c r="BK144" s="185">
        <f t="shared" si="9"/>
        <v>0</v>
      </c>
      <c r="BL144" s="23" t="s">
        <v>127</v>
      </c>
      <c r="BM144" s="23" t="s">
        <v>540</v>
      </c>
    </row>
    <row r="145" spans="2:65" s="1" customFormat="1" ht="22.5" customHeight="1">
      <c r="B145" s="173"/>
      <c r="C145" s="174" t="s">
        <v>218</v>
      </c>
      <c r="D145" s="174" t="s">
        <v>122</v>
      </c>
      <c r="E145" s="175" t="s">
        <v>482</v>
      </c>
      <c r="F145" s="176" t="s">
        <v>541</v>
      </c>
      <c r="G145" s="177" t="s">
        <v>475</v>
      </c>
      <c r="H145" s="178">
        <v>1</v>
      </c>
      <c r="I145" s="179"/>
      <c r="J145" s="180">
        <f t="shared" si="0"/>
        <v>0</v>
      </c>
      <c r="K145" s="176" t="s">
        <v>5</v>
      </c>
      <c r="L145" s="40"/>
      <c r="M145" s="181" t="s">
        <v>5</v>
      </c>
      <c r="N145" s="182" t="s">
        <v>40</v>
      </c>
      <c r="O145" s="41"/>
      <c r="P145" s="183">
        <f t="shared" si="1"/>
        <v>0</v>
      </c>
      <c r="Q145" s="183">
        <v>0</v>
      </c>
      <c r="R145" s="183">
        <f t="shared" si="2"/>
        <v>0</v>
      </c>
      <c r="S145" s="183">
        <v>0</v>
      </c>
      <c r="T145" s="184">
        <f t="shared" si="3"/>
        <v>0</v>
      </c>
      <c r="AR145" s="23" t="s">
        <v>127</v>
      </c>
      <c r="AT145" s="23" t="s">
        <v>122</v>
      </c>
      <c r="AU145" s="23" t="s">
        <v>74</v>
      </c>
      <c r="AY145" s="23" t="s">
        <v>119</v>
      </c>
      <c r="BE145" s="185">
        <f t="shared" si="4"/>
        <v>0</v>
      </c>
      <c r="BF145" s="185">
        <f t="shared" si="5"/>
        <v>0</v>
      </c>
      <c r="BG145" s="185">
        <f t="shared" si="6"/>
        <v>0</v>
      </c>
      <c r="BH145" s="185">
        <f t="shared" si="7"/>
        <v>0</v>
      </c>
      <c r="BI145" s="185">
        <f t="shared" si="8"/>
        <v>0</v>
      </c>
      <c r="BJ145" s="23" t="s">
        <v>74</v>
      </c>
      <c r="BK145" s="185">
        <f t="shared" si="9"/>
        <v>0</v>
      </c>
      <c r="BL145" s="23" t="s">
        <v>127</v>
      </c>
      <c r="BM145" s="23" t="s">
        <v>542</v>
      </c>
    </row>
    <row r="146" spans="2:65" s="1" customFormat="1" ht="31.5" customHeight="1">
      <c r="B146" s="173"/>
      <c r="C146" s="174" t="s">
        <v>10</v>
      </c>
      <c r="D146" s="174" t="s">
        <v>122</v>
      </c>
      <c r="E146" s="175" t="s">
        <v>543</v>
      </c>
      <c r="F146" s="176" t="s">
        <v>544</v>
      </c>
      <c r="G146" s="177" t="s">
        <v>475</v>
      </c>
      <c r="H146" s="178">
        <v>1</v>
      </c>
      <c r="I146" s="179"/>
      <c r="J146" s="180">
        <f t="shared" si="0"/>
        <v>0</v>
      </c>
      <c r="K146" s="176" t="s">
        <v>5</v>
      </c>
      <c r="L146" s="40"/>
      <c r="M146" s="181" t="s">
        <v>5</v>
      </c>
      <c r="N146" s="182" t="s">
        <v>40</v>
      </c>
      <c r="O146" s="41"/>
      <c r="P146" s="183">
        <f t="shared" si="1"/>
        <v>0</v>
      </c>
      <c r="Q146" s="183">
        <v>0</v>
      </c>
      <c r="R146" s="183">
        <f t="shared" si="2"/>
        <v>0</v>
      </c>
      <c r="S146" s="183">
        <v>0</v>
      </c>
      <c r="T146" s="184">
        <f t="shared" si="3"/>
        <v>0</v>
      </c>
      <c r="AR146" s="23" t="s">
        <v>127</v>
      </c>
      <c r="AT146" s="23" t="s">
        <v>122</v>
      </c>
      <c r="AU146" s="23" t="s">
        <v>74</v>
      </c>
      <c r="AY146" s="23" t="s">
        <v>119</v>
      </c>
      <c r="BE146" s="185">
        <f t="shared" si="4"/>
        <v>0</v>
      </c>
      <c r="BF146" s="185">
        <f t="shared" si="5"/>
        <v>0</v>
      </c>
      <c r="BG146" s="185">
        <f t="shared" si="6"/>
        <v>0</v>
      </c>
      <c r="BH146" s="185">
        <f t="shared" si="7"/>
        <v>0</v>
      </c>
      <c r="BI146" s="185">
        <f t="shared" si="8"/>
        <v>0</v>
      </c>
      <c r="BJ146" s="23" t="s">
        <v>74</v>
      </c>
      <c r="BK146" s="185">
        <f t="shared" si="9"/>
        <v>0</v>
      </c>
      <c r="BL146" s="23" t="s">
        <v>127</v>
      </c>
      <c r="BM146" s="23" t="s">
        <v>545</v>
      </c>
    </row>
    <row r="147" spans="2:65" s="1" customFormat="1" ht="44.25" customHeight="1">
      <c r="B147" s="173"/>
      <c r="C147" s="174" t="s">
        <v>225</v>
      </c>
      <c r="D147" s="174" t="s">
        <v>122</v>
      </c>
      <c r="E147" s="175" t="s">
        <v>546</v>
      </c>
      <c r="F147" s="176" t="s">
        <v>547</v>
      </c>
      <c r="G147" s="177" t="s">
        <v>475</v>
      </c>
      <c r="H147" s="178">
        <v>1</v>
      </c>
      <c r="I147" s="179"/>
      <c r="J147" s="180">
        <f t="shared" si="0"/>
        <v>0</v>
      </c>
      <c r="K147" s="176" t="s">
        <v>5</v>
      </c>
      <c r="L147" s="40"/>
      <c r="M147" s="181" t="s">
        <v>5</v>
      </c>
      <c r="N147" s="182" t="s">
        <v>40</v>
      </c>
      <c r="O147" s="41"/>
      <c r="P147" s="183">
        <f t="shared" si="1"/>
        <v>0</v>
      </c>
      <c r="Q147" s="183">
        <v>0</v>
      </c>
      <c r="R147" s="183">
        <f t="shared" si="2"/>
        <v>0</v>
      </c>
      <c r="S147" s="183">
        <v>0</v>
      </c>
      <c r="T147" s="184">
        <f t="shared" si="3"/>
        <v>0</v>
      </c>
      <c r="AR147" s="23" t="s">
        <v>127</v>
      </c>
      <c r="AT147" s="23" t="s">
        <v>122</v>
      </c>
      <c r="AU147" s="23" t="s">
        <v>74</v>
      </c>
      <c r="AY147" s="23" t="s">
        <v>119</v>
      </c>
      <c r="BE147" s="185">
        <f t="shared" si="4"/>
        <v>0</v>
      </c>
      <c r="BF147" s="185">
        <f t="shared" si="5"/>
        <v>0</v>
      </c>
      <c r="BG147" s="185">
        <f t="shared" si="6"/>
        <v>0</v>
      </c>
      <c r="BH147" s="185">
        <f t="shared" si="7"/>
        <v>0</v>
      </c>
      <c r="BI147" s="185">
        <f t="shared" si="8"/>
        <v>0</v>
      </c>
      <c r="BJ147" s="23" t="s">
        <v>74</v>
      </c>
      <c r="BK147" s="185">
        <f t="shared" si="9"/>
        <v>0</v>
      </c>
      <c r="BL147" s="23" t="s">
        <v>127</v>
      </c>
      <c r="BM147" s="23" t="s">
        <v>548</v>
      </c>
    </row>
    <row r="148" spans="2:65" s="1" customFormat="1" ht="31.5" customHeight="1">
      <c r="B148" s="173"/>
      <c r="C148" s="174" t="s">
        <v>231</v>
      </c>
      <c r="D148" s="174" t="s">
        <v>122</v>
      </c>
      <c r="E148" s="175" t="s">
        <v>549</v>
      </c>
      <c r="F148" s="176" t="s">
        <v>550</v>
      </c>
      <c r="G148" s="177" t="s">
        <v>475</v>
      </c>
      <c r="H148" s="178">
        <v>1</v>
      </c>
      <c r="I148" s="179"/>
      <c r="J148" s="180">
        <f t="shared" si="0"/>
        <v>0</v>
      </c>
      <c r="K148" s="176" t="s">
        <v>5</v>
      </c>
      <c r="L148" s="40"/>
      <c r="M148" s="181" t="s">
        <v>5</v>
      </c>
      <c r="N148" s="228" t="s">
        <v>40</v>
      </c>
      <c r="O148" s="229"/>
      <c r="P148" s="230">
        <f t="shared" si="1"/>
        <v>0</v>
      </c>
      <c r="Q148" s="230">
        <v>0</v>
      </c>
      <c r="R148" s="230">
        <f t="shared" si="2"/>
        <v>0</v>
      </c>
      <c r="S148" s="230">
        <v>0</v>
      </c>
      <c r="T148" s="231">
        <f t="shared" si="3"/>
        <v>0</v>
      </c>
      <c r="AR148" s="23" t="s">
        <v>127</v>
      </c>
      <c r="AT148" s="23" t="s">
        <v>122</v>
      </c>
      <c r="AU148" s="23" t="s">
        <v>74</v>
      </c>
      <c r="AY148" s="23" t="s">
        <v>119</v>
      </c>
      <c r="BE148" s="185">
        <f t="shared" si="4"/>
        <v>0</v>
      </c>
      <c r="BF148" s="185">
        <f t="shared" si="5"/>
        <v>0</v>
      </c>
      <c r="BG148" s="185">
        <f t="shared" si="6"/>
        <v>0</v>
      </c>
      <c r="BH148" s="185">
        <f t="shared" si="7"/>
        <v>0</v>
      </c>
      <c r="BI148" s="185">
        <f t="shared" si="8"/>
        <v>0</v>
      </c>
      <c r="BJ148" s="23" t="s">
        <v>74</v>
      </c>
      <c r="BK148" s="185">
        <f t="shared" si="9"/>
        <v>0</v>
      </c>
      <c r="BL148" s="23" t="s">
        <v>127</v>
      </c>
      <c r="BM148" s="23" t="s">
        <v>551</v>
      </c>
    </row>
    <row r="149" spans="2:65" s="1" customFormat="1" ht="6.9" customHeight="1">
      <c r="B149" s="55"/>
      <c r="C149" s="56"/>
      <c r="D149" s="56"/>
      <c r="E149" s="56"/>
      <c r="F149" s="56"/>
      <c r="G149" s="56"/>
      <c r="H149" s="56"/>
      <c r="I149" s="126"/>
      <c r="J149" s="56"/>
      <c r="K149" s="56"/>
      <c r="L149" s="40"/>
    </row>
  </sheetData>
  <autoFilter ref="C81:K148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32" customWidth="1"/>
    <col min="2" max="2" width="1.7109375" style="232" customWidth="1"/>
    <col min="3" max="4" width="5" style="232" customWidth="1"/>
    <col min="5" max="5" width="11.7109375" style="232" customWidth="1"/>
    <col min="6" max="6" width="9.140625" style="232" customWidth="1"/>
    <col min="7" max="7" width="5" style="232" customWidth="1"/>
    <col min="8" max="8" width="77.85546875" style="232" customWidth="1"/>
    <col min="9" max="10" width="20" style="232" customWidth="1"/>
    <col min="11" max="11" width="1.7109375" style="232" customWidth="1"/>
  </cols>
  <sheetData>
    <row r="1" spans="2:11" ht="37.5" customHeight="1"/>
    <row r="2" spans="2:1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4" customFormat="1" ht="45" customHeight="1">
      <c r="B3" s="236"/>
      <c r="C3" s="356" t="s">
        <v>552</v>
      </c>
      <c r="D3" s="356"/>
      <c r="E3" s="356"/>
      <c r="F3" s="356"/>
      <c r="G3" s="356"/>
      <c r="H3" s="356"/>
      <c r="I3" s="356"/>
      <c r="J3" s="356"/>
      <c r="K3" s="237"/>
    </row>
    <row r="4" spans="2:11" ht="25.5" customHeight="1">
      <c r="B4" s="238"/>
      <c r="C4" s="357" t="s">
        <v>553</v>
      </c>
      <c r="D4" s="357"/>
      <c r="E4" s="357"/>
      <c r="F4" s="357"/>
      <c r="G4" s="357"/>
      <c r="H4" s="357"/>
      <c r="I4" s="357"/>
      <c r="J4" s="357"/>
      <c r="K4" s="239"/>
    </row>
    <row r="5" spans="2:1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ht="15" customHeight="1">
      <c r="B6" s="238"/>
      <c r="C6" s="355" t="s">
        <v>554</v>
      </c>
      <c r="D6" s="355"/>
      <c r="E6" s="355"/>
      <c r="F6" s="355"/>
      <c r="G6" s="355"/>
      <c r="H6" s="355"/>
      <c r="I6" s="355"/>
      <c r="J6" s="355"/>
      <c r="K6" s="239"/>
    </row>
    <row r="7" spans="2:11" ht="15" customHeight="1">
      <c r="B7" s="242"/>
      <c r="C7" s="355" t="s">
        <v>555</v>
      </c>
      <c r="D7" s="355"/>
      <c r="E7" s="355"/>
      <c r="F7" s="355"/>
      <c r="G7" s="355"/>
      <c r="H7" s="355"/>
      <c r="I7" s="355"/>
      <c r="J7" s="355"/>
      <c r="K7" s="239"/>
    </row>
    <row r="8" spans="2:1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ht="15" customHeight="1">
      <c r="B9" s="242"/>
      <c r="C9" s="355" t="s">
        <v>556</v>
      </c>
      <c r="D9" s="355"/>
      <c r="E9" s="355"/>
      <c r="F9" s="355"/>
      <c r="G9" s="355"/>
      <c r="H9" s="355"/>
      <c r="I9" s="355"/>
      <c r="J9" s="355"/>
      <c r="K9" s="239"/>
    </row>
    <row r="10" spans="2:11" ht="15" customHeight="1">
      <c r="B10" s="242"/>
      <c r="C10" s="241"/>
      <c r="D10" s="355" t="s">
        <v>557</v>
      </c>
      <c r="E10" s="355"/>
      <c r="F10" s="355"/>
      <c r="G10" s="355"/>
      <c r="H10" s="355"/>
      <c r="I10" s="355"/>
      <c r="J10" s="355"/>
      <c r="K10" s="239"/>
    </row>
    <row r="11" spans="2:11" ht="15" customHeight="1">
      <c r="B11" s="242"/>
      <c r="C11" s="243"/>
      <c r="D11" s="355" t="s">
        <v>558</v>
      </c>
      <c r="E11" s="355"/>
      <c r="F11" s="355"/>
      <c r="G11" s="355"/>
      <c r="H11" s="355"/>
      <c r="I11" s="355"/>
      <c r="J11" s="355"/>
      <c r="K11" s="239"/>
    </row>
    <row r="12" spans="2:11" ht="12.75" customHeight="1">
      <c r="B12" s="242"/>
      <c r="C12" s="243"/>
      <c r="D12" s="243"/>
      <c r="E12" s="243"/>
      <c r="F12" s="243"/>
      <c r="G12" s="243"/>
      <c r="H12" s="243"/>
      <c r="I12" s="243"/>
      <c r="J12" s="243"/>
      <c r="K12" s="239"/>
    </row>
    <row r="13" spans="2:11" ht="15" customHeight="1">
      <c r="B13" s="242"/>
      <c r="C13" s="243"/>
      <c r="D13" s="355" t="s">
        <v>559</v>
      </c>
      <c r="E13" s="355"/>
      <c r="F13" s="355"/>
      <c r="G13" s="355"/>
      <c r="H13" s="355"/>
      <c r="I13" s="355"/>
      <c r="J13" s="355"/>
      <c r="K13" s="239"/>
    </row>
    <row r="14" spans="2:11" ht="15" customHeight="1">
      <c r="B14" s="242"/>
      <c r="C14" s="243"/>
      <c r="D14" s="355" t="s">
        <v>560</v>
      </c>
      <c r="E14" s="355"/>
      <c r="F14" s="355"/>
      <c r="G14" s="355"/>
      <c r="H14" s="355"/>
      <c r="I14" s="355"/>
      <c r="J14" s="355"/>
      <c r="K14" s="239"/>
    </row>
    <row r="15" spans="2:11" ht="15" customHeight="1">
      <c r="B15" s="242"/>
      <c r="C15" s="243"/>
      <c r="D15" s="355" t="s">
        <v>561</v>
      </c>
      <c r="E15" s="355"/>
      <c r="F15" s="355"/>
      <c r="G15" s="355"/>
      <c r="H15" s="355"/>
      <c r="I15" s="355"/>
      <c r="J15" s="355"/>
      <c r="K15" s="239"/>
    </row>
    <row r="16" spans="2:11" ht="15" customHeight="1">
      <c r="B16" s="242"/>
      <c r="C16" s="243"/>
      <c r="D16" s="243"/>
      <c r="E16" s="244" t="s">
        <v>76</v>
      </c>
      <c r="F16" s="355" t="s">
        <v>562</v>
      </c>
      <c r="G16" s="355"/>
      <c r="H16" s="355"/>
      <c r="I16" s="355"/>
      <c r="J16" s="355"/>
      <c r="K16" s="239"/>
    </row>
    <row r="17" spans="2:11" ht="15" customHeight="1">
      <c r="B17" s="242"/>
      <c r="C17" s="243"/>
      <c r="D17" s="243"/>
      <c r="E17" s="244" t="s">
        <v>563</v>
      </c>
      <c r="F17" s="355" t="s">
        <v>564</v>
      </c>
      <c r="G17" s="355"/>
      <c r="H17" s="355"/>
      <c r="I17" s="355"/>
      <c r="J17" s="355"/>
      <c r="K17" s="239"/>
    </row>
    <row r="18" spans="2:11" ht="15" customHeight="1">
      <c r="B18" s="242"/>
      <c r="C18" s="243"/>
      <c r="D18" s="243"/>
      <c r="E18" s="244" t="s">
        <v>565</v>
      </c>
      <c r="F18" s="355" t="s">
        <v>566</v>
      </c>
      <c r="G18" s="355"/>
      <c r="H18" s="355"/>
      <c r="I18" s="355"/>
      <c r="J18" s="355"/>
      <c r="K18" s="239"/>
    </row>
    <row r="19" spans="2:11" ht="15" customHeight="1">
      <c r="B19" s="242"/>
      <c r="C19" s="243"/>
      <c r="D19" s="243"/>
      <c r="E19" s="244" t="s">
        <v>567</v>
      </c>
      <c r="F19" s="355" t="s">
        <v>568</v>
      </c>
      <c r="G19" s="355"/>
      <c r="H19" s="355"/>
      <c r="I19" s="355"/>
      <c r="J19" s="355"/>
      <c r="K19" s="239"/>
    </row>
    <row r="20" spans="2:11" ht="15" customHeight="1">
      <c r="B20" s="242"/>
      <c r="C20" s="243"/>
      <c r="D20" s="243"/>
      <c r="E20" s="244" t="s">
        <v>569</v>
      </c>
      <c r="F20" s="355" t="s">
        <v>570</v>
      </c>
      <c r="G20" s="355"/>
      <c r="H20" s="355"/>
      <c r="I20" s="355"/>
      <c r="J20" s="355"/>
      <c r="K20" s="239"/>
    </row>
    <row r="21" spans="2:11" ht="15" customHeight="1">
      <c r="B21" s="242"/>
      <c r="C21" s="243"/>
      <c r="D21" s="243"/>
      <c r="E21" s="244" t="s">
        <v>571</v>
      </c>
      <c r="F21" s="355" t="s">
        <v>572</v>
      </c>
      <c r="G21" s="355"/>
      <c r="H21" s="355"/>
      <c r="I21" s="355"/>
      <c r="J21" s="355"/>
      <c r="K21" s="239"/>
    </row>
    <row r="22" spans="2:11" ht="12.75" customHeight="1">
      <c r="B22" s="242"/>
      <c r="C22" s="243"/>
      <c r="D22" s="243"/>
      <c r="E22" s="243"/>
      <c r="F22" s="243"/>
      <c r="G22" s="243"/>
      <c r="H22" s="243"/>
      <c r="I22" s="243"/>
      <c r="J22" s="243"/>
      <c r="K22" s="239"/>
    </row>
    <row r="23" spans="2:11" ht="15" customHeight="1">
      <c r="B23" s="242"/>
      <c r="C23" s="355" t="s">
        <v>573</v>
      </c>
      <c r="D23" s="355"/>
      <c r="E23" s="355"/>
      <c r="F23" s="355"/>
      <c r="G23" s="355"/>
      <c r="H23" s="355"/>
      <c r="I23" s="355"/>
      <c r="J23" s="355"/>
      <c r="K23" s="239"/>
    </row>
    <row r="24" spans="2:11" ht="15" customHeight="1">
      <c r="B24" s="242"/>
      <c r="C24" s="355" t="s">
        <v>574</v>
      </c>
      <c r="D24" s="355"/>
      <c r="E24" s="355"/>
      <c r="F24" s="355"/>
      <c r="G24" s="355"/>
      <c r="H24" s="355"/>
      <c r="I24" s="355"/>
      <c r="J24" s="355"/>
      <c r="K24" s="239"/>
    </row>
    <row r="25" spans="2:11" ht="15" customHeight="1">
      <c r="B25" s="242"/>
      <c r="C25" s="241"/>
      <c r="D25" s="355" t="s">
        <v>575</v>
      </c>
      <c r="E25" s="355"/>
      <c r="F25" s="355"/>
      <c r="G25" s="355"/>
      <c r="H25" s="355"/>
      <c r="I25" s="355"/>
      <c r="J25" s="355"/>
      <c r="K25" s="239"/>
    </row>
    <row r="26" spans="2:11" ht="15" customHeight="1">
      <c r="B26" s="242"/>
      <c r="C26" s="243"/>
      <c r="D26" s="355" t="s">
        <v>576</v>
      </c>
      <c r="E26" s="355"/>
      <c r="F26" s="355"/>
      <c r="G26" s="355"/>
      <c r="H26" s="355"/>
      <c r="I26" s="355"/>
      <c r="J26" s="355"/>
      <c r="K26" s="239"/>
    </row>
    <row r="27" spans="2:11" ht="12.75" customHeight="1">
      <c r="B27" s="242"/>
      <c r="C27" s="243"/>
      <c r="D27" s="243"/>
      <c r="E27" s="243"/>
      <c r="F27" s="243"/>
      <c r="G27" s="243"/>
      <c r="H27" s="243"/>
      <c r="I27" s="243"/>
      <c r="J27" s="243"/>
      <c r="K27" s="239"/>
    </row>
    <row r="28" spans="2:11" ht="15" customHeight="1">
      <c r="B28" s="242"/>
      <c r="C28" s="243"/>
      <c r="D28" s="355" t="s">
        <v>577</v>
      </c>
      <c r="E28" s="355"/>
      <c r="F28" s="355"/>
      <c r="G28" s="355"/>
      <c r="H28" s="355"/>
      <c r="I28" s="355"/>
      <c r="J28" s="355"/>
      <c r="K28" s="239"/>
    </row>
    <row r="29" spans="2:11" ht="15" customHeight="1">
      <c r="B29" s="242"/>
      <c r="C29" s="243"/>
      <c r="D29" s="355" t="s">
        <v>578</v>
      </c>
      <c r="E29" s="355"/>
      <c r="F29" s="355"/>
      <c r="G29" s="355"/>
      <c r="H29" s="355"/>
      <c r="I29" s="355"/>
      <c r="J29" s="355"/>
      <c r="K29" s="239"/>
    </row>
    <row r="30" spans="2:11" ht="12.75" customHeight="1">
      <c r="B30" s="242"/>
      <c r="C30" s="243"/>
      <c r="D30" s="243"/>
      <c r="E30" s="243"/>
      <c r="F30" s="243"/>
      <c r="G30" s="243"/>
      <c r="H30" s="243"/>
      <c r="I30" s="243"/>
      <c r="J30" s="243"/>
      <c r="K30" s="239"/>
    </row>
    <row r="31" spans="2:11" ht="15" customHeight="1">
      <c r="B31" s="242"/>
      <c r="C31" s="243"/>
      <c r="D31" s="355" t="s">
        <v>579</v>
      </c>
      <c r="E31" s="355"/>
      <c r="F31" s="355"/>
      <c r="G31" s="355"/>
      <c r="H31" s="355"/>
      <c r="I31" s="355"/>
      <c r="J31" s="355"/>
      <c r="K31" s="239"/>
    </row>
    <row r="32" spans="2:11" ht="15" customHeight="1">
      <c r="B32" s="242"/>
      <c r="C32" s="243"/>
      <c r="D32" s="355" t="s">
        <v>580</v>
      </c>
      <c r="E32" s="355"/>
      <c r="F32" s="355"/>
      <c r="G32" s="355"/>
      <c r="H32" s="355"/>
      <c r="I32" s="355"/>
      <c r="J32" s="355"/>
      <c r="K32" s="239"/>
    </row>
    <row r="33" spans="2:11" ht="15" customHeight="1">
      <c r="B33" s="242"/>
      <c r="C33" s="243"/>
      <c r="D33" s="355" t="s">
        <v>581</v>
      </c>
      <c r="E33" s="355"/>
      <c r="F33" s="355"/>
      <c r="G33" s="355"/>
      <c r="H33" s="355"/>
      <c r="I33" s="355"/>
      <c r="J33" s="355"/>
      <c r="K33" s="239"/>
    </row>
    <row r="34" spans="2:11" ht="15" customHeight="1">
      <c r="B34" s="242"/>
      <c r="C34" s="243"/>
      <c r="D34" s="241"/>
      <c r="E34" s="245" t="s">
        <v>104</v>
      </c>
      <c r="F34" s="241"/>
      <c r="G34" s="355" t="s">
        <v>582</v>
      </c>
      <c r="H34" s="355"/>
      <c r="I34" s="355"/>
      <c r="J34" s="355"/>
      <c r="K34" s="239"/>
    </row>
    <row r="35" spans="2:11" ht="30.75" customHeight="1">
      <c r="B35" s="242"/>
      <c r="C35" s="243"/>
      <c r="D35" s="241"/>
      <c r="E35" s="245" t="s">
        <v>583</v>
      </c>
      <c r="F35" s="241"/>
      <c r="G35" s="355" t="s">
        <v>584</v>
      </c>
      <c r="H35" s="355"/>
      <c r="I35" s="355"/>
      <c r="J35" s="355"/>
      <c r="K35" s="239"/>
    </row>
    <row r="36" spans="2:11" ht="15" customHeight="1">
      <c r="B36" s="242"/>
      <c r="C36" s="243"/>
      <c r="D36" s="241"/>
      <c r="E36" s="245" t="s">
        <v>50</v>
      </c>
      <c r="F36" s="241"/>
      <c r="G36" s="355" t="s">
        <v>585</v>
      </c>
      <c r="H36" s="355"/>
      <c r="I36" s="355"/>
      <c r="J36" s="355"/>
      <c r="K36" s="239"/>
    </row>
    <row r="37" spans="2:11" ht="15" customHeight="1">
      <c r="B37" s="242"/>
      <c r="C37" s="243"/>
      <c r="D37" s="241"/>
      <c r="E37" s="245" t="s">
        <v>105</v>
      </c>
      <c r="F37" s="241"/>
      <c r="G37" s="355" t="s">
        <v>586</v>
      </c>
      <c r="H37" s="355"/>
      <c r="I37" s="355"/>
      <c r="J37" s="355"/>
      <c r="K37" s="239"/>
    </row>
    <row r="38" spans="2:11" ht="15" customHeight="1">
      <c r="B38" s="242"/>
      <c r="C38" s="243"/>
      <c r="D38" s="241"/>
      <c r="E38" s="245" t="s">
        <v>106</v>
      </c>
      <c r="F38" s="241"/>
      <c r="G38" s="355" t="s">
        <v>587</v>
      </c>
      <c r="H38" s="355"/>
      <c r="I38" s="355"/>
      <c r="J38" s="355"/>
      <c r="K38" s="239"/>
    </row>
    <row r="39" spans="2:11" ht="15" customHeight="1">
      <c r="B39" s="242"/>
      <c r="C39" s="243"/>
      <c r="D39" s="241"/>
      <c r="E39" s="245" t="s">
        <v>107</v>
      </c>
      <c r="F39" s="241"/>
      <c r="G39" s="355" t="s">
        <v>588</v>
      </c>
      <c r="H39" s="355"/>
      <c r="I39" s="355"/>
      <c r="J39" s="355"/>
      <c r="K39" s="239"/>
    </row>
    <row r="40" spans="2:11" ht="15" customHeight="1">
      <c r="B40" s="242"/>
      <c r="C40" s="243"/>
      <c r="D40" s="241"/>
      <c r="E40" s="245" t="s">
        <v>589</v>
      </c>
      <c r="F40" s="241"/>
      <c r="G40" s="355" t="s">
        <v>590</v>
      </c>
      <c r="H40" s="355"/>
      <c r="I40" s="355"/>
      <c r="J40" s="355"/>
      <c r="K40" s="239"/>
    </row>
    <row r="41" spans="2:11" ht="15" customHeight="1">
      <c r="B41" s="242"/>
      <c r="C41" s="243"/>
      <c r="D41" s="241"/>
      <c r="E41" s="245"/>
      <c r="F41" s="241"/>
      <c r="G41" s="355" t="s">
        <v>591</v>
      </c>
      <c r="H41" s="355"/>
      <c r="I41" s="355"/>
      <c r="J41" s="355"/>
      <c r="K41" s="239"/>
    </row>
    <row r="42" spans="2:11" ht="15" customHeight="1">
      <c r="B42" s="242"/>
      <c r="C42" s="243"/>
      <c r="D42" s="241"/>
      <c r="E42" s="245" t="s">
        <v>592</v>
      </c>
      <c r="F42" s="241"/>
      <c r="G42" s="355" t="s">
        <v>593</v>
      </c>
      <c r="H42" s="355"/>
      <c r="I42" s="355"/>
      <c r="J42" s="355"/>
      <c r="K42" s="239"/>
    </row>
    <row r="43" spans="2:11" ht="15" customHeight="1">
      <c r="B43" s="242"/>
      <c r="C43" s="243"/>
      <c r="D43" s="241"/>
      <c r="E43" s="245" t="s">
        <v>109</v>
      </c>
      <c r="F43" s="241"/>
      <c r="G43" s="355" t="s">
        <v>594</v>
      </c>
      <c r="H43" s="355"/>
      <c r="I43" s="355"/>
      <c r="J43" s="355"/>
      <c r="K43" s="239"/>
    </row>
    <row r="44" spans="2:11" ht="12.75" customHeight="1">
      <c r="B44" s="242"/>
      <c r="C44" s="243"/>
      <c r="D44" s="241"/>
      <c r="E44" s="241"/>
      <c r="F44" s="241"/>
      <c r="G44" s="241"/>
      <c r="H44" s="241"/>
      <c r="I44" s="241"/>
      <c r="J44" s="241"/>
      <c r="K44" s="239"/>
    </row>
    <row r="45" spans="2:11" ht="15" customHeight="1">
      <c r="B45" s="242"/>
      <c r="C45" s="243"/>
      <c r="D45" s="355" t="s">
        <v>595</v>
      </c>
      <c r="E45" s="355"/>
      <c r="F45" s="355"/>
      <c r="G45" s="355"/>
      <c r="H45" s="355"/>
      <c r="I45" s="355"/>
      <c r="J45" s="355"/>
      <c r="K45" s="239"/>
    </row>
    <row r="46" spans="2:11" ht="15" customHeight="1">
      <c r="B46" s="242"/>
      <c r="C46" s="243"/>
      <c r="D46" s="243"/>
      <c r="E46" s="355" t="s">
        <v>596</v>
      </c>
      <c r="F46" s="355"/>
      <c r="G46" s="355"/>
      <c r="H46" s="355"/>
      <c r="I46" s="355"/>
      <c r="J46" s="355"/>
      <c r="K46" s="239"/>
    </row>
    <row r="47" spans="2:11" ht="15" customHeight="1">
      <c r="B47" s="242"/>
      <c r="C47" s="243"/>
      <c r="D47" s="243"/>
      <c r="E47" s="355" t="s">
        <v>597</v>
      </c>
      <c r="F47" s="355"/>
      <c r="G47" s="355"/>
      <c r="H47" s="355"/>
      <c r="I47" s="355"/>
      <c r="J47" s="355"/>
      <c r="K47" s="239"/>
    </row>
    <row r="48" spans="2:11" ht="15" customHeight="1">
      <c r="B48" s="242"/>
      <c r="C48" s="243"/>
      <c r="D48" s="243"/>
      <c r="E48" s="355" t="s">
        <v>598</v>
      </c>
      <c r="F48" s="355"/>
      <c r="G48" s="355"/>
      <c r="H48" s="355"/>
      <c r="I48" s="355"/>
      <c r="J48" s="355"/>
      <c r="K48" s="239"/>
    </row>
    <row r="49" spans="2:11" ht="15" customHeight="1">
      <c r="B49" s="242"/>
      <c r="C49" s="243"/>
      <c r="D49" s="355" t="s">
        <v>599</v>
      </c>
      <c r="E49" s="355"/>
      <c r="F49" s="355"/>
      <c r="G49" s="355"/>
      <c r="H49" s="355"/>
      <c r="I49" s="355"/>
      <c r="J49" s="355"/>
      <c r="K49" s="239"/>
    </row>
    <row r="50" spans="2:11" ht="25.5" customHeight="1">
      <c r="B50" s="238"/>
      <c r="C50" s="357" t="s">
        <v>600</v>
      </c>
      <c r="D50" s="357"/>
      <c r="E50" s="357"/>
      <c r="F50" s="357"/>
      <c r="G50" s="357"/>
      <c r="H50" s="357"/>
      <c r="I50" s="357"/>
      <c r="J50" s="357"/>
      <c r="K50" s="239"/>
    </row>
    <row r="51" spans="2:11" ht="5.25" customHeight="1">
      <c r="B51" s="238"/>
      <c r="C51" s="240"/>
      <c r="D51" s="240"/>
      <c r="E51" s="240"/>
      <c r="F51" s="240"/>
      <c r="G51" s="240"/>
      <c r="H51" s="240"/>
      <c r="I51" s="240"/>
      <c r="J51" s="240"/>
      <c r="K51" s="239"/>
    </row>
    <row r="52" spans="2:11" ht="15" customHeight="1">
      <c r="B52" s="238"/>
      <c r="C52" s="355" t="s">
        <v>601</v>
      </c>
      <c r="D52" s="355"/>
      <c r="E52" s="355"/>
      <c r="F52" s="355"/>
      <c r="G52" s="355"/>
      <c r="H52" s="355"/>
      <c r="I52" s="355"/>
      <c r="J52" s="355"/>
      <c r="K52" s="239"/>
    </row>
    <row r="53" spans="2:11" ht="15" customHeight="1">
      <c r="B53" s="238"/>
      <c r="C53" s="355" t="s">
        <v>602</v>
      </c>
      <c r="D53" s="355"/>
      <c r="E53" s="355"/>
      <c r="F53" s="355"/>
      <c r="G53" s="355"/>
      <c r="H53" s="355"/>
      <c r="I53" s="355"/>
      <c r="J53" s="355"/>
      <c r="K53" s="239"/>
    </row>
    <row r="54" spans="2:11" ht="12.75" customHeight="1">
      <c r="B54" s="238"/>
      <c r="C54" s="241"/>
      <c r="D54" s="241"/>
      <c r="E54" s="241"/>
      <c r="F54" s="241"/>
      <c r="G54" s="241"/>
      <c r="H54" s="241"/>
      <c r="I54" s="241"/>
      <c r="J54" s="241"/>
      <c r="K54" s="239"/>
    </row>
    <row r="55" spans="2:11" ht="15" customHeight="1">
      <c r="B55" s="238"/>
      <c r="C55" s="355" t="s">
        <v>603</v>
      </c>
      <c r="D55" s="355"/>
      <c r="E55" s="355"/>
      <c r="F55" s="355"/>
      <c r="G55" s="355"/>
      <c r="H55" s="355"/>
      <c r="I55" s="355"/>
      <c r="J55" s="355"/>
      <c r="K55" s="239"/>
    </row>
    <row r="56" spans="2:11" ht="15" customHeight="1">
      <c r="B56" s="238"/>
      <c r="C56" s="243"/>
      <c r="D56" s="355" t="s">
        <v>604</v>
      </c>
      <c r="E56" s="355"/>
      <c r="F56" s="355"/>
      <c r="G56" s="355"/>
      <c r="H56" s="355"/>
      <c r="I56" s="355"/>
      <c r="J56" s="355"/>
      <c r="K56" s="239"/>
    </row>
    <row r="57" spans="2:11" ht="15" customHeight="1">
      <c r="B57" s="238"/>
      <c r="C57" s="243"/>
      <c r="D57" s="355" t="s">
        <v>605</v>
      </c>
      <c r="E57" s="355"/>
      <c r="F57" s="355"/>
      <c r="G57" s="355"/>
      <c r="H57" s="355"/>
      <c r="I57" s="355"/>
      <c r="J57" s="355"/>
      <c r="K57" s="239"/>
    </row>
    <row r="58" spans="2:11" ht="15" customHeight="1">
      <c r="B58" s="238"/>
      <c r="C58" s="243"/>
      <c r="D58" s="355" t="s">
        <v>606</v>
      </c>
      <c r="E58" s="355"/>
      <c r="F58" s="355"/>
      <c r="G58" s="355"/>
      <c r="H58" s="355"/>
      <c r="I58" s="355"/>
      <c r="J58" s="355"/>
      <c r="K58" s="239"/>
    </row>
    <row r="59" spans="2:11" ht="15" customHeight="1">
      <c r="B59" s="238"/>
      <c r="C59" s="243"/>
      <c r="D59" s="355" t="s">
        <v>607</v>
      </c>
      <c r="E59" s="355"/>
      <c r="F59" s="355"/>
      <c r="G59" s="355"/>
      <c r="H59" s="355"/>
      <c r="I59" s="355"/>
      <c r="J59" s="355"/>
      <c r="K59" s="239"/>
    </row>
    <row r="60" spans="2:11" ht="15" customHeight="1">
      <c r="B60" s="238"/>
      <c r="C60" s="243"/>
      <c r="D60" s="359" t="s">
        <v>608</v>
      </c>
      <c r="E60" s="359"/>
      <c r="F60" s="359"/>
      <c r="G60" s="359"/>
      <c r="H60" s="359"/>
      <c r="I60" s="359"/>
      <c r="J60" s="359"/>
      <c r="K60" s="239"/>
    </row>
    <row r="61" spans="2:11" ht="15" customHeight="1">
      <c r="B61" s="238"/>
      <c r="C61" s="243"/>
      <c r="D61" s="355" t="s">
        <v>609</v>
      </c>
      <c r="E61" s="355"/>
      <c r="F61" s="355"/>
      <c r="G61" s="355"/>
      <c r="H61" s="355"/>
      <c r="I61" s="355"/>
      <c r="J61" s="355"/>
      <c r="K61" s="239"/>
    </row>
    <row r="62" spans="2:11" ht="12.75" customHeight="1">
      <c r="B62" s="238"/>
      <c r="C62" s="243"/>
      <c r="D62" s="243"/>
      <c r="E62" s="246"/>
      <c r="F62" s="243"/>
      <c r="G62" s="243"/>
      <c r="H62" s="243"/>
      <c r="I62" s="243"/>
      <c r="J62" s="243"/>
      <c r="K62" s="239"/>
    </row>
    <row r="63" spans="2:11" ht="15" customHeight="1">
      <c r="B63" s="238"/>
      <c r="C63" s="243"/>
      <c r="D63" s="355" t="s">
        <v>610</v>
      </c>
      <c r="E63" s="355"/>
      <c r="F63" s="355"/>
      <c r="G63" s="355"/>
      <c r="H63" s="355"/>
      <c r="I63" s="355"/>
      <c r="J63" s="355"/>
      <c r="K63" s="239"/>
    </row>
    <row r="64" spans="2:11" ht="15" customHeight="1">
      <c r="B64" s="238"/>
      <c r="C64" s="243"/>
      <c r="D64" s="359" t="s">
        <v>611</v>
      </c>
      <c r="E64" s="359"/>
      <c r="F64" s="359"/>
      <c r="G64" s="359"/>
      <c r="H64" s="359"/>
      <c r="I64" s="359"/>
      <c r="J64" s="359"/>
      <c r="K64" s="239"/>
    </row>
    <row r="65" spans="2:11" ht="15" customHeight="1">
      <c r="B65" s="238"/>
      <c r="C65" s="243"/>
      <c r="D65" s="355" t="s">
        <v>612</v>
      </c>
      <c r="E65" s="355"/>
      <c r="F65" s="355"/>
      <c r="G65" s="355"/>
      <c r="H65" s="355"/>
      <c r="I65" s="355"/>
      <c r="J65" s="355"/>
      <c r="K65" s="239"/>
    </row>
    <row r="66" spans="2:11" ht="15" customHeight="1">
      <c r="B66" s="238"/>
      <c r="C66" s="243"/>
      <c r="D66" s="355" t="s">
        <v>613</v>
      </c>
      <c r="E66" s="355"/>
      <c r="F66" s="355"/>
      <c r="G66" s="355"/>
      <c r="H66" s="355"/>
      <c r="I66" s="355"/>
      <c r="J66" s="355"/>
      <c r="K66" s="239"/>
    </row>
    <row r="67" spans="2:11" ht="15" customHeight="1">
      <c r="B67" s="238"/>
      <c r="C67" s="243"/>
      <c r="D67" s="355" t="s">
        <v>614</v>
      </c>
      <c r="E67" s="355"/>
      <c r="F67" s="355"/>
      <c r="G67" s="355"/>
      <c r="H67" s="355"/>
      <c r="I67" s="355"/>
      <c r="J67" s="355"/>
      <c r="K67" s="239"/>
    </row>
    <row r="68" spans="2:11" ht="15" customHeight="1">
      <c r="B68" s="238"/>
      <c r="C68" s="243"/>
      <c r="D68" s="355" t="s">
        <v>615</v>
      </c>
      <c r="E68" s="355"/>
      <c r="F68" s="355"/>
      <c r="G68" s="355"/>
      <c r="H68" s="355"/>
      <c r="I68" s="355"/>
      <c r="J68" s="355"/>
      <c r="K68" s="239"/>
    </row>
    <row r="69" spans="2:11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spans="2:11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spans="2:1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spans="2:11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ht="45" customHeight="1">
      <c r="B73" s="255"/>
      <c r="C73" s="360" t="s">
        <v>84</v>
      </c>
      <c r="D73" s="360"/>
      <c r="E73" s="360"/>
      <c r="F73" s="360"/>
      <c r="G73" s="360"/>
      <c r="H73" s="360"/>
      <c r="I73" s="360"/>
      <c r="J73" s="360"/>
      <c r="K73" s="256"/>
    </row>
    <row r="74" spans="2:11" ht="17.25" customHeight="1">
      <c r="B74" s="255"/>
      <c r="C74" s="257" t="s">
        <v>616</v>
      </c>
      <c r="D74" s="257"/>
      <c r="E74" s="257"/>
      <c r="F74" s="257" t="s">
        <v>617</v>
      </c>
      <c r="G74" s="258"/>
      <c r="H74" s="257" t="s">
        <v>105</v>
      </c>
      <c r="I74" s="257" t="s">
        <v>54</v>
      </c>
      <c r="J74" s="257" t="s">
        <v>618</v>
      </c>
      <c r="K74" s="256"/>
    </row>
    <row r="75" spans="2:11" ht="17.25" customHeight="1">
      <c r="B75" s="255"/>
      <c r="C75" s="259" t="s">
        <v>619</v>
      </c>
      <c r="D75" s="259"/>
      <c r="E75" s="259"/>
      <c r="F75" s="260" t="s">
        <v>620</v>
      </c>
      <c r="G75" s="261"/>
      <c r="H75" s="259"/>
      <c r="I75" s="259"/>
      <c r="J75" s="259" t="s">
        <v>621</v>
      </c>
      <c r="K75" s="256"/>
    </row>
    <row r="76" spans="2:11" ht="5.25" customHeight="1">
      <c r="B76" s="255"/>
      <c r="C76" s="262"/>
      <c r="D76" s="262"/>
      <c r="E76" s="262"/>
      <c r="F76" s="262"/>
      <c r="G76" s="263"/>
      <c r="H76" s="262"/>
      <c r="I76" s="262"/>
      <c r="J76" s="262"/>
      <c r="K76" s="256"/>
    </row>
    <row r="77" spans="2:11" ht="15" customHeight="1">
      <c r="B77" s="255"/>
      <c r="C77" s="245" t="s">
        <v>50</v>
      </c>
      <c r="D77" s="262"/>
      <c r="E77" s="262"/>
      <c r="F77" s="264" t="s">
        <v>622</v>
      </c>
      <c r="G77" s="263"/>
      <c r="H77" s="245" t="s">
        <v>623</v>
      </c>
      <c r="I77" s="245" t="s">
        <v>624</v>
      </c>
      <c r="J77" s="245">
        <v>20</v>
      </c>
      <c r="K77" s="256"/>
    </row>
    <row r="78" spans="2:11" ht="15" customHeight="1">
      <c r="B78" s="255"/>
      <c r="C78" s="245" t="s">
        <v>625</v>
      </c>
      <c r="D78" s="245"/>
      <c r="E78" s="245"/>
      <c r="F78" s="264" t="s">
        <v>622</v>
      </c>
      <c r="G78" s="263"/>
      <c r="H78" s="245" t="s">
        <v>626</v>
      </c>
      <c r="I78" s="245" t="s">
        <v>624</v>
      </c>
      <c r="J78" s="245">
        <v>120</v>
      </c>
      <c r="K78" s="256"/>
    </row>
    <row r="79" spans="2:11" ht="15" customHeight="1">
      <c r="B79" s="265"/>
      <c r="C79" s="245" t="s">
        <v>627</v>
      </c>
      <c r="D79" s="245"/>
      <c r="E79" s="245"/>
      <c r="F79" s="264" t="s">
        <v>628</v>
      </c>
      <c r="G79" s="263"/>
      <c r="H79" s="245" t="s">
        <v>629</v>
      </c>
      <c r="I79" s="245" t="s">
        <v>624</v>
      </c>
      <c r="J79" s="245">
        <v>50</v>
      </c>
      <c r="K79" s="256"/>
    </row>
    <row r="80" spans="2:11" ht="15" customHeight="1">
      <c r="B80" s="265"/>
      <c r="C80" s="245" t="s">
        <v>630</v>
      </c>
      <c r="D80" s="245"/>
      <c r="E80" s="245"/>
      <c r="F80" s="264" t="s">
        <v>622</v>
      </c>
      <c r="G80" s="263"/>
      <c r="H80" s="245" t="s">
        <v>631</v>
      </c>
      <c r="I80" s="245" t="s">
        <v>632</v>
      </c>
      <c r="J80" s="245"/>
      <c r="K80" s="256"/>
    </row>
    <row r="81" spans="2:11" ht="15" customHeight="1">
      <c r="B81" s="265"/>
      <c r="C81" s="266" t="s">
        <v>633</v>
      </c>
      <c r="D81" s="266"/>
      <c r="E81" s="266"/>
      <c r="F81" s="267" t="s">
        <v>628</v>
      </c>
      <c r="G81" s="266"/>
      <c r="H81" s="266" t="s">
        <v>634</v>
      </c>
      <c r="I81" s="266" t="s">
        <v>624</v>
      </c>
      <c r="J81" s="266">
        <v>15</v>
      </c>
      <c r="K81" s="256"/>
    </row>
    <row r="82" spans="2:11" ht="15" customHeight="1">
      <c r="B82" s="265"/>
      <c r="C82" s="266" t="s">
        <v>635</v>
      </c>
      <c r="D82" s="266"/>
      <c r="E82" s="266"/>
      <c r="F82" s="267" t="s">
        <v>628</v>
      </c>
      <c r="G82" s="266"/>
      <c r="H82" s="266" t="s">
        <v>636</v>
      </c>
      <c r="I82" s="266" t="s">
        <v>624</v>
      </c>
      <c r="J82" s="266">
        <v>15</v>
      </c>
      <c r="K82" s="256"/>
    </row>
    <row r="83" spans="2:11" ht="15" customHeight="1">
      <c r="B83" s="265"/>
      <c r="C83" s="266" t="s">
        <v>637</v>
      </c>
      <c r="D83" s="266"/>
      <c r="E83" s="266"/>
      <c r="F83" s="267" t="s">
        <v>628</v>
      </c>
      <c r="G83" s="266"/>
      <c r="H83" s="266" t="s">
        <v>638</v>
      </c>
      <c r="I83" s="266" t="s">
        <v>624</v>
      </c>
      <c r="J83" s="266">
        <v>20</v>
      </c>
      <c r="K83" s="256"/>
    </row>
    <row r="84" spans="2:11" ht="15" customHeight="1">
      <c r="B84" s="265"/>
      <c r="C84" s="266" t="s">
        <v>639</v>
      </c>
      <c r="D84" s="266"/>
      <c r="E84" s="266"/>
      <c r="F84" s="267" t="s">
        <v>628</v>
      </c>
      <c r="G84" s="266"/>
      <c r="H84" s="266" t="s">
        <v>640</v>
      </c>
      <c r="I84" s="266" t="s">
        <v>624</v>
      </c>
      <c r="J84" s="266">
        <v>20</v>
      </c>
      <c r="K84" s="256"/>
    </row>
    <row r="85" spans="2:11" ht="15" customHeight="1">
      <c r="B85" s="265"/>
      <c r="C85" s="245" t="s">
        <v>641</v>
      </c>
      <c r="D85" s="245"/>
      <c r="E85" s="245"/>
      <c r="F85" s="264" t="s">
        <v>628</v>
      </c>
      <c r="G85" s="263"/>
      <c r="H85" s="245" t="s">
        <v>642</v>
      </c>
      <c r="I85" s="245" t="s">
        <v>624</v>
      </c>
      <c r="J85" s="245">
        <v>50</v>
      </c>
      <c r="K85" s="256"/>
    </row>
    <row r="86" spans="2:11" ht="15" customHeight="1">
      <c r="B86" s="265"/>
      <c r="C86" s="245" t="s">
        <v>643</v>
      </c>
      <c r="D86" s="245"/>
      <c r="E86" s="245"/>
      <c r="F86" s="264" t="s">
        <v>628</v>
      </c>
      <c r="G86" s="263"/>
      <c r="H86" s="245" t="s">
        <v>644</v>
      </c>
      <c r="I86" s="245" t="s">
        <v>624</v>
      </c>
      <c r="J86" s="245">
        <v>20</v>
      </c>
      <c r="K86" s="256"/>
    </row>
    <row r="87" spans="2:11" ht="15" customHeight="1">
      <c r="B87" s="265"/>
      <c r="C87" s="245" t="s">
        <v>645</v>
      </c>
      <c r="D87" s="245"/>
      <c r="E87" s="245"/>
      <c r="F87" s="264" t="s">
        <v>628</v>
      </c>
      <c r="G87" s="263"/>
      <c r="H87" s="245" t="s">
        <v>646</v>
      </c>
      <c r="I87" s="245" t="s">
        <v>624</v>
      </c>
      <c r="J87" s="245">
        <v>20</v>
      </c>
      <c r="K87" s="256"/>
    </row>
    <row r="88" spans="2:11" ht="15" customHeight="1">
      <c r="B88" s="265"/>
      <c r="C88" s="245" t="s">
        <v>647</v>
      </c>
      <c r="D88" s="245"/>
      <c r="E88" s="245"/>
      <c r="F88" s="264" t="s">
        <v>628</v>
      </c>
      <c r="G88" s="263"/>
      <c r="H88" s="245" t="s">
        <v>648</v>
      </c>
      <c r="I88" s="245" t="s">
        <v>624</v>
      </c>
      <c r="J88" s="245">
        <v>50</v>
      </c>
      <c r="K88" s="256"/>
    </row>
    <row r="89" spans="2:11" ht="15" customHeight="1">
      <c r="B89" s="265"/>
      <c r="C89" s="245" t="s">
        <v>649</v>
      </c>
      <c r="D89" s="245"/>
      <c r="E89" s="245"/>
      <c r="F89" s="264" t="s">
        <v>628</v>
      </c>
      <c r="G89" s="263"/>
      <c r="H89" s="245" t="s">
        <v>649</v>
      </c>
      <c r="I89" s="245" t="s">
        <v>624</v>
      </c>
      <c r="J89" s="245">
        <v>50</v>
      </c>
      <c r="K89" s="256"/>
    </row>
    <row r="90" spans="2:11" ht="15" customHeight="1">
      <c r="B90" s="265"/>
      <c r="C90" s="245" t="s">
        <v>110</v>
      </c>
      <c r="D90" s="245"/>
      <c r="E90" s="245"/>
      <c r="F90" s="264" t="s">
        <v>628</v>
      </c>
      <c r="G90" s="263"/>
      <c r="H90" s="245" t="s">
        <v>650</v>
      </c>
      <c r="I90" s="245" t="s">
        <v>624</v>
      </c>
      <c r="J90" s="245">
        <v>255</v>
      </c>
      <c r="K90" s="256"/>
    </row>
    <row r="91" spans="2:11" ht="15" customHeight="1">
      <c r="B91" s="265"/>
      <c r="C91" s="245" t="s">
        <v>651</v>
      </c>
      <c r="D91" s="245"/>
      <c r="E91" s="245"/>
      <c r="F91" s="264" t="s">
        <v>622</v>
      </c>
      <c r="G91" s="263"/>
      <c r="H91" s="245" t="s">
        <v>652</v>
      </c>
      <c r="I91" s="245" t="s">
        <v>653</v>
      </c>
      <c r="J91" s="245"/>
      <c r="K91" s="256"/>
    </row>
    <row r="92" spans="2:11" ht="15" customHeight="1">
      <c r="B92" s="265"/>
      <c r="C92" s="245" t="s">
        <v>654</v>
      </c>
      <c r="D92" s="245"/>
      <c r="E92" s="245"/>
      <c r="F92" s="264" t="s">
        <v>622</v>
      </c>
      <c r="G92" s="263"/>
      <c r="H92" s="245" t="s">
        <v>655</v>
      </c>
      <c r="I92" s="245" t="s">
        <v>656</v>
      </c>
      <c r="J92" s="245"/>
      <c r="K92" s="256"/>
    </row>
    <row r="93" spans="2:11" ht="15" customHeight="1">
      <c r="B93" s="265"/>
      <c r="C93" s="245" t="s">
        <v>657</v>
      </c>
      <c r="D93" s="245"/>
      <c r="E93" s="245"/>
      <c r="F93" s="264" t="s">
        <v>622</v>
      </c>
      <c r="G93" s="263"/>
      <c r="H93" s="245" t="s">
        <v>657</v>
      </c>
      <c r="I93" s="245" t="s">
        <v>656</v>
      </c>
      <c r="J93" s="245"/>
      <c r="K93" s="256"/>
    </row>
    <row r="94" spans="2:11" ht="15" customHeight="1">
      <c r="B94" s="265"/>
      <c r="C94" s="245" t="s">
        <v>35</v>
      </c>
      <c r="D94" s="245"/>
      <c r="E94" s="245"/>
      <c r="F94" s="264" t="s">
        <v>622</v>
      </c>
      <c r="G94" s="263"/>
      <c r="H94" s="245" t="s">
        <v>658</v>
      </c>
      <c r="I94" s="245" t="s">
        <v>656</v>
      </c>
      <c r="J94" s="245"/>
      <c r="K94" s="256"/>
    </row>
    <row r="95" spans="2:11" ht="15" customHeight="1">
      <c r="B95" s="265"/>
      <c r="C95" s="245" t="s">
        <v>45</v>
      </c>
      <c r="D95" s="245"/>
      <c r="E95" s="245"/>
      <c r="F95" s="264" t="s">
        <v>622</v>
      </c>
      <c r="G95" s="263"/>
      <c r="H95" s="245" t="s">
        <v>659</v>
      </c>
      <c r="I95" s="245" t="s">
        <v>656</v>
      </c>
      <c r="J95" s="245"/>
      <c r="K95" s="256"/>
    </row>
    <row r="96" spans="2:11" ht="15" customHeight="1">
      <c r="B96" s="268"/>
      <c r="C96" s="269"/>
      <c r="D96" s="269"/>
      <c r="E96" s="269"/>
      <c r="F96" s="269"/>
      <c r="G96" s="269"/>
      <c r="H96" s="269"/>
      <c r="I96" s="269"/>
      <c r="J96" s="269"/>
      <c r="K96" s="270"/>
    </row>
    <row r="97" spans="2:11" ht="18.75" customHeight="1">
      <c r="B97" s="271"/>
      <c r="C97" s="272"/>
      <c r="D97" s="272"/>
      <c r="E97" s="272"/>
      <c r="F97" s="272"/>
      <c r="G97" s="272"/>
      <c r="H97" s="272"/>
      <c r="I97" s="272"/>
      <c r="J97" s="272"/>
      <c r="K97" s="271"/>
    </row>
    <row r="98" spans="2:11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spans="2:11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spans="2:11" ht="45" customHeight="1">
      <c r="B100" s="255"/>
      <c r="C100" s="360" t="s">
        <v>660</v>
      </c>
      <c r="D100" s="360"/>
      <c r="E100" s="360"/>
      <c r="F100" s="360"/>
      <c r="G100" s="360"/>
      <c r="H100" s="360"/>
      <c r="I100" s="360"/>
      <c r="J100" s="360"/>
      <c r="K100" s="256"/>
    </row>
    <row r="101" spans="2:11" ht="17.25" customHeight="1">
      <c r="B101" s="255"/>
      <c r="C101" s="257" t="s">
        <v>616</v>
      </c>
      <c r="D101" s="257"/>
      <c r="E101" s="257"/>
      <c r="F101" s="257" t="s">
        <v>617</v>
      </c>
      <c r="G101" s="258"/>
      <c r="H101" s="257" t="s">
        <v>105</v>
      </c>
      <c r="I101" s="257" t="s">
        <v>54</v>
      </c>
      <c r="J101" s="257" t="s">
        <v>618</v>
      </c>
      <c r="K101" s="256"/>
    </row>
    <row r="102" spans="2:11" ht="17.25" customHeight="1">
      <c r="B102" s="255"/>
      <c r="C102" s="259" t="s">
        <v>619</v>
      </c>
      <c r="D102" s="259"/>
      <c r="E102" s="259"/>
      <c r="F102" s="260" t="s">
        <v>620</v>
      </c>
      <c r="G102" s="261"/>
      <c r="H102" s="259"/>
      <c r="I102" s="259"/>
      <c r="J102" s="259" t="s">
        <v>621</v>
      </c>
      <c r="K102" s="256"/>
    </row>
    <row r="103" spans="2:11" ht="5.25" customHeight="1">
      <c r="B103" s="255"/>
      <c r="C103" s="257"/>
      <c r="D103" s="257"/>
      <c r="E103" s="257"/>
      <c r="F103" s="257"/>
      <c r="G103" s="273"/>
      <c r="H103" s="257"/>
      <c r="I103" s="257"/>
      <c r="J103" s="257"/>
      <c r="K103" s="256"/>
    </row>
    <row r="104" spans="2:11" ht="15" customHeight="1">
      <c r="B104" s="255"/>
      <c r="C104" s="245" t="s">
        <v>50</v>
      </c>
      <c r="D104" s="262"/>
      <c r="E104" s="262"/>
      <c r="F104" s="264" t="s">
        <v>622</v>
      </c>
      <c r="G104" s="273"/>
      <c r="H104" s="245" t="s">
        <v>661</v>
      </c>
      <c r="I104" s="245" t="s">
        <v>624</v>
      </c>
      <c r="J104" s="245">
        <v>20</v>
      </c>
      <c r="K104" s="256"/>
    </row>
    <row r="105" spans="2:11" ht="15" customHeight="1">
      <c r="B105" s="255"/>
      <c r="C105" s="245" t="s">
        <v>625</v>
      </c>
      <c r="D105" s="245"/>
      <c r="E105" s="245"/>
      <c r="F105" s="264" t="s">
        <v>622</v>
      </c>
      <c r="G105" s="245"/>
      <c r="H105" s="245" t="s">
        <v>661</v>
      </c>
      <c r="I105" s="245" t="s">
        <v>624</v>
      </c>
      <c r="J105" s="245">
        <v>120</v>
      </c>
      <c r="K105" s="256"/>
    </row>
    <row r="106" spans="2:11" ht="15" customHeight="1">
      <c r="B106" s="265"/>
      <c r="C106" s="245" t="s">
        <v>627</v>
      </c>
      <c r="D106" s="245"/>
      <c r="E106" s="245"/>
      <c r="F106" s="264" t="s">
        <v>628</v>
      </c>
      <c r="G106" s="245"/>
      <c r="H106" s="245" t="s">
        <v>661</v>
      </c>
      <c r="I106" s="245" t="s">
        <v>624</v>
      </c>
      <c r="J106" s="245">
        <v>50</v>
      </c>
      <c r="K106" s="256"/>
    </row>
    <row r="107" spans="2:11" ht="15" customHeight="1">
      <c r="B107" s="265"/>
      <c r="C107" s="245" t="s">
        <v>630</v>
      </c>
      <c r="D107" s="245"/>
      <c r="E107" s="245"/>
      <c r="F107" s="264" t="s">
        <v>622</v>
      </c>
      <c r="G107" s="245"/>
      <c r="H107" s="245" t="s">
        <v>661</v>
      </c>
      <c r="I107" s="245" t="s">
        <v>632</v>
      </c>
      <c r="J107" s="245"/>
      <c r="K107" s="256"/>
    </row>
    <row r="108" spans="2:11" ht="15" customHeight="1">
      <c r="B108" s="265"/>
      <c r="C108" s="245" t="s">
        <v>641</v>
      </c>
      <c r="D108" s="245"/>
      <c r="E108" s="245"/>
      <c r="F108" s="264" t="s">
        <v>628</v>
      </c>
      <c r="G108" s="245"/>
      <c r="H108" s="245" t="s">
        <v>661</v>
      </c>
      <c r="I108" s="245" t="s">
        <v>624</v>
      </c>
      <c r="J108" s="245">
        <v>50</v>
      </c>
      <c r="K108" s="256"/>
    </row>
    <row r="109" spans="2:11" ht="15" customHeight="1">
      <c r="B109" s="265"/>
      <c r="C109" s="245" t="s">
        <v>649</v>
      </c>
      <c r="D109" s="245"/>
      <c r="E109" s="245"/>
      <c r="F109" s="264" t="s">
        <v>628</v>
      </c>
      <c r="G109" s="245"/>
      <c r="H109" s="245" t="s">
        <v>661</v>
      </c>
      <c r="I109" s="245" t="s">
        <v>624</v>
      </c>
      <c r="J109" s="245">
        <v>50</v>
      </c>
      <c r="K109" s="256"/>
    </row>
    <row r="110" spans="2:11" ht="15" customHeight="1">
      <c r="B110" s="265"/>
      <c r="C110" s="245" t="s">
        <v>647</v>
      </c>
      <c r="D110" s="245"/>
      <c r="E110" s="245"/>
      <c r="F110" s="264" t="s">
        <v>628</v>
      </c>
      <c r="G110" s="245"/>
      <c r="H110" s="245" t="s">
        <v>661</v>
      </c>
      <c r="I110" s="245" t="s">
        <v>624</v>
      </c>
      <c r="J110" s="245">
        <v>50</v>
      </c>
      <c r="K110" s="256"/>
    </row>
    <row r="111" spans="2:11" ht="15" customHeight="1">
      <c r="B111" s="265"/>
      <c r="C111" s="245" t="s">
        <v>50</v>
      </c>
      <c r="D111" s="245"/>
      <c r="E111" s="245"/>
      <c r="F111" s="264" t="s">
        <v>622</v>
      </c>
      <c r="G111" s="245"/>
      <c r="H111" s="245" t="s">
        <v>662</v>
      </c>
      <c r="I111" s="245" t="s">
        <v>624</v>
      </c>
      <c r="J111" s="245">
        <v>20</v>
      </c>
      <c r="K111" s="256"/>
    </row>
    <row r="112" spans="2:11" ht="15" customHeight="1">
      <c r="B112" s="265"/>
      <c r="C112" s="245" t="s">
        <v>663</v>
      </c>
      <c r="D112" s="245"/>
      <c r="E112" s="245"/>
      <c r="F112" s="264" t="s">
        <v>622</v>
      </c>
      <c r="G112" s="245"/>
      <c r="H112" s="245" t="s">
        <v>664</v>
      </c>
      <c r="I112" s="245" t="s">
        <v>624</v>
      </c>
      <c r="J112" s="245">
        <v>120</v>
      </c>
      <c r="K112" s="256"/>
    </row>
    <row r="113" spans="2:11" ht="15" customHeight="1">
      <c r="B113" s="265"/>
      <c r="C113" s="245" t="s">
        <v>35</v>
      </c>
      <c r="D113" s="245"/>
      <c r="E113" s="245"/>
      <c r="F113" s="264" t="s">
        <v>622</v>
      </c>
      <c r="G113" s="245"/>
      <c r="H113" s="245" t="s">
        <v>665</v>
      </c>
      <c r="I113" s="245" t="s">
        <v>656</v>
      </c>
      <c r="J113" s="245"/>
      <c r="K113" s="256"/>
    </row>
    <row r="114" spans="2:11" ht="15" customHeight="1">
      <c r="B114" s="265"/>
      <c r="C114" s="245" t="s">
        <v>45</v>
      </c>
      <c r="D114" s="245"/>
      <c r="E114" s="245"/>
      <c r="F114" s="264" t="s">
        <v>622</v>
      </c>
      <c r="G114" s="245"/>
      <c r="H114" s="245" t="s">
        <v>666</v>
      </c>
      <c r="I114" s="245" t="s">
        <v>656</v>
      </c>
      <c r="J114" s="245"/>
      <c r="K114" s="256"/>
    </row>
    <row r="115" spans="2:11" ht="15" customHeight="1">
      <c r="B115" s="265"/>
      <c r="C115" s="245" t="s">
        <v>54</v>
      </c>
      <c r="D115" s="245"/>
      <c r="E115" s="245"/>
      <c r="F115" s="264" t="s">
        <v>622</v>
      </c>
      <c r="G115" s="245"/>
      <c r="H115" s="245" t="s">
        <v>667</v>
      </c>
      <c r="I115" s="245" t="s">
        <v>668</v>
      </c>
      <c r="J115" s="245"/>
      <c r="K115" s="256"/>
    </row>
    <row r="116" spans="2:11" ht="15" customHeight="1">
      <c r="B116" s="268"/>
      <c r="C116" s="274"/>
      <c r="D116" s="274"/>
      <c r="E116" s="274"/>
      <c r="F116" s="274"/>
      <c r="G116" s="274"/>
      <c r="H116" s="274"/>
      <c r="I116" s="274"/>
      <c r="J116" s="274"/>
      <c r="K116" s="270"/>
    </row>
    <row r="117" spans="2:11" ht="18.75" customHeight="1">
      <c r="B117" s="275"/>
      <c r="C117" s="241"/>
      <c r="D117" s="241"/>
      <c r="E117" s="241"/>
      <c r="F117" s="276"/>
      <c r="G117" s="241"/>
      <c r="H117" s="241"/>
      <c r="I117" s="241"/>
      <c r="J117" s="241"/>
      <c r="K117" s="275"/>
    </row>
    <row r="118" spans="2:11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spans="2:11" ht="7.5" customHeight="1">
      <c r="B119" s="277"/>
      <c r="C119" s="278"/>
      <c r="D119" s="278"/>
      <c r="E119" s="278"/>
      <c r="F119" s="278"/>
      <c r="G119" s="278"/>
      <c r="H119" s="278"/>
      <c r="I119" s="278"/>
      <c r="J119" s="278"/>
      <c r="K119" s="279"/>
    </row>
    <row r="120" spans="2:11" ht="45" customHeight="1">
      <c r="B120" s="280"/>
      <c r="C120" s="356" t="s">
        <v>669</v>
      </c>
      <c r="D120" s="356"/>
      <c r="E120" s="356"/>
      <c r="F120" s="356"/>
      <c r="G120" s="356"/>
      <c r="H120" s="356"/>
      <c r="I120" s="356"/>
      <c r="J120" s="356"/>
      <c r="K120" s="281"/>
    </row>
    <row r="121" spans="2:11" ht="17.25" customHeight="1">
      <c r="B121" s="282"/>
      <c r="C121" s="257" t="s">
        <v>616</v>
      </c>
      <c r="D121" s="257"/>
      <c r="E121" s="257"/>
      <c r="F121" s="257" t="s">
        <v>617</v>
      </c>
      <c r="G121" s="258"/>
      <c r="H121" s="257" t="s">
        <v>105</v>
      </c>
      <c r="I121" s="257" t="s">
        <v>54</v>
      </c>
      <c r="J121" s="257" t="s">
        <v>618</v>
      </c>
      <c r="K121" s="283"/>
    </row>
    <row r="122" spans="2:11" ht="17.25" customHeight="1">
      <c r="B122" s="282"/>
      <c r="C122" s="259" t="s">
        <v>619</v>
      </c>
      <c r="D122" s="259"/>
      <c r="E122" s="259"/>
      <c r="F122" s="260" t="s">
        <v>620</v>
      </c>
      <c r="G122" s="261"/>
      <c r="H122" s="259"/>
      <c r="I122" s="259"/>
      <c r="J122" s="259" t="s">
        <v>621</v>
      </c>
      <c r="K122" s="283"/>
    </row>
    <row r="123" spans="2:11" ht="5.25" customHeight="1">
      <c r="B123" s="284"/>
      <c r="C123" s="262"/>
      <c r="D123" s="262"/>
      <c r="E123" s="262"/>
      <c r="F123" s="262"/>
      <c r="G123" s="245"/>
      <c r="H123" s="262"/>
      <c r="I123" s="262"/>
      <c r="J123" s="262"/>
      <c r="K123" s="285"/>
    </row>
    <row r="124" spans="2:11" ht="15" customHeight="1">
      <c r="B124" s="284"/>
      <c r="C124" s="245" t="s">
        <v>625</v>
      </c>
      <c r="D124" s="262"/>
      <c r="E124" s="262"/>
      <c r="F124" s="264" t="s">
        <v>622</v>
      </c>
      <c r="G124" s="245"/>
      <c r="H124" s="245" t="s">
        <v>661</v>
      </c>
      <c r="I124" s="245" t="s">
        <v>624</v>
      </c>
      <c r="J124" s="245">
        <v>120</v>
      </c>
      <c r="K124" s="286"/>
    </row>
    <row r="125" spans="2:11" ht="15" customHeight="1">
      <c r="B125" s="284"/>
      <c r="C125" s="245" t="s">
        <v>670</v>
      </c>
      <c r="D125" s="245"/>
      <c r="E125" s="245"/>
      <c r="F125" s="264" t="s">
        <v>622</v>
      </c>
      <c r="G125" s="245"/>
      <c r="H125" s="245" t="s">
        <v>671</v>
      </c>
      <c r="I125" s="245" t="s">
        <v>624</v>
      </c>
      <c r="J125" s="245" t="s">
        <v>672</v>
      </c>
      <c r="K125" s="286"/>
    </row>
    <row r="126" spans="2:11" ht="15" customHeight="1">
      <c r="B126" s="284"/>
      <c r="C126" s="245" t="s">
        <v>571</v>
      </c>
      <c r="D126" s="245"/>
      <c r="E126" s="245"/>
      <c r="F126" s="264" t="s">
        <v>622</v>
      </c>
      <c r="G126" s="245"/>
      <c r="H126" s="245" t="s">
        <v>673</v>
      </c>
      <c r="I126" s="245" t="s">
        <v>624</v>
      </c>
      <c r="J126" s="245" t="s">
        <v>672</v>
      </c>
      <c r="K126" s="286"/>
    </row>
    <row r="127" spans="2:11" ht="15" customHeight="1">
      <c r="B127" s="284"/>
      <c r="C127" s="245" t="s">
        <v>633</v>
      </c>
      <c r="D127" s="245"/>
      <c r="E127" s="245"/>
      <c r="F127" s="264" t="s">
        <v>628</v>
      </c>
      <c r="G127" s="245"/>
      <c r="H127" s="245" t="s">
        <v>634</v>
      </c>
      <c r="I127" s="245" t="s">
        <v>624</v>
      </c>
      <c r="J127" s="245">
        <v>15</v>
      </c>
      <c r="K127" s="286"/>
    </row>
    <row r="128" spans="2:11" ht="15" customHeight="1">
      <c r="B128" s="284"/>
      <c r="C128" s="266" t="s">
        <v>635</v>
      </c>
      <c r="D128" s="266"/>
      <c r="E128" s="266"/>
      <c r="F128" s="267" t="s">
        <v>628</v>
      </c>
      <c r="G128" s="266"/>
      <c r="H128" s="266" t="s">
        <v>636</v>
      </c>
      <c r="I128" s="266" t="s">
        <v>624</v>
      </c>
      <c r="J128" s="266">
        <v>15</v>
      </c>
      <c r="K128" s="286"/>
    </row>
    <row r="129" spans="2:11" ht="15" customHeight="1">
      <c r="B129" s="284"/>
      <c r="C129" s="266" t="s">
        <v>637</v>
      </c>
      <c r="D129" s="266"/>
      <c r="E129" s="266"/>
      <c r="F129" s="267" t="s">
        <v>628</v>
      </c>
      <c r="G129" s="266"/>
      <c r="H129" s="266" t="s">
        <v>638</v>
      </c>
      <c r="I129" s="266" t="s">
        <v>624</v>
      </c>
      <c r="J129" s="266">
        <v>20</v>
      </c>
      <c r="K129" s="286"/>
    </row>
    <row r="130" spans="2:11" ht="15" customHeight="1">
      <c r="B130" s="284"/>
      <c r="C130" s="266" t="s">
        <v>639</v>
      </c>
      <c r="D130" s="266"/>
      <c r="E130" s="266"/>
      <c r="F130" s="267" t="s">
        <v>628</v>
      </c>
      <c r="G130" s="266"/>
      <c r="H130" s="266" t="s">
        <v>640</v>
      </c>
      <c r="I130" s="266" t="s">
        <v>624</v>
      </c>
      <c r="J130" s="266">
        <v>20</v>
      </c>
      <c r="K130" s="286"/>
    </row>
    <row r="131" spans="2:11" ht="15" customHeight="1">
      <c r="B131" s="284"/>
      <c r="C131" s="245" t="s">
        <v>627</v>
      </c>
      <c r="D131" s="245"/>
      <c r="E131" s="245"/>
      <c r="F131" s="264" t="s">
        <v>628</v>
      </c>
      <c r="G131" s="245"/>
      <c r="H131" s="245" t="s">
        <v>661</v>
      </c>
      <c r="I131" s="245" t="s">
        <v>624</v>
      </c>
      <c r="J131" s="245">
        <v>50</v>
      </c>
      <c r="K131" s="286"/>
    </row>
    <row r="132" spans="2:11" ht="15" customHeight="1">
      <c r="B132" s="284"/>
      <c r="C132" s="245" t="s">
        <v>641</v>
      </c>
      <c r="D132" s="245"/>
      <c r="E132" s="245"/>
      <c r="F132" s="264" t="s">
        <v>628</v>
      </c>
      <c r="G132" s="245"/>
      <c r="H132" s="245" t="s">
        <v>661</v>
      </c>
      <c r="I132" s="245" t="s">
        <v>624</v>
      </c>
      <c r="J132" s="245">
        <v>50</v>
      </c>
      <c r="K132" s="286"/>
    </row>
    <row r="133" spans="2:11" ht="15" customHeight="1">
      <c r="B133" s="284"/>
      <c r="C133" s="245" t="s">
        <v>647</v>
      </c>
      <c r="D133" s="245"/>
      <c r="E133" s="245"/>
      <c r="F133" s="264" t="s">
        <v>628</v>
      </c>
      <c r="G133" s="245"/>
      <c r="H133" s="245" t="s">
        <v>661</v>
      </c>
      <c r="I133" s="245" t="s">
        <v>624</v>
      </c>
      <c r="J133" s="245">
        <v>50</v>
      </c>
      <c r="K133" s="286"/>
    </row>
    <row r="134" spans="2:11" ht="15" customHeight="1">
      <c r="B134" s="284"/>
      <c r="C134" s="245" t="s">
        <v>649</v>
      </c>
      <c r="D134" s="245"/>
      <c r="E134" s="245"/>
      <c r="F134" s="264" t="s">
        <v>628</v>
      </c>
      <c r="G134" s="245"/>
      <c r="H134" s="245" t="s">
        <v>661</v>
      </c>
      <c r="I134" s="245" t="s">
        <v>624</v>
      </c>
      <c r="J134" s="245">
        <v>50</v>
      </c>
      <c r="K134" s="286"/>
    </row>
    <row r="135" spans="2:11" ht="15" customHeight="1">
      <c r="B135" s="284"/>
      <c r="C135" s="245" t="s">
        <v>110</v>
      </c>
      <c r="D135" s="245"/>
      <c r="E135" s="245"/>
      <c r="F135" s="264" t="s">
        <v>628</v>
      </c>
      <c r="G135" s="245"/>
      <c r="H135" s="245" t="s">
        <v>674</v>
      </c>
      <c r="I135" s="245" t="s">
        <v>624</v>
      </c>
      <c r="J135" s="245">
        <v>255</v>
      </c>
      <c r="K135" s="286"/>
    </row>
    <row r="136" spans="2:11" ht="15" customHeight="1">
      <c r="B136" s="284"/>
      <c r="C136" s="245" t="s">
        <v>651</v>
      </c>
      <c r="D136" s="245"/>
      <c r="E136" s="245"/>
      <c r="F136" s="264" t="s">
        <v>622</v>
      </c>
      <c r="G136" s="245"/>
      <c r="H136" s="245" t="s">
        <v>675</v>
      </c>
      <c r="I136" s="245" t="s">
        <v>653</v>
      </c>
      <c r="J136" s="245"/>
      <c r="K136" s="286"/>
    </row>
    <row r="137" spans="2:11" ht="15" customHeight="1">
      <c r="B137" s="284"/>
      <c r="C137" s="245" t="s">
        <v>654</v>
      </c>
      <c r="D137" s="245"/>
      <c r="E137" s="245"/>
      <c r="F137" s="264" t="s">
        <v>622</v>
      </c>
      <c r="G137" s="245"/>
      <c r="H137" s="245" t="s">
        <v>676</v>
      </c>
      <c r="I137" s="245" t="s">
        <v>656</v>
      </c>
      <c r="J137" s="245"/>
      <c r="K137" s="286"/>
    </row>
    <row r="138" spans="2:11" ht="15" customHeight="1">
      <c r="B138" s="284"/>
      <c r="C138" s="245" t="s">
        <v>657</v>
      </c>
      <c r="D138" s="245"/>
      <c r="E138" s="245"/>
      <c r="F138" s="264" t="s">
        <v>622</v>
      </c>
      <c r="G138" s="245"/>
      <c r="H138" s="245" t="s">
        <v>657</v>
      </c>
      <c r="I138" s="245" t="s">
        <v>656</v>
      </c>
      <c r="J138" s="245"/>
      <c r="K138" s="286"/>
    </row>
    <row r="139" spans="2:11" ht="15" customHeight="1">
      <c r="B139" s="284"/>
      <c r="C139" s="245" t="s">
        <v>35</v>
      </c>
      <c r="D139" s="245"/>
      <c r="E139" s="245"/>
      <c r="F139" s="264" t="s">
        <v>622</v>
      </c>
      <c r="G139" s="245"/>
      <c r="H139" s="245" t="s">
        <v>677</v>
      </c>
      <c r="I139" s="245" t="s">
        <v>656</v>
      </c>
      <c r="J139" s="245"/>
      <c r="K139" s="286"/>
    </row>
    <row r="140" spans="2:11" ht="15" customHeight="1">
      <c r="B140" s="284"/>
      <c r="C140" s="245" t="s">
        <v>678</v>
      </c>
      <c r="D140" s="245"/>
      <c r="E140" s="245"/>
      <c r="F140" s="264" t="s">
        <v>622</v>
      </c>
      <c r="G140" s="245"/>
      <c r="H140" s="245" t="s">
        <v>679</v>
      </c>
      <c r="I140" s="245" t="s">
        <v>656</v>
      </c>
      <c r="J140" s="245"/>
      <c r="K140" s="286"/>
    </row>
    <row r="141" spans="2:11" ht="15" customHeight="1">
      <c r="B141" s="287"/>
      <c r="C141" s="288"/>
      <c r="D141" s="288"/>
      <c r="E141" s="288"/>
      <c r="F141" s="288"/>
      <c r="G141" s="288"/>
      <c r="H141" s="288"/>
      <c r="I141" s="288"/>
      <c r="J141" s="288"/>
      <c r="K141" s="289"/>
    </row>
    <row r="142" spans="2:11" ht="18.75" customHeight="1">
      <c r="B142" s="241"/>
      <c r="C142" s="241"/>
      <c r="D142" s="241"/>
      <c r="E142" s="241"/>
      <c r="F142" s="276"/>
      <c r="G142" s="241"/>
      <c r="H142" s="241"/>
      <c r="I142" s="241"/>
      <c r="J142" s="241"/>
      <c r="K142" s="241"/>
    </row>
    <row r="143" spans="2:11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spans="2:11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spans="2:11" ht="45" customHeight="1">
      <c r="B145" s="255"/>
      <c r="C145" s="360" t="s">
        <v>680</v>
      </c>
      <c r="D145" s="360"/>
      <c r="E145" s="360"/>
      <c r="F145" s="360"/>
      <c r="G145" s="360"/>
      <c r="H145" s="360"/>
      <c r="I145" s="360"/>
      <c r="J145" s="360"/>
      <c r="K145" s="256"/>
    </row>
    <row r="146" spans="2:11" ht="17.25" customHeight="1">
      <c r="B146" s="255"/>
      <c r="C146" s="257" t="s">
        <v>616</v>
      </c>
      <c r="D146" s="257"/>
      <c r="E146" s="257"/>
      <c r="F146" s="257" t="s">
        <v>617</v>
      </c>
      <c r="G146" s="258"/>
      <c r="H146" s="257" t="s">
        <v>105</v>
      </c>
      <c r="I146" s="257" t="s">
        <v>54</v>
      </c>
      <c r="J146" s="257" t="s">
        <v>618</v>
      </c>
      <c r="K146" s="256"/>
    </row>
    <row r="147" spans="2:11" ht="17.25" customHeight="1">
      <c r="B147" s="255"/>
      <c r="C147" s="259" t="s">
        <v>619</v>
      </c>
      <c r="D147" s="259"/>
      <c r="E147" s="259"/>
      <c r="F147" s="260" t="s">
        <v>620</v>
      </c>
      <c r="G147" s="261"/>
      <c r="H147" s="259"/>
      <c r="I147" s="259"/>
      <c r="J147" s="259" t="s">
        <v>621</v>
      </c>
      <c r="K147" s="256"/>
    </row>
    <row r="148" spans="2:11" ht="5.25" customHeight="1">
      <c r="B148" s="265"/>
      <c r="C148" s="262"/>
      <c r="D148" s="262"/>
      <c r="E148" s="262"/>
      <c r="F148" s="262"/>
      <c r="G148" s="263"/>
      <c r="H148" s="262"/>
      <c r="I148" s="262"/>
      <c r="J148" s="262"/>
      <c r="K148" s="286"/>
    </row>
    <row r="149" spans="2:11" ht="15" customHeight="1">
      <c r="B149" s="265"/>
      <c r="C149" s="290" t="s">
        <v>625</v>
      </c>
      <c r="D149" s="245"/>
      <c r="E149" s="245"/>
      <c r="F149" s="291" t="s">
        <v>622</v>
      </c>
      <c r="G149" s="245"/>
      <c r="H149" s="290" t="s">
        <v>661</v>
      </c>
      <c r="I149" s="290" t="s">
        <v>624</v>
      </c>
      <c r="J149" s="290">
        <v>120</v>
      </c>
      <c r="K149" s="286"/>
    </row>
    <row r="150" spans="2:11" ht="15" customHeight="1">
      <c r="B150" s="265"/>
      <c r="C150" s="290" t="s">
        <v>670</v>
      </c>
      <c r="D150" s="245"/>
      <c r="E150" s="245"/>
      <c r="F150" s="291" t="s">
        <v>622</v>
      </c>
      <c r="G150" s="245"/>
      <c r="H150" s="290" t="s">
        <v>681</v>
      </c>
      <c r="I150" s="290" t="s">
        <v>624</v>
      </c>
      <c r="J150" s="290" t="s">
        <v>672</v>
      </c>
      <c r="K150" s="286"/>
    </row>
    <row r="151" spans="2:11" ht="15" customHeight="1">
      <c r="B151" s="265"/>
      <c r="C151" s="290" t="s">
        <v>571</v>
      </c>
      <c r="D151" s="245"/>
      <c r="E151" s="245"/>
      <c r="F151" s="291" t="s">
        <v>622</v>
      </c>
      <c r="G151" s="245"/>
      <c r="H151" s="290" t="s">
        <v>682</v>
      </c>
      <c r="I151" s="290" t="s">
        <v>624</v>
      </c>
      <c r="J151" s="290" t="s">
        <v>672</v>
      </c>
      <c r="K151" s="286"/>
    </row>
    <row r="152" spans="2:11" ht="15" customHeight="1">
      <c r="B152" s="265"/>
      <c r="C152" s="290" t="s">
        <v>627</v>
      </c>
      <c r="D152" s="245"/>
      <c r="E152" s="245"/>
      <c r="F152" s="291" t="s">
        <v>628</v>
      </c>
      <c r="G152" s="245"/>
      <c r="H152" s="290" t="s">
        <v>661</v>
      </c>
      <c r="I152" s="290" t="s">
        <v>624</v>
      </c>
      <c r="J152" s="290">
        <v>50</v>
      </c>
      <c r="K152" s="286"/>
    </row>
    <row r="153" spans="2:11" ht="15" customHeight="1">
      <c r="B153" s="265"/>
      <c r="C153" s="290" t="s">
        <v>630</v>
      </c>
      <c r="D153" s="245"/>
      <c r="E153" s="245"/>
      <c r="F153" s="291" t="s">
        <v>622</v>
      </c>
      <c r="G153" s="245"/>
      <c r="H153" s="290" t="s">
        <v>661</v>
      </c>
      <c r="I153" s="290" t="s">
        <v>632</v>
      </c>
      <c r="J153" s="290"/>
      <c r="K153" s="286"/>
    </row>
    <row r="154" spans="2:11" ht="15" customHeight="1">
      <c r="B154" s="265"/>
      <c r="C154" s="290" t="s">
        <v>641</v>
      </c>
      <c r="D154" s="245"/>
      <c r="E154" s="245"/>
      <c r="F154" s="291" t="s">
        <v>628</v>
      </c>
      <c r="G154" s="245"/>
      <c r="H154" s="290" t="s">
        <v>661</v>
      </c>
      <c r="I154" s="290" t="s">
        <v>624</v>
      </c>
      <c r="J154" s="290">
        <v>50</v>
      </c>
      <c r="K154" s="286"/>
    </row>
    <row r="155" spans="2:11" ht="15" customHeight="1">
      <c r="B155" s="265"/>
      <c r="C155" s="290" t="s">
        <v>649</v>
      </c>
      <c r="D155" s="245"/>
      <c r="E155" s="245"/>
      <c r="F155" s="291" t="s">
        <v>628</v>
      </c>
      <c r="G155" s="245"/>
      <c r="H155" s="290" t="s">
        <v>661</v>
      </c>
      <c r="I155" s="290" t="s">
        <v>624</v>
      </c>
      <c r="J155" s="290">
        <v>50</v>
      </c>
      <c r="K155" s="286"/>
    </row>
    <row r="156" spans="2:11" ht="15" customHeight="1">
      <c r="B156" s="265"/>
      <c r="C156" s="290" t="s">
        <v>647</v>
      </c>
      <c r="D156" s="245"/>
      <c r="E156" s="245"/>
      <c r="F156" s="291" t="s">
        <v>628</v>
      </c>
      <c r="G156" s="245"/>
      <c r="H156" s="290" t="s">
        <v>661</v>
      </c>
      <c r="I156" s="290" t="s">
        <v>624</v>
      </c>
      <c r="J156" s="290">
        <v>50</v>
      </c>
      <c r="K156" s="286"/>
    </row>
    <row r="157" spans="2:11" ht="15" customHeight="1">
      <c r="B157" s="265"/>
      <c r="C157" s="290" t="s">
        <v>89</v>
      </c>
      <c r="D157" s="245"/>
      <c r="E157" s="245"/>
      <c r="F157" s="291" t="s">
        <v>622</v>
      </c>
      <c r="G157" s="245"/>
      <c r="H157" s="290" t="s">
        <v>683</v>
      </c>
      <c r="I157" s="290" t="s">
        <v>624</v>
      </c>
      <c r="J157" s="290" t="s">
        <v>684</v>
      </c>
      <c r="K157" s="286"/>
    </row>
    <row r="158" spans="2:11" ht="15" customHeight="1">
      <c r="B158" s="265"/>
      <c r="C158" s="290" t="s">
        <v>685</v>
      </c>
      <c r="D158" s="245"/>
      <c r="E158" s="245"/>
      <c r="F158" s="291" t="s">
        <v>622</v>
      </c>
      <c r="G158" s="245"/>
      <c r="H158" s="290" t="s">
        <v>686</v>
      </c>
      <c r="I158" s="290" t="s">
        <v>656</v>
      </c>
      <c r="J158" s="290"/>
      <c r="K158" s="286"/>
    </row>
    <row r="159" spans="2:11" ht="15" customHeight="1">
      <c r="B159" s="292"/>
      <c r="C159" s="274"/>
      <c r="D159" s="274"/>
      <c r="E159" s="274"/>
      <c r="F159" s="274"/>
      <c r="G159" s="274"/>
      <c r="H159" s="274"/>
      <c r="I159" s="274"/>
      <c r="J159" s="274"/>
      <c r="K159" s="293"/>
    </row>
    <row r="160" spans="2:11" ht="18.75" customHeight="1">
      <c r="B160" s="241"/>
      <c r="C160" s="245"/>
      <c r="D160" s="245"/>
      <c r="E160" s="245"/>
      <c r="F160" s="264"/>
      <c r="G160" s="245"/>
      <c r="H160" s="245"/>
      <c r="I160" s="245"/>
      <c r="J160" s="245"/>
      <c r="K160" s="241"/>
    </row>
    <row r="161" spans="2:1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spans="2:11" ht="7.5" customHeight="1">
      <c r="B162" s="233"/>
      <c r="C162" s="234"/>
      <c r="D162" s="234"/>
      <c r="E162" s="234"/>
      <c r="F162" s="234"/>
      <c r="G162" s="234"/>
      <c r="H162" s="234"/>
      <c r="I162" s="234"/>
      <c r="J162" s="234"/>
      <c r="K162" s="235"/>
    </row>
    <row r="163" spans="2:11" ht="45" customHeight="1">
      <c r="B163" s="236"/>
      <c r="C163" s="356" t="s">
        <v>687</v>
      </c>
      <c r="D163" s="356"/>
      <c r="E163" s="356"/>
      <c r="F163" s="356"/>
      <c r="G163" s="356"/>
      <c r="H163" s="356"/>
      <c r="I163" s="356"/>
      <c r="J163" s="356"/>
      <c r="K163" s="237"/>
    </row>
    <row r="164" spans="2:11" ht="17.25" customHeight="1">
      <c r="B164" s="236"/>
      <c r="C164" s="257" t="s">
        <v>616</v>
      </c>
      <c r="D164" s="257"/>
      <c r="E164" s="257"/>
      <c r="F164" s="257" t="s">
        <v>617</v>
      </c>
      <c r="G164" s="294"/>
      <c r="H164" s="295" t="s">
        <v>105</v>
      </c>
      <c r="I164" s="295" t="s">
        <v>54</v>
      </c>
      <c r="J164" s="257" t="s">
        <v>618</v>
      </c>
      <c r="K164" s="237"/>
    </row>
    <row r="165" spans="2:11" ht="17.25" customHeight="1">
      <c r="B165" s="238"/>
      <c r="C165" s="259" t="s">
        <v>619</v>
      </c>
      <c r="D165" s="259"/>
      <c r="E165" s="259"/>
      <c r="F165" s="260" t="s">
        <v>620</v>
      </c>
      <c r="G165" s="296"/>
      <c r="H165" s="297"/>
      <c r="I165" s="297"/>
      <c r="J165" s="259" t="s">
        <v>621</v>
      </c>
      <c r="K165" s="239"/>
    </row>
    <row r="166" spans="2:11" ht="5.25" customHeight="1">
      <c r="B166" s="265"/>
      <c r="C166" s="262"/>
      <c r="D166" s="262"/>
      <c r="E166" s="262"/>
      <c r="F166" s="262"/>
      <c r="G166" s="263"/>
      <c r="H166" s="262"/>
      <c r="I166" s="262"/>
      <c r="J166" s="262"/>
      <c r="K166" s="286"/>
    </row>
    <row r="167" spans="2:11" ht="15" customHeight="1">
      <c r="B167" s="265"/>
      <c r="C167" s="245" t="s">
        <v>625</v>
      </c>
      <c r="D167" s="245"/>
      <c r="E167" s="245"/>
      <c r="F167" s="264" t="s">
        <v>622</v>
      </c>
      <c r="G167" s="245"/>
      <c r="H167" s="245" t="s">
        <v>661</v>
      </c>
      <c r="I167" s="245" t="s">
        <v>624</v>
      </c>
      <c r="J167" s="245">
        <v>120</v>
      </c>
      <c r="K167" s="286"/>
    </row>
    <row r="168" spans="2:11" ht="15" customHeight="1">
      <c r="B168" s="265"/>
      <c r="C168" s="245" t="s">
        <v>670</v>
      </c>
      <c r="D168" s="245"/>
      <c r="E168" s="245"/>
      <c r="F168" s="264" t="s">
        <v>622</v>
      </c>
      <c r="G168" s="245"/>
      <c r="H168" s="245" t="s">
        <v>671</v>
      </c>
      <c r="I168" s="245" t="s">
        <v>624</v>
      </c>
      <c r="J168" s="245" t="s">
        <v>672</v>
      </c>
      <c r="K168" s="286"/>
    </row>
    <row r="169" spans="2:11" ht="15" customHeight="1">
      <c r="B169" s="265"/>
      <c r="C169" s="245" t="s">
        <v>571</v>
      </c>
      <c r="D169" s="245"/>
      <c r="E169" s="245"/>
      <c r="F169" s="264" t="s">
        <v>622</v>
      </c>
      <c r="G169" s="245"/>
      <c r="H169" s="245" t="s">
        <v>688</v>
      </c>
      <c r="I169" s="245" t="s">
        <v>624</v>
      </c>
      <c r="J169" s="245" t="s">
        <v>672</v>
      </c>
      <c r="K169" s="286"/>
    </row>
    <row r="170" spans="2:11" ht="15" customHeight="1">
      <c r="B170" s="265"/>
      <c r="C170" s="245" t="s">
        <v>627</v>
      </c>
      <c r="D170" s="245"/>
      <c r="E170" s="245"/>
      <c r="F170" s="264" t="s">
        <v>628</v>
      </c>
      <c r="G170" s="245"/>
      <c r="H170" s="245" t="s">
        <v>688</v>
      </c>
      <c r="I170" s="245" t="s">
        <v>624</v>
      </c>
      <c r="J170" s="245">
        <v>50</v>
      </c>
      <c r="K170" s="286"/>
    </row>
    <row r="171" spans="2:11" ht="15" customHeight="1">
      <c r="B171" s="265"/>
      <c r="C171" s="245" t="s">
        <v>630</v>
      </c>
      <c r="D171" s="245"/>
      <c r="E171" s="245"/>
      <c r="F171" s="264" t="s">
        <v>622</v>
      </c>
      <c r="G171" s="245"/>
      <c r="H171" s="245" t="s">
        <v>688</v>
      </c>
      <c r="I171" s="245" t="s">
        <v>632</v>
      </c>
      <c r="J171" s="245"/>
      <c r="K171" s="286"/>
    </row>
    <row r="172" spans="2:11" ht="15" customHeight="1">
      <c r="B172" s="265"/>
      <c r="C172" s="245" t="s">
        <v>641</v>
      </c>
      <c r="D172" s="245"/>
      <c r="E172" s="245"/>
      <c r="F172" s="264" t="s">
        <v>628</v>
      </c>
      <c r="G172" s="245"/>
      <c r="H172" s="245" t="s">
        <v>688</v>
      </c>
      <c r="I172" s="245" t="s">
        <v>624</v>
      </c>
      <c r="J172" s="245">
        <v>50</v>
      </c>
      <c r="K172" s="286"/>
    </row>
    <row r="173" spans="2:11" ht="15" customHeight="1">
      <c r="B173" s="265"/>
      <c r="C173" s="245" t="s">
        <v>649</v>
      </c>
      <c r="D173" s="245"/>
      <c r="E173" s="245"/>
      <c r="F173" s="264" t="s">
        <v>628</v>
      </c>
      <c r="G173" s="245"/>
      <c r="H173" s="245" t="s">
        <v>688</v>
      </c>
      <c r="I173" s="245" t="s">
        <v>624</v>
      </c>
      <c r="J173" s="245">
        <v>50</v>
      </c>
      <c r="K173" s="286"/>
    </row>
    <row r="174" spans="2:11" ht="15" customHeight="1">
      <c r="B174" s="265"/>
      <c r="C174" s="245" t="s">
        <v>647</v>
      </c>
      <c r="D174" s="245"/>
      <c r="E174" s="245"/>
      <c r="F174" s="264" t="s">
        <v>628</v>
      </c>
      <c r="G174" s="245"/>
      <c r="H174" s="245" t="s">
        <v>688</v>
      </c>
      <c r="I174" s="245" t="s">
        <v>624</v>
      </c>
      <c r="J174" s="245">
        <v>50</v>
      </c>
      <c r="K174" s="286"/>
    </row>
    <row r="175" spans="2:11" ht="15" customHeight="1">
      <c r="B175" s="265"/>
      <c r="C175" s="245" t="s">
        <v>104</v>
      </c>
      <c r="D175" s="245"/>
      <c r="E175" s="245"/>
      <c r="F175" s="264" t="s">
        <v>622</v>
      </c>
      <c r="G175" s="245"/>
      <c r="H175" s="245" t="s">
        <v>689</v>
      </c>
      <c r="I175" s="245" t="s">
        <v>690</v>
      </c>
      <c r="J175" s="245"/>
      <c r="K175" s="286"/>
    </row>
    <row r="176" spans="2:11" ht="15" customHeight="1">
      <c r="B176" s="265"/>
      <c r="C176" s="245" t="s">
        <v>54</v>
      </c>
      <c r="D176" s="245"/>
      <c r="E176" s="245"/>
      <c r="F176" s="264" t="s">
        <v>622</v>
      </c>
      <c r="G176" s="245"/>
      <c r="H176" s="245" t="s">
        <v>691</v>
      </c>
      <c r="I176" s="245" t="s">
        <v>692</v>
      </c>
      <c r="J176" s="245">
        <v>1</v>
      </c>
      <c r="K176" s="286"/>
    </row>
    <row r="177" spans="2:11" ht="15" customHeight="1">
      <c r="B177" s="265"/>
      <c r="C177" s="245" t="s">
        <v>50</v>
      </c>
      <c r="D177" s="245"/>
      <c r="E177" s="245"/>
      <c r="F177" s="264" t="s">
        <v>622</v>
      </c>
      <c r="G177" s="245"/>
      <c r="H177" s="245" t="s">
        <v>693</v>
      </c>
      <c r="I177" s="245" t="s">
        <v>624</v>
      </c>
      <c r="J177" s="245">
        <v>20</v>
      </c>
      <c r="K177" s="286"/>
    </row>
    <row r="178" spans="2:11" ht="15" customHeight="1">
      <c r="B178" s="265"/>
      <c r="C178" s="245" t="s">
        <v>105</v>
      </c>
      <c r="D178" s="245"/>
      <c r="E178" s="245"/>
      <c r="F178" s="264" t="s">
        <v>622</v>
      </c>
      <c r="G178" s="245"/>
      <c r="H178" s="245" t="s">
        <v>694</v>
      </c>
      <c r="I178" s="245" t="s">
        <v>624</v>
      </c>
      <c r="J178" s="245">
        <v>255</v>
      </c>
      <c r="K178" s="286"/>
    </row>
    <row r="179" spans="2:11" ht="15" customHeight="1">
      <c r="B179" s="265"/>
      <c r="C179" s="245" t="s">
        <v>106</v>
      </c>
      <c r="D179" s="245"/>
      <c r="E179" s="245"/>
      <c r="F179" s="264" t="s">
        <v>622</v>
      </c>
      <c r="G179" s="245"/>
      <c r="H179" s="245" t="s">
        <v>587</v>
      </c>
      <c r="I179" s="245" t="s">
        <v>624</v>
      </c>
      <c r="J179" s="245">
        <v>10</v>
      </c>
      <c r="K179" s="286"/>
    </row>
    <row r="180" spans="2:11" ht="15" customHeight="1">
      <c r="B180" s="265"/>
      <c r="C180" s="245" t="s">
        <v>107</v>
      </c>
      <c r="D180" s="245"/>
      <c r="E180" s="245"/>
      <c r="F180" s="264" t="s">
        <v>622</v>
      </c>
      <c r="G180" s="245"/>
      <c r="H180" s="245" t="s">
        <v>695</v>
      </c>
      <c r="I180" s="245" t="s">
        <v>656</v>
      </c>
      <c r="J180" s="245"/>
      <c r="K180" s="286"/>
    </row>
    <row r="181" spans="2:11" ht="15" customHeight="1">
      <c r="B181" s="265"/>
      <c r="C181" s="245" t="s">
        <v>696</v>
      </c>
      <c r="D181" s="245"/>
      <c r="E181" s="245"/>
      <c r="F181" s="264" t="s">
        <v>622</v>
      </c>
      <c r="G181" s="245"/>
      <c r="H181" s="245" t="s">
        <v>697</v>
      </c>
      <c r="I181" s="245" t="s">
        <v>656</v>
      </c>
      <c r="J181" s="245"/>
      <c r="K181" s="286"/>
    </row>
    <row r="182" spans="2:11" ht="15" customHeight="1">
      <c r="B182" s="265"/>
      <c r="C182" s="245" t="s">
        <v>685</v>
      </c>
      <c r="D182" s="245"/>
      <c r="E182" s="245"/>
      <c r="F182" s="264" t="s">
        <v>622</v>
      </c>
      <c r="G182" s="245"/>
      <c r="H182" s="245" t="s">
        <v>698</v>
      </c>
      <c r="I182" s="245" t="s">
        <v>656</v>
      </c>
      <c r="J182" s="245"/>
      <c r="K182" s="286"/>
    </row>
    <row r="183" spans="2:11" ht="15" customHeight="1">
      <c r="B183" s="265"/>
      <c r="C183" s="245" t="s">
        <v>109</v>
      </c>
      <c r="D183" s="245"/>
      <c r="E183" s="245"/>
      <c r="F183" s="264" t="s">
        <v>628</v>
      </c>
      <c r="G183" s="245"/>
      <c r="H183" s="245" t="s">
        <v>699</v>
      </c>
      <c r="I183" s="245" t="s">
        <v>624</v>
      </c>
      <c r="J183" s="245">
        <v>50</v>
      </c>
      <c r="K183" s="286"/>
    </row>
    <row r="184" spans="2:11" ht="15" customHeight="1">
      <c r="B184" s="265"/>
      <c r="C184" s="245" t="s">
        <v>700</v>
      </c>
      <c r="D184" s="245"/>
      <c r="E184" s="245"/>
      <c r="F184" s="264" t="s">
        <v>628</v>
      </c>
      <c r="G184" s="245"/>
      <c r="H184" s="245" t="s">
        <v>701</v>
      </c>
      <c r="I184" s="245" t="s">
        <v>702</v>
      </c>
      <c r="J184" s="245"/>
      <c r="K184" s="286"/>
    </row>
    <row r="185" spans="2:11" ht="15" customHeight="1">
      <c r="B185" s="265"/>
      <c r="C185" s="245" t="s">
        <v>703</v>
      </c>
      <c r="D185" s="245"/>
      <c r="E185" s="245"/>
      <c r="F185" s="264" t="s">
        <v>628</v>
      </c>
      <c r="G185" s="245"/>
      <c r="H185" s="245" t="s">
        <v>704</v>
      </c>
      <c r="I185" s="245" t="s">
        <v>702</v>
      </c>
      <c r="J185" s="245"/>
      <c r="K185" s="286"/>
    </row>
    <row r="186" spans="2:11" ht="15" customHeight="1">
      <c r="B186" s="265"/>
      <c r="C186" s="245" t="s">
        <v>705</v>
      </c>
      <c r="D186" s="245"/>
      <c r="E186" s="245"/>
      <c r="F186" s="264" t="s">
        <v>628</v>
      </c>
      <c r="G186" s="245"/>
      <c r="H186" s="245" t="s">
        <v>706</v>
      </c>
      <c r="I186" s="245" t="s">
        <v>702</v>
      </c>
      <c r="J186" s="245"/>
      <c r="K186" s="286"/>
    </row>
    <row r="187" spans="2:11" ht="15" customHeight="1">
      <c r="B187" s="265"/>
      <c r="C187" s="298" t="s">
        <v>707</v>
      </c>
      <c r="D187" s="245"/>
      <c r="E187" s="245"/>
      <c r="F187" s="264" t="s">
        <v>628</v>
      </c>
      <c r="G187" s="245"/>
      <c r="H187" s="245" t="s">
        <v>708</v>
      </c>
      <c r="I187" s="245" t="s">
        <v>709</v>
      </c>
      <c r="J187" s="299" t="s">
        <v>710</v>
      </c>
      <c r="K187" s="286"/>
    </row>
    <row r="188" spans="2:11" ht="15" customHeight="1">
      <c r="B188" s="265"/>
      <c r="C188" s="250" t="s">
        <v>39</v>
      </c>
      <c r="D188" s="245"/>
      <c r="E188" s="245"/>
      <c r="F188" s="264" t="s">
        <v>622</v>
      </c>
      <c r="G188" s="245"/>
      <c r="H188" s="241" t="s">
        <v>711</v>
      </c>
      <c r="I188" s="245" t="s">
        <v>712</v>
      </c>
      <c r="J188" s="245"/>
      <c r="K188" s="286"/>
    </row>
    <row r="189" spans="2:11" ht="15" customHeight="1">
      <c r="B189" s="265"/>
      <c r="C189" s="250" t="s">
        <v>713</v>
      </c>
      <c r="D189" s="245"/>
      <c r="E189" s="245"/>
      <c r="F189" s="264" t="s">
        <v>622</v>
      </c>
      <c r="G189" s="245"/>
      <c r="H189" s="245" t="s">
        <v>714</v>
      </c>
      <c r="I189" s="245" t="s">
        <v>656</v>
      </c>
      <c r="J189" s="245"/>
      <c r="K189" s="286"/>
    </row>
    <row r="190" spans="2:11" ht="15" customHeight="1">
      <c r="B190" s="265"/>
      <c r="C190" s="250" t="s">
        <v>715</v>
      </c>
      <c r="D190" s="245"/>
      <c r="E190" s="245"/>
      <c r="F190" s="264" t="s">
        <v>622</v>
      </c>
      <c r="G190" s="245"/>
      <c r="H190" s="245" t="s">
        <v>716</v>
      </c>
      <c r="I190" s="245" t="s">
        <v>656</v>
      </c>
      <c r="J190" s="245"/>
      <c r="K190" s="286"/>
    </row>
    <row r="191" spans="2:11" ht="15" customHeight="1">
      <c r="B191" s="265"/>
      <c r="C191" s="250" t="s">
        <v>717</v>
      </c>
      <c r="D191" s="245"/>
      <c r="E191" s="245"/>
      <c r="F191" s="264" t="s">
        <v>628</v>
      </c>
      <c r="G191" s="245"/>
      <c r="H191" s="245" t="s">
        <v>718</v>
      </c>
      <c r="I191" s="245" t="s">
        <v>656</v>
      </c>
      <c r="J191" s="245"/>
      <c r="K191" s="286"/>
    </row>
    <row r="192" spans="2:11" ht="15" customHeight="1">
      <c r="B192" s="292"/>
      <c r="C192" s="300"/>
      <c r="D192" s="274"/>
      <c r="E192" s="274"/>
      <c r="F192" s="274"/>
      <c r="G192" s="274"/>
      <c r="H192" s="274"/>
      <c r="I192" s="274"/>
      <c r="J192" s="274"/>
      <c r="K192" s="293"/>
    </row>
    <row r="193" spans="2:11" ht="18.75" customHeight="1">
      <c r="B193" s="241"/>
      <c r="C193" s="245"/>
      <c r="D193" s="245"/>
      <c r="E193" s="245"/>
      <c r="F193" s="264"/>
      <c r="G193" s="245"/>
      <c r="H193" s="245"/>
      <c r="I193" s="245"/>
      <c r="J193" s="245"/>
      <c r="K193" s="241"/>
    </row>
    <row r="194" spans="2:11" ht="18.75" customHeight="1">
      <c r="B194" s="241"/>
      <c r="C194" s="245"/>
      <c r="D194" s="245"/>
      <c r="E194" s="245"/>
      <c r="F194" s="264"/>
      <c r="G194" s="245"/>
      <c r="H194" s="245"/>
      <c r="I194" s="245"/>
      <c r="J194" s="245"/>
      <c r="K194" s="241"/>
    </row>
    <row r="195" spans="2:11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spans="2:11">
      <c r="B196" s="233"/>
      <c r="C196" s="234"/>
      <c r="D196" s="234"/>
      <c r="E196" s="234"/>
      <c r="F196" s="234"/>
      <c r="G196" s="234"/>
      <c r="H196" s="234"/>
      <c r="I196" s="234"/>
      <c r="J196" s="234"/>
      <c r="K196" s="235"/>
    </row>
    <row r="197" spans="2:11" ht="22.2">
      <c r="B197" s="236"/>
      <c r="C197" s="356" t="s">
        <v>719</v>
      </c>
      <c r="D197" s="356"/>
      <c r="E197" s="356"/>
      <c r="F197" s="356"/>
      <c r="G197" s="356"/>
      <c r="H197" s="356"/>
      <c r="I197" s="356"/>
      <c r="J197" s="356"/>
      <c r="K197" s="237"/>
    </row>
    <row r="198" spans="2:11" ht="25.5" customHeight="1">
      <c r="B198" s="236"/>
      <c r="C198" s="301" t="s">
        <v>720</v>
      </c>
      <c r="D198" s="301"/>
      <c r="E198" s="301"/>
      <c r="F198" s="301" t="s">
        <v>721</v>
      </c>
      <c r="G198" s="302"/>
      <c r="H198" s="361" t="s">
        <v>722</v>
      </c>
      <c r="I198" s="361"/>
      <c r="J198" s="361"/>
      <c r="K198" s="237"/>
    </row>
    <row r="199" spans="2:11" ht="5.25" customHeight="1">
      <c r="B199" s="265"/>
      <c r="C199" s="262"/>
      <c r="D199" s="262"/>
      <c r="E199" s="262"/>
      <c r="F199" s="262"/>
      <c r="G199" s="245"/>
      <c r="H199" s="262"/>
      <c r="I199" s="262"/>
      <c r="J199" s="262"/>
      <c r="K199" s="286"/>
    </row>
    <row r="200" spans="2:11" ht="15" customHeight="1">
      <c r="B200" s="265"/>
      <c r="C200" s="245" t="s">
        <v>712</v>
      </c>
      <c r="D200" s="245"/>
      <c r="E200" s="245"/>
      <c r="F200" s="264" t="s">
        <v>40</v>
      </c>
      <c r="G200" s="245"/>
      <c r="H200" s="358" t="s">
        <v>723</v>
      </c>
      <c r="I200" s="358"/>
      <c r="J200" s="358"/>
      <c r="K200" s="286"/>
    </row>
    <row r="201" spans="2:11" ht="15" customHeight="1">
      <c r="B201" s="265"/>
      <c r="C201" s="271"/>
      <c r="D201" s="245"/>
      <c r="E201" s="245"/>
      <c r="F201" s="264" t="s">
        <v>41</v>
      </c>
      <c r="G201" s="245"/>
      <c r="H201" s="358" t="s">
        <v>724</v>
      </c>
      <c r="I201" s="358"/>
      <c r="J201" s="358"/>
      <c r="K201" s="286"/>
    </row>
    <row r="202" spans="2:11" ht="15" customHeight="1">
      <c r="B202" s="265"/>
      <c r="C202" s="271"/>
      <c r="D202" s="245"/>
      <c r="E202" s="245"/>
      <c r="F202" s="264" t="s">
        <v>44</v>
      </c>
      <c r="G202" s="245"/>
      <c r="H202" s="358" t="s">
        <v>725</v>
      </c>
      <c r="I202" s="358"/>
      <c r="J202" s="358"/>
      <c r="K202" s="286"/>
    </row>
    <row r="203" spans="2:11" ht="15" customHeight="1">
      <c r="B203" s="265"/>
      <c r="C203" s="245"/>
      <c r="D203" s="245"/>
      <c r="E203" s="245"/>
      <c r="F203" s="264" t="s">
        <v>42</v>
      </c>
      <c r="G203" s="245"/>
      <c r="H203" s="358" t="s">
        <v>726</v>
      </c>
      <c r="I203" s="358"/>
      <c r="J203" s="358"/>
      <c r="K203" s="286"/>
    </row>
    <row r="204" spans="2:11" ht="15" customHeight="1">
      <c r="B204" s="265"/>
      <c r="C204" s="245"/>
      <c r="D204" s="245"/>
      <c r="E204" s="245"/>
      <c r="F204" s="264" t="s">
        <v>43</v>
      </c>
      <c r="G204" s="245"/>
      <c r="H204" s="358" t="s">
        <v>727</v>
      </c>
      <c r="I204" s="358"/>
      <c r="J204" s="358"/>
      <c r="K204" s="286"/>
    </row>
    <row r="205" spans="2:11" ht="15" customHeight="1">
      <c r="B205" s="265"/>
      <c r="C205" s="245"/>
      <c r="D205" s="245"/>
      <c r="E205" s="245"/>
      <c r="F205" s="264"/>
      <c r="G205" s="245"/>
      <c r="H205" s="245"/>
      <c r="I205" s="245"/>
      <c r="J205" s="245"/>
      <c r="K205" s="286"/>
    </row>
    <row r="206" spans="2:11" ht="15" customHeight="1">
      <c r="B206" s="265"/>
      <c r="C206" s="245" t="s">
        <v>668</v>
      </c>
      <c r="D206" s="245"/>
      <c r="E206" s="245"/>
      <c r="F206" s="264" t="s">
        <v>76</v>
      </c>
      <c r="G206" s="245"/>
      <c r="H206" s="358" t="s">
        <v>728</v>
      </c>
      <c r="I206" s="358"/>
      <c r="J206" s="358"/>
      <c r="K206" s="286"/>
    </row>
    <row r="207" spans="2:11" ht="15" customHeight="1">
      <c r="B207" s="265"/>
      <c r="C207" s="271"/>
      <c r="D207" s="245"/>
      <c r="E207" s="245"/>
      <c r="F207" s="264" t="s">
        <v>565</v>
      </c>
      <c r="G207" s="245"/>
      <c r="H207" s="358" t="s">
        <v>566</v>
      </c>
      <c r="I207" s="358"/>
      <c r="J207" s="358"/>
      <c r="K207" s="286"/>
    </row>
    <row r="208" spans="2:11" ht="15" customHeight="1">
      <c r="B208" s="265"/>
      <c r="C208" s="245"/>
      <c r="D208" s="245"/>
      <c r="E208" s="245"/>
      <c r="F208" s="264" t="s">
        <v>563</v>
      </c>
      <c r="G208" s="245"/>
      <c r="H208" s="358" t="s">
        <v>729</v>
      </c>
      <c r="I208" s="358"/>
      <c r="J208" s="358"/>
      <c r="K208" s="286"/>
    </row>
    <row r="209" spans="2:11" ht="15" customHeight="1">
      <c r="B209" s="303"/>
      <c r="C209" s="271"/>
      <c r="D209" s="271"/>
      <c r="E209" s="271"/>
      <c r="F209" s="264" t="s">
        <v>567</v>
      </c>
      <c r="G209" s="250"/>
      <c r="H209" s="362" t="s">
        <v>568</v>
      </c>
      <c r="I209" s="362"/>
      <c r="J209" s="362"/>
      <c r="K209" s="304"/>
    </row>
    <row r="210" spans="2:11" ht="15" customHeight="1">
      <c r="B210" s="303"/>
      <c r="C210" s="271"/>
      <c r="D210" s="271"/>
      <c r="E210" s="271"/>
      <c r="F210" s="264" t="s">
        <v>569</v>
      </c>
      <c r="G210" s="250"/>
      <c r="H210" s="362" t="s">
        <v>730</v>
      </c>
      <c r="I210" s="362"/>
      <c r="J210" s="362"/>
      <c r="K210" s="304"/>
    </row>
    <row r="211" spans="2:11" ht="15" customHeight="1">
      <c r="B211" s="303"/>
      <c r="C211" s="271"/>
      <c r="D211" s="271"/>
      <c r="E211" s="271"/>
      <c r="F211" s="305"/>
      <c r="G211" s="250"/>
      <c r="H211" s="306"/>
      <c r="I211" s="306"/>
      <c r="J211" s="306"/>
      <c r="K211" s="304"/>
    </row>
    <row r="212" spans="2:11" ht="15" customHeight="1">
      <c r="B212" s="303"/>
      <c r="C212" s="245" t="s">
        <v>692</v>
      </c>
      <c r="D212" s="271"/>
      <c r="E212" s="271"/>
      <c r="F212" s="264">
        <v>1</v>
      </c>
      <c r="G212" s="250"/>
      <c r="H212" s="362" t="s">
        <v>731</v>
      </c>
      <c r="I212" s="362"/>
      <c r="J212" s="362"/>
      <c r="K212" s="304"/>
    </row>
    <row r="213" spans="2:11" ht="15" customHeight="1">
      <c r="B213" s="303"/>
      <c r="C213" s="271"/>
      <c r="D213" s="271"/>
      <c r="E213" s="271"/>
      <c r="F213" s="264">
        <v>2</v>
      </c>
      <c r="G213" s="250"/>
      <c r="H213" s="362" t="s">
        <v>732</v>
      </c>
      <c r="I213" s="362"/>
      <c r="J213" s="362"/>
      <c r="K213" s="304"/>
    </row>
    <row r="214" spans="2:11" ht="15" customHeight="1">
      <c r="B214" s="303"/>
      <c r="C214" s="271"/>
      <c r="D214" s="271"/>
      <c r="E214" s="271"/>
      <c r="F214" s="264">
        <v>3</v>
      </c>
      <c r="G214" s="250"/>
      <c r="H214" s="362" t="s">
        <v>733</v>
      </c>
      <c r="I214" s="362"/>
      <c r="J214" s="362"/>
      <c r="K214" s="304"/>
    </row>
    <row r="215" spans="2:11" ht="15" customHeight="1">
      <c r="B215" s="303"/>
      <c r="C215" s="271"/>
      <c r="D215" s="271"/>
      <c r="E215" s="271"/>
      <c r="F215" s="264">
        <v>4</v>
      </c>
      <c r="G215" s="250"/>
      <c r="H215" s="362" t="s">
        <v>734</v>
      </c>
      <c r="I215" s="362"/>
      <c r="J215" s="362"/>
      <c r="K215" s="304"/>
    </row>
    <row r="216" spans="2:11" ht="12.75" customHeight="1">
      <c r="B216" s="307"/>
      <c r="C216" s="308"/>
      <c r="D216" s="308"/>
      <c r="E216" s="308"/>
      <c r="F216" s="308"/>
      <c r="G216" s="308"/>
      <c r="H216" s="308"/>
      <c r="I216" s="308"/>
      <c r="J216" s="308"/>
      <c r="K216" s="30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SO 101 Místní komunik...</vt:lpstr>
      <vt:lpstr>2 - SO 101 Míéstní komuni...</vt:lpstr>
      <vt:lpstr>Pokyny pro vyplnění</vt:lpstr>
      <vt:lpstr>'1 - SO 101 Místní komunik...'!Názvy_tisku</vt:lpstr>
      <vt:lpstr>'2 - SO 101 Míéstní komuni...'!Názvy_tisku</vt:lpstr>
      <vt:lpstr>'Rekapitulace stavby'!Názvy_tisku</vt:lpstr>
      <vt:lpstr>'1 - SO 101 Místní komunik...'!Oblast_tisku</vt:lpstr>
      <vt:lpstr>'2 - SO 101 Míéstní komuni...'!Oblast_tisku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Věra</cp:lastModifiedBy>
  <dcterms:created xsi:type="dcterms:W3CDTF">2019-10-01T09:04:20Z</dcterms:created>
  <dcterms:modified xsi:type="dcterms:W3CDTF">2019-10-01T09:14:54Z</dcterms:modified>
</cp:coreProperties>
</file>