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4_PD_chodnik_Mnisi_Vlcovice\soutěž\zadávací podmínky\"/>
    </mc:Choice>
  </mc:AlternateContent>
  <bookViews>
    <workbookView xWindow="-120" yWindow="-120" windowWidth="29040" windowHeight="15840" firstSheet="1" activeTab="1"/>
  </bookViews>
  <sheets>
    <sheet name="Pokyny pro vyplnění" sheetId="11" r:id="rId1"/>
    <sheet name="Stavba" sheetId="1" r:id="rId2"/>
    <sheet name="VzorPolozky" sheetId="10" state="hidden" r:id="rId3"/>
    <sheet name="00 01 Naklady" sheetId="12" r:id="rId4"/>
    <sheet name="00 02 Naklady" sheetId="13" r:id="rId5"/>
    <sheet name="SO 101 1 Pol" sheetId="14" r:id="rId6"/>
    <sheet name="SO 101 2 Pol" sheetId="15" r:id="rId7"/>
    <sheet name="SO 101 3 Pol" sheetId="16" r:id="rId8"/>
    <sheet name="SO 101 4 Pol" sheetId="17" r:id="rId9"/>
    <sheet name="SO 301 1 Pol" sheetId="18" r:id="rId10"/>
    <sheet name="SO 301 2 Pol" sheetId="19" r:id="rId11"/>
    <sheet name="SO 301 3 Pol" sheetId="20" r:id="rId12"/>
    <sheet name="SO 401 1 Pol" sheetId="21" r:id="rId13"/>
    <sheet name="SO 402 1 Pol" sheetId="22" r:id="rId14"/>
  </sheets>
  <externalReferences>
    <externalReference r:id="rId15"/>
  </externalReferences>
  <definedNames>
    <definedName name="CelkemDPHVypocet" localSheetId="1">Stavba!$H$57</definedName>
    <definedName name="CenaCelkem">Stavba!$G$29</definedName>
    <definedName name="CenaCelkemBezDPH">Stavba!$G$28</definedName>
    <definedName name="CenaCelkemVypocet" localSheetId="1">Stavba!$I$57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Naklady'!$1:$7</definedName>
    <definedName name="_xlnm.Print_Titles" localSheetId="4">'00 02 Naklady'!$1:$7</definedName>
    <definedName name="_xlnm.Print_Titles" localSheetId="5">'SO 101 1 Pol'!$1:$7</definedName>
    <definedName name="_xlnm.Print_Titles" localSheetId="6">'SO 101 2 Pol'!$1:$7</definedName>
    <definedName name="_xlnm.Print_Titles" localSheetId="7">'SO 101 3 Pol'!$1:$7</definedName>
    <definedName name="_xlnm.Print_Titles" localSheetId="8">'SO 101 4 Pol'!$1:$7</definedName>
    <definedName name="_xlnm.Print_Titles" localSheetId="9">'SO 301 1 Pol'!$1:$7</definedName>
    <definedName name="_xlnm.Print_Titles" localSheetId="10">'SO 301 2 Pol'!$1:$7</definedName>
    <definedName name="_xlnm.Print_Titles" localSheetId="11">'SO 301 3 Pol'!$1:$7</definedName>
    <definedName name="_xlnm.Print_Titles" localSheetId="12">'SO 401 1 Pol'!$1:$7</definedName>
    <definedName name="_xlnm.Print_Titles" localSheetId="13">'SO 402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Naklady'!$A$1:$X$28</definedName>
    <definedName name="_xlnm.Print_Area" localSheetId="4">'00 02 Naklady'!$A$1:$X$26</definedName>
    <definedName name="_xlnm.Print_Area" localSheetId="5">'SO 101 1 Pol'!$A$1:$X$301</definedName>
    <definedName name="_xlnm.Print_Area" localSheetId="6">'SO 101 2 Pol'!$A$1:$X$165</definedName>
    <definedName name="_xlnm.Print_Area" localSheetId="7">'SO 101 3 Pol'!$A$1:$X$68</definedName>
    <definedName name="_xlnm.Print_Area" localSheetId="8">'SO 101 4 Pol'!$A$1:$X$174</definedName>
    <definedName name="_xlnm.Print_Area" localSheetId="9">'SO 301 1 Pol'!$A$1:$X$59</definedName>
    <definedName name="_xlnm.Print_Area" localSheetId="10">'SO 301 2 Pol'!$A$1:$X$66</definedName>
    <definedName name="_xlnm.Print_Area" localSheetId="11">'SO 301 3 Pol'!$A$1:$X$244</definedName>
    <definedName name="_xlnm.Print_Area" localSheetId="12">'SO 401 1 Pol'!$A$1:$X$29</definedName>
    <definedName name="_xlnm.Print_Area" localSheetId="13">'SO 402 1 Pol'!$A$1:$X$60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Stavba!$F$57</definedName>
    <definedName name="ZakladDPHZakl">Stavba!$G$25</definedName>
    <definedName name="ZakladDPHZaklVypocet" localSheetId="1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1" l="1"/>
  <c r="I85" i="1"/>
  <c r="I84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56" i="1"/>
  <c r="F56" i="1"/>
  <c r="G55" i="1"/>
  <c r="F55" i="1"/>
  <c r="F54" i="1"/>
  <c r="F53" i="1"/>
  <c r="G52" i="1"/>
  <c r="F52" i="1"/>
  <c r="G51" i="1"/>
  <c r="F51" i="1"/>
  <c r="G50" i="1"/>
  <c r="F50" i="1"/>
  <c r="H50" i="1" s="1"/>
  <c r="I50" i="1" s="1"/>
  <c r="G49" i="1"/>
  <c r="F49" i="1"/>
  <c r="G48" i="1"/>
  <c r="F48" i="1"/>
  <c r="G47" i="1"/>
  <c r="F47" i="1"/>
  <c r="G46" i="1"/>
  <c r="F46" i="1"/>
  <c r="G45" i="1"/>
  <c r="F45" i="1"/>
  <c r="G44" i="1"/>
  <c r="F44" i="1"/>
  <c r="F42" i="1"/>
  <c r="G59" i="22"/>
  <c r="I8" i="22"/>
  <c r="G9" i="22"/>
  <c r="I9" i="22"/>
  <c r="K9" i="22"/>
  <c r="K8" i="22" s="1"/>
  <c r="M9" i="22"/>
  <c r="O9" i="22"/>
  <c r="Q9" i="22"/>
  <c r="Q8" i="22" s="1"/>
  <c r="V9" i="22"/>
  <c r="G10" i="22"/>
  <c r="G8" i="22" s="1"/>
  <c r="I10" i="22"/>
  <c r="K10" i="22"/>
  <c r="M10" i="22"/>
  <c r="O10" i="22"/>
  <c r="O8" i="22" s="1"/>
  <c r="Q10" i="22"/>
  <c r="V10" i="22"/>
  <c r="V8" i="22" s="1"/>
  <c r="G11" i="22"/>
  <c r="I11" i="22"/>
  <c r="K11" i="22"/>
  <c r="M11" i="22"/>
  <c r="O11" i="22"/>
  <c r="Q11" i="22"/>
  <c r="V11" i="22"/>
  <c r="G12" i="22"/>
  <c r="M12" i="22" s="1"/>
  <c r="I12" i="22"/>
  <c r="K12" i="22"/>
  <c r="O12" i="22"/>
  <c r="Q12" i="22"/>
  <c r="V12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I17" i="22"/>
  <c r="K17" i="22"/>
  <c r="M17" i="22"/>
  <c r="O17" i="22"/>
  <c r="Q17" i="22"/>
  <c r="V17" i="22"/>
  <c r="G18" i="22"/>
  <c r="I18" i="22"/>
  <c r="K18" i="22"/>
  <c r="M18" i="22"/>
  <c r="O18" i="22"/>
  <c r="Q18" i="22"/>
  <c r="V18" i="22"/>
  <c r="G20" i="22"/>
  <c r="G19" i="22" s="1"/>
  <c r="I20" i="22"/>
  <c r="K20" i="22"/>
  <c r="K19" i="22" s="1"/>
  <c r="O20" i="22"/>
  <c r="Q20" i="22"/>
  <c r="Q19" i="22" s="1"/>
  <c r="V20" i="22"/>
  <c r="V19" i="22" s="1"/>
  <c r="G21" i="22"/>
  <c r="I21" i="22"/>
  <c r="K21" i="22"/>
  <c r="M21" i="22"/>
  <c r="O21" i="22"/>
  <c r="Q21" i="22"/>
  <c r="V21" i="22"/>
  <c r="G22" i="22"/>
  <c r="M22" i="22" s="1"/>
  <c r="I22" i="22"/>
  <c r="K22" i="22"/>
  <c r="O22" i="22"/>
  <c r="Q22" i="22"/>
  <c r="V22" i="22"/>
  <c r="G23" i="22"/>
  <c r="M23" i="22" s="1"/>
  <c r="I23" i="22"/>
  <c r="I19" i="22" s="1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I25" i="22"/>
  <c r="K25" i="22"/>
  <c r="M25" i="22"/>
  <c r="O25" i="22"/>
  <c r="Q25" i="22"/>
  <c r="V25" i="22"/>
  <c r="G26" i="22"/>
  <c r="I26" i="22"/>
  <c r="K26" i="22"/>
  <c r="M26" i="22"/>
  <c r="O26" i="22"/>
  <c r="O19" i="22" s="1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I33" i="22"/>
  <c r="K33" i="22"/>
  <c r="M33" i="22"/>
  <c r="O33" i="22"/>
  <c r="Q33" i="22"/>
  <c r="V33" i="22"/>
  <c r="G34" i="22"/>
  <c r="I34" i="22"/>
  <c r="K34" i="22"/>
  <c r="M34" i="22"/>
  <c r="O34" i="22"/>
  <c r="Q34" i="22"/>
  <c r="V34" i="22"/>
  <c r="G35" i="22"/>
  <c r="I35" i="22"/>
  <c r="K35" i="22"/>
  <c r="M35" i="22"/>
  <c r="O35" i="22"/>
  <c r="Q35" i="22"/>
  <c r="V35" i="22"/>
  <c r="G36" i="22"/>
  <c r="M36" i="22" s="1"/>
  <c r="I36" i="22"/>
  <c r="K36" i="22"/>
  <c r="O36" i="22"/>
  <c r="Q36" i="22"/>
  <c r="V36" i="22"/>
  <c r="G37" i="22"/>
  <c r="I37" i="22"/>
  <c r="K37" i="22"/>
  <c r="M37" i="22"/>
  <c r="O37" i="22"/>
  <c r="Q37" i="22"/>
  <c r="V37" i="22"/>
  <c r="G38" i="22"/>
  <c r="M38" i="22" s="1"/>
  <c r="I38" i="22"/>
  <c r="K38" i="22"/>
  <c r="O38" i="22"/>
  <c r="Q38" i="22"/>
  <c r="V38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M41" i="22"/>
  <c r="O41" i="22"/>
  <c r="Q41" i="22"/>
  <c r="V41" i="22"/>
  <c r="G42" i="22"/>
  <c r="I42" i="22"/>
  <c r="K42" i="22"/>
  <c r="M42" i="22"/>
  <c r="O42" i="22"/>
  <c r="Q42" i="22"/>
  <c r="V42" i="22"/>
  <c r="G43" i="22"/>
  <c r="I43" i="22"/>
  <c r="K43" i="22"/>
  <c r="M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I49" i="22"/>
  <c r="K49" i="22"/>
  <c r="M49" i="22"/>
  <c r="O49" i="22"/>
  <c r="Q49" i="22"/>
  <c r="V49" i="22"/>
  <c r="G50" i="22"/>
  <c r="I50" i="22"/>
  <c r="K50" i="22"/>
  <c r="M50" i="22"/>
  <c r="O50" i="22"/>
  <c r="Q50" i="22"/>
  <c r="V50" i="22"/>
  <c r="G51" i="22"/>
  <c r="I51" i="22"/>
  <c r="K51" i="22"/>
  <c r="M51" i="22"/>
  <c r="O51" i="22"/>
  <c r="Q51" i="22"/>
  <c r="V51" i="22"/>
  <c r="G52" i="22"/>
  <c r="M52" i="22" s="1"/>
  <c r="I52" i="22"/>
  <c r="K52" i="22"/>
  <c r="O52" i="22"/>
  <c r="Q52" i="22"/>
  <c r="V52" i="22"/>
  <c r="V53" i="22"/>
  <c r="G54" i="22"/>
  <c r="G53" i="22" s="1"/>
  <c r="I54" i="22"/>
  <c r="K54" i="22"/>
  <c r="K53" i="22" s="1"/>
  <c r="O54" i="22"/>
  <c r="O53" i="22" s="1"/>
  <c r="Q54" i="22"/>
  <c r="V54" i="22"/>
  <c r="G55" i="22"/>
  <c r="M55" i="22" s="1"/>
  <c r="I55" i="22"/>
  <c r="I53" i="22" s="1"/>
  <c r="K55" i="22"/>
  <c r="O55" i="22"/>
  <c r="Q55" i="22"/>
  <c r="Q53" i="22" s="1"/>
  <c r="V55" i="22"/>
  <c r="G56" i="22"/>
  <c r="M56" i="22" s="1"/>
  <c r="I56" i="22"/>
  <c r="K56" i="22"/>
  <c r="O56" i="22"/>
  <c r="Q56" i="22"/>
  <c r="V56" i="22"/>
  <c r="G57" i="22"/>
  <c r="I57" i="22"/>
  <c r="K57" i="22"/>
  <c r="M57" i="22"/>
  <c r="O57" i="22"/>
  <c r="Q57" i="22"/>
  <c r="V57" i="22"/>
  <c r="AE59" i="22"/>
  <c r="I8" i="21"/>
  <c r="G9" i="21"/>
  <c r="I9" i="21"/>
  <c r="K9" i="21"/>
  <c r="K8" i="21" s="1"/>
  <c r="M9" i="21"/>
  <c r="O9" i="21"/>
  <c r="O8" i="21" s="1"/>
  <c r="Q9" i="21"/>
  <c r="Q8" i="21" s="1"/>
  <c r="V9" i="21"/>
  <c r="G10" i="21"/>
  <c r="G8" i="21" s="1"/>
  <c r="I64" i="1" s="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V8" i="21" s="1"/>
  <c r="G14" i="21"/>
  <c r="G13" i="21" s="1"/>
  <c r="I14" i="21"/>
  <c r="I13" i="21" s="1"/>
  <c r="K14" i="21"/>
  <c r="K13" i="21" s="1"/>
  <c r="O14" i="21"/>
  <c r="O13" i="21" s="1"/>
  <c r="Q14" i="21"/>
  <c r="V14" i="21"/>
  <c r="G15" i="21"/>
  <c r="M15" i="21" s="1"/>
  <c r="I15" i="21"/>
  <c r="K15" i="21"/>
  <c r="O15" i="21"/>
  <c r="Q15" i="21"/>
  <c r="Q13" i="21" s="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V13" i="21" s="1"/>
  <c r="G21" i="21"/>
  <c r="I21" i="21"/>
  <c r="K21" i="21"/>
  <c r="M21" i="21"/>
  <c r="O21" i="21"/>
  <c r="Q21" i="21"/>
  <c r="V21" i="21"/>
  <c r="G22" i="21"/>
  <c r="G23" i="21"/>
  <c r="M23" i="21" s="1"/>
  <c r="I23" i="21"/>
  <c r="I22" i="21" s="1"/>
  <c r="K23" i="21"/>
  <c r="K22" i="21" s="1"/>
  <c r="O23" i="21"/>
  <c r="Q23" i="21"/>
  <c r="Q22" i="21" s="1"/>
  <c r="V23" i="21"/>
  <c r="G24" i="21"/>
  <c r="M24" i="21" s="1"/>
  <c r="I24" i="21"/>
  <c r="K24" i="21"/>
  <c r="O24" i="21"/>
  <c r="Q24" i="21"/>
  <c r="V24" i="21"/>
  <c r="V22" i="21" s="1"/>
  <c r="G25" i="21"/>
  <c r="I25" i="21"/>
  <c r="K25" i="21"/>
  <c r="M25" i="21"/>
  <c r="O25" i="21"/>
  <c r="Q25" i="21"/>
  <c r="V25" i="21"/>
  <c r="G26" i="21"/>
  <c r="I26" i="21"/>
  <c r="K26" i="21"/>
  <c r="M26" i="21"/>
  <c r="O26" i="21"/>
  <c r="O22" i="21" s="1"/>
  <c r="Q26" i="21"/>
  <c r="V26" i="21"/>
  <c r="AE28" i="21"/>
  <c r="G243" i="20"/>
  <c r="BA134" i="20"/>
  <c r="BA127" i="20"/>
  <c r="BA105" i="20"/>
  <c r="BA84" i="20"/>
  <c r="BA81" i="20"/>
  <c r="BA78" i="20"/>
  <c r="BA55" i="20"/>
  <c r="BA50" i="20"/>
  <c r="BA47" i="20"/>
  <c r="BA44" i="20"/>
  <c r="BA41" i="20"/>
  <c r="BA32" i="20"/>
  <c r="BA29" i="20"/>
  <c r="BA26" i="20"/>
  <c r="BA17" i="20"/>
  <c r="BA14" i="20"/>
  <c r="G9" i="20"/>
  <c r="I9" i="20"/>
  <c r="K9" i="20"/>
  <c r="K8" i="20" s="1"/>
  <c r="M9" i="20"/>
  <c r="O9" i="20"/>
  <c r="O8" i="20" s="1"/>
  <c r="Q9" i="20"/>
  <c r="V9" i="20"/>
  <c r="G11" i="20"/>
  <c r="G8" i="20" s="1"/>
  <c r="I11" i="20"/>
  <c r="K11" i="20"/>
  <c r="O11" i="20"/>
  <c r="Q11" i="20"/>
  <c r="V11" i="20"/>
  <c r="G13" i="20"/>
  <c r="M13" i="20" s="1"/>
  <c r="I13" i="20"/>
  <c r="I8" i="20" s="1"/>
  <c r="K13" i="20"/>
  <c r="O13" i="20"/>
  <c r="Q13" i="20"/>
  <c r="Q8" i="20" s="1"/>
  <c r="V13" i="20"/>
  <c r="G16" i="20"/>
  <c r="I16" i="20"/>
  <c r="K16" i="20"/>
  <c r="M16" i="20"/>
  <c r="O16" i="20"/>
  <c r="Q16" i="20"/>
  <c r="V16" i="20"/>
  <c r="V8" i="20" s="1"/>
  <c r="G19" i="20"/>
  <c r="I19" i="20"/>
  <c r="K19" i="20"/>
  <c r="M19" i="20"/>
  <c r="O19" i="20"/>
  <c r="Q19" i="20"/>
  <c r="V19" i="20"/>
  <c r="G22" i="20"/>
  <c r="M22" i="20" s="1"/>
  <c r="I22" i="20"/>
  <c r="K22" i="20"/>
  <c r="O22" i="20"/>
  <c r="Q22" i="20"/>
  <c r="V22" i="20"/>
  <c r="G25" i="20"/>
  <c r="M25" i="20" s="1"/>
  <c r="I25" i="20"/>
  <c r="K25" i="20"/>
  <c r="O25" i="20"/>
  <c r="Q25" i="20"/>
  <c r="V25" i="20"/>
  <c r="G28" i="20"/>
  <c r="M28" i="20" s="1"/>
  <c r="I28" i="20"/>
  <c r="K28" i="20"/>
  <c r="O28" i="20"/>
  <c r="Q28" i="20"/>
  <c r="V28" i="20"/>
  <c r="G31" i="20"/>
  <c r="I31" i="20"/>
  <c r="K31" i="20"/>
  <c r="M31" i="20"/>
  <c r="O31" i="20"/>
  <c r="Q31" i="20"/>
  <c r="V31" i="20"/>
  <c r="G40" i="20"/>
  <c r="M40" i="20" s="1"/>
  <c r="I40" i="20"/>
  <c r="K40" i="20"/>
  <c r="O40" i="20"/>
  <c r="Q40" i="20"/>
  <c r="V40" i="20"/>
  <c r="G43" i="20"/>
  <c r="M43" i="20" s="1"/>
  <c r="I43" i="20"/>
  <c r="K43" i="20"/>
  <c r="O43" i="20"/>
  <c r="Q43" i="20"/>
  <c r="V43" i="20"/>
  <c r="G46" i="20"/>
  <c r="I46" i="20"/>
  <c r="K46" i="20"/>
  <c r="M46" i="20"/>
  <c r="O46" i="20"/>
  <c r="Q46" i="20"/>
  <c r="V46" i="20"/>
  <c r="G49" i="20"/>
  <c r="I49" i="20"/>
  <c r="K49" i="20"/>
  <c r="M49" i="20"/>
  <c r="O49" i="20"/>
  <c r="Q49" i="20"/>
  <c r="V49" i="20"/>
  <c r="G54" i="20"/>
  <c r="M54" i="20" s="1"/>
  <c r="I54" i="20"/>
  <c r="K54" i="20"/>
  <c r="O54" i="20"/>
  <c r="Q54" i="20"/>
  <c r="V54" i="20"/>
  <c r="G57" i="20"/>
  <c r="M57" i="20" s="1"/>
  <c r="I57" i="20"/>
  <c r="K57" i="20"/>
  <c r="O57" i="20"/>
  <c r="Q57" i="20"/>
  <c r="V57" i="20"/>
  <c r="G60" i="20"/>
  <c r="M60" i="20" s="1"/>
  <c r="I60" i="20"/>
  <c r="K60" i="20"/>
  <c r="O60" i="20"/>
  <c r="Q60" i="20"/>
  <c r="V60" i="20"/>
  <c r="G63" i="20"/>
  <c r="I63" i="20"/>
  <c r="K63" i="20"/>
  <c r="M63" i="20"/>
  <c r="O63" i="20"/>
  <c r="Q63" i="20"/>
  <c r="V63" i="20"/>
  <c r="G66" i="20"/>
  <c r="M66" i="20" s="1"/>
  <c r="I66" i="20"/>
  <c r="K66" i="20"/>
  <c r="O66" i="20"/>
  <c r="Q66" i="20"/>
  <c r="V66" i="20"/>
  <c r="G71" i="20"/>
  <c r="M71" i="20" s="1"/>
  <c r="I71" i="20"/>
  <c r="K71" i="20"/>
  <c r="O71" i="20"/>
  <c r="Q71" i="20"/>
  <c r="V71" i="20"/>
  <c r="G74" i="20"/>
  <c r="I74" i="20"/>
  <c r="K74" i="20"/>
  <c r="M74" i="20"/>
  <c r="O74" i="20"/>
  <c r="Q74" i="20"/>
  <c r="V74" i="20"/>
  <c r="G77" i="20"/>
  <c r="I77" i="20"/>
  <c r="K77" i="20"/>
  <c r="M77" i="20"/>
  <c r="O77" i="20"/>
  <c r="Q77" i="20"/>
  <c r="V77" i="20"/>
  <c r="G80" i="20"/>
  <c r="M80" i="20" s="1"/>
  <c r="I80" i="20"/>
  <c r="K80" i="20"/>
  <c r="O80" i="20"/>
  <c r="Q80" i="20"/>
  <c r="V80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G89" i="20"/>
  <c r="I89" i="20"/>
  <c r="K89" i="20"/>
  <c r="M89" i="20"/>
  <c r="O89" i="20"/>
  <c r="Q89" i="20"/>
  <c r="V89" i="20"/>
  <c r="G92" i="20"/>
  <c r="M92" i="20" s="1"/>
  <c r="I92" i="20"/>
  <c r="K92" i="20"/>
  <c r="O92" i="20"/>
  <c r="Q92" i="20"/>
  <c r="V92" i="20"/>
  <c r="G94" i="20"/>
  <c r="M94" i="20" s="1"/>
  <c r="I94" i="20"/>
  <c r="K94" i="20"/>
  <c r="O94" i="20"/>
  <c r="Q94" i="20"/>
  <c r="V94" i="20"/>
  <c r="G101" i="20"/>
  <c r="I101" i="20"/>
  <c r="K101" i="20"/>
  <c r="M101" i="20"/>
  <c r="O101" i="20"/>
  <c r="Q101" i="20"/>
  <c r="V101" i="20"/>
  <c r="G104" i="20"/>
  <c r="I104" i="20"/>
  <c r="K104" i="20"/>
  <c r="M104" i="20"/>
  <c r="O104" i="20"/>
  <c r="Q104" i="20"/>
  <c r="V104" i="20"/>
  <c r="G109" i="20"/>
  <c r="M109" i="20" s="1"/>
  <c r="I109" i="20"/>
  <c r="K109" i="20"/>
  <c r="O109" i="20"/>
  <c r="Q109" i="20"/>
  <c r="V109" i="20"/>
  <c r="G111" i="20"/>
  <c r="O111" i="20"/>
  <c r="Q111" i="20"/>
  <c r="G112" i="20"/>
  <c r="M112" i="20" s="1"/>
  <c r="M111" i="20" s="1"/>
  <c r="I112" i="20"/>
  <c r="I111" i="20" s="1"/>
  <c r="K112" i="20"/>
  <c r="K111" i="20" s="1"/>
  <c r="O112" i="20"/>
  <c r="Q112" i="20"/>
  <c r="V112" i="20"/>
  <c r="V111" i="20" s="1"/>
  <c r="G116" i="20"/>
  <c r="I116" i="20"/>
  <c r="K116" i="20"/>
  <c r="M116" i="20"/>
  <c r="O116" i="20"/>
  <c r="Q116" i="20"/>
  <c r="V116" i="20"/>
  <c r="G120" i="20"/>
  <c r="G121" i="20"/>
  <c r="M121" i="20" s="1"/>
  <c r="M120" i="20" s="1"/>
  <c r="I121" i="20"/>
  <c r="I120" i="20" s="1"/>
  <c r="K121" i="20"/>
  <c r="O121" i="20"/>
  <c r="O120" i="20" s="1"/>
  <c r="Q121" i="20"/>
  <c r="Q120" i="20" s="1"/>
  <c r="V121" i="20"/>
  <c r="V120" i="20" s="1"/>
  <c r="G124" i="20"/>
  <c r="I124" i="20"/>
  <c r="K124" i="20"/>
  <c r="K120" i="20" s="1"/>
  <c r="M124" i="20"/>
  <c r="O124" i="20"/>
  <c r="Q124" i="20"/>
  <c r="V124" i="20"/>
  <c r="G126" i="20"/>
  <c r="I126" i="20"/>
  <c r="K126" i="20"/>
  <c r="M126" i="20"/>
  <c r="O126" i="20"/>
  <c r="Q126" i="20"/>
  <c r="V126" i="20"/>
  <c r="G129" i="20"/>
  <c r="M129" i="20" s="1"/>
  <c r="I129" i="20"/>
  <c r="K129" i="20"/>
  <c r="O129" i="20"/>
  <c r="Q129" i="20"/>
  <c r="V129" i="20"/>
  <c r="Q132" i="20"/>
  <c r="G133" i="20"/>
  <c r="M133" i="20" s="1"/>
  <c r="I133" i="20"/>
  <c r="I132" i="20" s="1"/>
  <c r="K133" i="20"/>
  <c r="K132" i="20" s="1"/>
  <c r="O133" i="20"/>
  <c r="Q133" i="20"/>
  <c r="V133" i="20"/>
  <c r="V132" i="20" s="1"/>
  <c r="G136" i="20"/>
  <c r="I136" i="20"/>
  <c r="K136" i="20"/>
  <c r="M136" i="20"/>
  <c r="O136" i="20"/>
  <c r="Q136" i="20"/>
  <c r="V136" i="20"/>
  <c r="G142" i="20"/>
  <c r="G132" i="20" s="1"/>
  <c r="I142" i="20"/>
  <c r="K142" i="20"/>
  <c r="O142" i="20"/>
  <c r="O132" i="20" s="1"/>
  <c r="Q142" i="20"/>
  <c r="V142" i="20"/>
  <c r="G145" i="20"/>
  <c r="M145" i="20" s="1"/>
  <c r="I145" i="20"/>
  <c r="K145" i="20"/>
  <c r="O145" i="20"/>
  <c r="Q145" i="20"/>
  <c r="V145" i="20"/>
  <c r="G148" i="20"/>
  <c r="I148" i="20"/>
  <c r="K148" i="20"/>
  <c r="M148" i="20"/>
  <c r="O148" i="20"/>
  <c r="Q148" i="20"/>
  <c r="V148" i="20"/>
  <c r="G150" i="20"/>
  <c r="I150" i="20"/>
  <c r="K150" i="20"/>
  <c r="M150" i="20"/>
  <c r="O150" i="20"/>
  <c r="Q150" i="20"/>
  <c r="V150" i="20"/>
  <c r="G153" i="20"/>
  <c r="M153" i="20" s="1"/>
  <c r="I153" i="20"/>
  <c r="I152" i="20" s="1"/>
  <c r="K153" i="20"/>
  <c r="K152" i="20" s="1"/>
  <c r="O153" i="20"/>
  <c r="Q153" i="20"/>
  <c r="Q152" i="20" s="1"/>
  <c r="V153" i="20"/>
  <c r="G156" i="20"/>
  <c r="M156" i="20" s="1"/>
  <c r="I156" i="20"/>
  <c r="K156" i="20"/>
  <c r="O156" i="20"/>
  <c r="Q156" i="20"/>
  <c r="V156" i="20"/>
  <c r="V152" i="20" s="1"/>
  <c r="G159" i="20"/>
  <c r="I159" i="20"/>
  <c r="K159" i="20"/>
  <c r="M159" i="20"/>
  <c r="O159" i="20"/>
  <c r="Q159" i="20"/>
  <c r="V159" i="20"/>
  <c r="G162" i="20"/>
  <c r="G152" i="20" s="1"/>
  <c r="I162" i="20"/>
  <c r="K162" i="20"/>
  <c r="O162" i="20"/>
  <c r="O152" i="20" s="1"/>
  <c r="Q162" i="20"/>
  <c r="V162" i="20"/>
  <c r="G165" i="20"/>
  <c r="M165" i="20" s="1"/>
  <c r="I165" i="20"/>
  <c r="K165" i="20"/>
  <c r="O165" i="20"/>
  <c r="Q165" i="20"/>
  <c r="V165" i="20"/>
  <c r="G167" i="20"/>
  <c r="I167" i="20"/>
  <c r="K167" i="20"/>
  <c r="M167" i="20"/>
  <c r="O167" i="20"/>
  <c r="Q167" i="20"/>
  <c r="V167" i="20"/>
  <c r="G169" i="20"/>
  <c r="I169" i="20"/>
  <c r="K169" i="20"/>
  <c r="M169" i="20"/>
  <c r="O169" i="20"/>
  <c r="Q169" i="20"/>
  <c r="V169" i="20"/>
  <c r="G172" i="20"/>
  <c r="M172" i="20" s="1"/>
  <c r="I172" i="20"/>
  <c r="K172" i="20"/>
  <c r="O172" i="20"/>
  <c r="Q172" i="20"/>
  <c r="V172" i="20"/>
  <c r="G174" i="20"/>
  <c r="M174" i="20" s="1"/>
  <c r="I174" i="20"/>
  <c r="K174" i="20"/>
  <c r="O174" i="20"/>
  <c r="Q174" i="20"/>
  <c r="V174" i="20"/>
  <c r="G176" i="20"/>
  <c r="M176" i="20" s="1"/>
  <c r="I176" i="20"/>
  <c r="K176" i="20"/>
  <c r="O176" i="20"/>
  <c r="Q176" i="20"/>
  <c r="V176" i="20"/>
  <c r="G178" i="20"/>
  <c r="I178" i="20"/>
  <c r="K178" i="20"/>
  <c r="M178" i="20"/>
  <c r="O178" i="20"/>
  <c r="Q178" i="20"/>
  <c r="V178" i="20"/>
  <c r="G180" i="20"/>
  <c r="M180" i="20" s="1"/>
  <c r="I180" i="20"/>
  <c r="K180" i="20"/>
  <c r="O180" i="20"/>
  <c r="Q180" i="20"/>
  <c r="V180" i="20"/>
  <c r="G182" i="20"/>
  <c r="M182" i="20" s="1"/>
  <c r="I182" i="20"/>
  <c r="K182" i="20"/>
  <c r="O182" i="20"/>
  <c r="Q182" i="20"/>
  <c r="V182" i="20"/>
  <c r="G184" i="20"/>
  <c r="I184" i="20"/>
  <c r="K184" i="20"/>
  <c r="M184" i="20"/>
  <c r="O184" i="20"/>
  <c r="Q184" i="20"/>
  <c r="V184" i="20"/>
  <c r="G186" i="20"/>
  <c r="I186" i="20"/>
  <c r="K186" i="20"/>
  <c r="M186" i="20"/>
  <c r="O186" i="20"/>
  <c r="Q186" i="20"/>
  <c r="V186" i="20"/>
  <c r="G188" i="20"/>
  <c r="M188" i="20" s="1"/>
  <c r="I188" i="20"/>
  <c r="K188" i="20"/>
  <c r="O188" i="20"/>
  <c r="Q188" i="20"/>
  <c r="V188" i="20"/>
  <c r="G190" i="20"/>
  <c r="M190" i="20" s="1"/>
  <c r="I190" i="20"/>
  <c r="K190" i="20"/>
  <c r="O190" i="20"/>
  <c r="Q190" i="20"/>
  <c r="V190" i="20"/>
  <c r="G192" i="20"/>
  <c r="M192" i="20" s="1"/>
  <c r="I192" i="20"/>
  <c r="K192" i="20"/>
  <c r="O192" i="20"/>
  <c r="Q192" i="20"/>
  <c r="V192" i="20"/>
  <c r="G194" i="20"/>
  <c r="I194" i="20"/>
  <c r="K194" i="20"/>
  <c r="M194" i="20"/>
  <c r="O194" i="20"/>
  <c r="Q194" i="20"/>
  <c r="V194" i="20"/>
  <c r="G196" i="20"/>
  <c r="M196" i="20" s="1"/>
  <c r="I196" i="20"/>
  <c r="K196" i="20"/>
  <c r="O196" i="20"/>
  <c r="Q196" i="20"/>
  <c r="V196" i="20"/>
  <c r="G198" i="20"/>
  <c r="M198" i="20" s="1"/>
  <c r="I198" i="20"/>
  <c r="K198" i="20"/>
  <c r="O198" i="20"/>
  <c r="Q198" i="20"/>
  <c r="V198" i="20"/>
  <c r="G200" i="20"/>
  <c r="I200" i="20"/>
  <c r="K200" i="20"/>
  <c r="M200" i="20"/>
  <c r="O200" i="20"/>
  <c r="Q200" i="20"/>
  <c r="V200" i="20"/>
  <c r="G202" i="20"/>
  <c r="I202" i="20"/>
  <c r="K202" i="20"/>
  <c r="M202" i="20"/>
  <c r="O202" i="20"/>
  <c r="Q202" i="20"/>
  <c r="V202" i="20"/>
  <c r="G204" i="20"/>
  <c r="M204" i="20" s="1"/>
  <c r="I204" i="20"/>
  <c r="K204" i="20"/>
  <c r="O204" i="20"/>
  <c r="Q204" i="20"/>
  <c r="V204" i="20"/>
  <c r="G206" i="20"/>
  <c r="M206" i="20" s="1"/>
  <c r="I206" i="20"/>
  <c r="K206" i="20"/>
  <c r="O206" i="20"/>
  <c r="Q206" i="20"/>
  <c r="V206" i="20"/>
  <c r="G208" i="20"/>
  <c r="M208" i="20" s="1"/>
  <c r="I208" i="20"/>
  <c r="K208" i="20"/>
  <c r="O208" i="20"/>
  <c r="Q208" i="20"/>
  <c r="V208" i="20"/>
  <c r="G210" i="20"/>
  <c r="I210" i="20"/>
  <c r="K210" i="20"/>
  <c r="M210" i="20"/>
  <c r="O210" i="20"/>
  <c r="Q210" i="20"/>
  <c r="V210" i="20"/>
  <c r="G212" i="20"/>
  <c r="M212" i="20" s="1"/>
  <c r="I212" i="20"/>
  <c r="K212" i="20"/>
  <c r="O212" i="20"/>
  <c r="Q212" i="20"/>
  <c r="V212" i="20"/>
  <c r="G214" i="20"/>
  <c r="M214" i="20" s="1"/>
  <c r="I214" i="20"/>
  <c r="K214" i="20"/>
  <c r="O214" i="20"/>
  <c r="Q214" i="20"/>
  <c r="V214" i="20"/>
  <c r="G216" i="20"/>
  <c r="I216" i="20"/>
  <c r="K216" i="20"/>
  <c r="M216" i="20"/>
  <c r="O216" i="20"/>
  <c r="Q216" i="20"/>
  <c r="V216" i="20"/>
  <c r="G218" i="20"/>
  <c r="I218" i="20"/>
  <c r="K218" i="20"/>
  <c r="M218" i="20"/>
  <c r="O218" i="20"/>
  <c r="Q218" i="20"/>
  <c r="V218" i="20"/>
  <c r="G220" i="20"/>
  <c r="M220" i="20" s="1"/>
  <c r="I220" i="20"/>
  <c r="K220" i="20"/>
  <c r="O220" i="20"/>
  <c r="Q220" i="20"/>
  <c r="V220" i="20"/>
  <c r="G222" i="20"/>
  <c r="M222" i="20" s="1"/>
  <c r="I222" i="20"/>
  <c r="K222" i="20"/>
  <c r="O222" i="20"/>
  <c r="Q222" i="20"/>
  <c r="V222" i="20"/>
  <c r="G224" i="20"/>
  <c r="I224" i="20"/>
  <c r="K224" i="20"/>
  <c r="Q224" i="20"/>
  <c r="V224" i="20"/>
  <c r="G225" i="20"/>
  <c r="I225" i="20"/>
  <c r="K225" i="20"/>
  <c r="M225" i="20"/>
  <c r="M224" i="20" s="1"/>
  <c r="O225" i="20"/>
  <c r="O224" i="20" s="1"/>
  <c r="Q225" i="20"/>
  <c r="V225" i="20"/>
  <c r="G229" i="20"/>
  <c r="K229" i="20"/>
  <c r="O229" i="20"/>
  <c r="G230" i="20"/>
  <c r="M230" i="20" s="1"/>
  <c r="M229" i="20" s="1"/>
  <c r="I230" i="20"/>
  <c r="I229" i="20" s="1"/>
  <c r="K230" i="20"/>
  <c r="O230" i="20"/>
  <c r="Q230" i="20"/>
  <c r="Q229" i="20" s="1"/>
  <c r="V230" i="20"/>
  <c r="V229" i="20" s="1"/>
  <c r="G234" i="20"/>
  <c r="I234" i="20"/>
  <c r="K234" i="20"/>
  <c r="O234" i="20"/>
  <c r="Q234" i="20"/>
  <c r="V234" i="20"/>
  <c r="G235" i="20"/>
  <c r="I235" i="20"/>
  <c r="K235" i="20"/>
  <c r="M235" i="20"/>
  <c r="M234" i="20" s="1"/>
  <c r="O235" i="20"/>
  <c r="Q235" i="20"/>
  <c r="V235" i="20"/>
  <c r="G237" i="20"/>
  <c r="O237" i="20"/>
  <c r="G238" i="20"/>
  <c r="M238" i="20" s="1"/>
  <c r="M237" i="20" s="1"/>
  <c r="I238" i="20"/>
  <c r="I237" i="20" s="1"/>
  <c r="K238" i="20"/>
  <c r="O238" i="20"/>
  <c r="Q238" i="20"/>
  <c r="Q237" i="20" s="1"/>
  <c r="V238" i="20"/>
  <c r="G240" i="20"/>
  <c r="M240" i="20" s="1"/>
  <c r="I240" i="20"/>
  <c r="K240" i="20"/>
  <c r="K237" i="20" s="1"/>
  <c r="O240" i="20"/>
  <c r="Q240" i="20"/>
  <c r="V240" i="20"/>
  <c r="V237" i="20" s="1"/>
  <c r="AE243" i="20"/>
  <c r="G65" i="19"/>
  <c r="BA46" i="19"/>
  <c r="BA35" i="19"/>
  <c r="BA32" i="19"/>
  <c r="BA29" i="19"/>
  <c r="BA26" i="19"/>
  <c r="BA23" i="19"/>
  <c r="G8" i="19"/>
  <c r="G9" i="19"/>
  <c r="I9" i="19"/>
  <c r="I8" i="19" s="1"/>
  <c r="K9" i="19"/>
  <c r="M9" i="19"/>
  <c r="O9" i="19"/>
  <c r="O8" i="19" s="1"/>
  <c r="Q9" i="19"/>
  <c r="Q8" i="19" s="1"/>
  <c r="V9" i="19"/>
  <c r="G12" i="19"/>
  <c r="M12" i="19" s="1"/>
  <c r="M8" i="19" s="1"/>
  <c r="I12" i="19"/>
  <c r="K12" i="19"/>
  <c r="K8" i="19" s="1"/>
  <c r="O12" i="19"/>
  <c r="Q12" i="19"/>
  <c r="V12" i="19"/>
  <c r="V8" i="19" s="1"/>
  <c r="V14" i="19"/>
  <c r="G15" i="19"/>
  <c r="AF65" i="19" s="1"/>
  <c r="I15" i="19"/>
  <c r="K15" i="19"/>
  <c r="K14" i="19" s="1"/>
  <c r="O15" i="19"/>
  <c r="O14" i="19" s="1"/>
  <c r="Q15" i="19"/>
  <c r="V15" i="19"/>
  <c r="G18" i="19"/>
  <c r="M18" i="19" s="1"/>
  <c r="I18" i="19"/>
  <c r="I14" i="19" s="1"/>
  <c r="K18" i="19"/>
  <c r="O18" i="19"/>
  <c r="Q18" i="19"/>
  <c r="Q14" i="19" s="1"/>
  <c r="V18" i="19"/>
  <c r="K21" i="19"/>
  <c r="G22" i="19"/>
  <c r="I22" i="19"/>
  <c r="K22" i="19"/>
  <c r="M22" i="19"/>
  <c r="O22" i="19"/>
  <c r="Q22" i="19"/>
  <c r="Q21" i="19" s="1"/>
  <c r="V22" i="19"/>
  <c r="G25" i="19"/>
  <c r="G21" i="19" s="1"/>
  <c r="I25" i="19"/>
  <c r="K25" i="19"/>
  <c r="M25" i="19"/>
  <c r="O25" i="19"/>
  <c r="O21" i="19" s="1"/>
  <c r="Q25" i="19"/>
  <c r="V25" i="19"/>
  <c r="G28" i="19"/>
  <c r="I28" i="19"/>
  <c r="K28" i="19"/>
  <c r="M28" i="19"/>
  <c r="O28" i="19"/>
  <c r="Q28" i="19"/>
  <c r="V28" i="19"/>
  <c r="G31" i="19"/>
  <c r="M31" i="19" s="1"/>
  <c r="I31" i="19"/>
  <c r="K31" i="19"/>
  <c r="O31" i="19"/>
  <c r="Q31" i="19"/>
  <c r="V31" i="19"/>
  <c r="V21" i="19" s="1"/>
  <c r="G34" i="19"/>
  <c r="I34" i="19"/>
  <c r="K34" i="19"/>
  <c r="M34" i="19"/>
  <c r="O34" i="19"/>
  <c r="Q34" i="19"/>
  <c r="V34" i="19"/>
  <c r="G37" i="19"/>
  <c r="M37" i="19" s="1"/>
  <c r="I37" i="19"/>
  <c r="K37" i="19"/>
  <c r="O37" i="19"/>
  <c r="Q37" i="19"/>
  <c r="V37" i="19"/>
  <c r="G40" i="19"/>
  <c r="M40" i="19" s="1"/>
  <c r="I40" i="19"/>
  <c r="I21" i="19" s="1"/>
  <c r="K40" i="19"/>
  <c r="O40" i="19"/>
  <c r="Q40" i="19"/>
  <c r="V40" i="19"/>
  <c r="I44" i="19"/>
  <c r="K44" i="19"/>
  <c r="V44" i="19"/>
  <c r="G45" i="19"/>
  <c r="I45" i="19"/>
  <c r="K45" i="19"/>
  <c r="M45" i="19"/>
  <c r="M44" i="19" s="1"/>
  <c r="O45" i="19"/>
  <c r="Q45" i="19"/>
  <c r="Q44" i="19" s="1"/>
  <c r="V45" i="19"/>
  <c r="G48" i="19"/>
  <c r="G44" i="19" s="1"/>
  <c r="I48" i="19"/>
  <c r="K48" i="19"/>
  <c r="M48" i="19"/>
  <c r="O48" i="19"/>
  <c r="O44" i="19" s="1"/>
  <c r="Q48" i="19"/>
  <c r="V48" i="19"/>
  <c r="G51" i="19"/>
  <c r="I51" i="19"/>
  <c r="K51" i="19"/>
  <c r="M51" i="19"/>
  <c r="O51" i="19"/>
  <c r="Q51" i="19"/>
  <c r="V51" i="19"/>
  <c r="K53" i="19"/>
  <c r="Q53" i="19"/>
  <c r="V53" i="19"/>
  <c r="G54" i="19"/>
  <c r="I54" i="19"/>
  <c r="I53" i="19" s="1"/>
  <c r="K54" i="19"/>
  <c r="M54" i="19"/>
  <c r="O54" i="19"/>
  <c r="Q54" i="19"/>
  <c r="V54" i="19"/>
  <c r="G57" i="19"/>
  <c r="G53" i="19" s="1"/>
  <c r="I57" i="19"/>
  <c r="K57" i="19"/>
  <c r="O57" i="19"/>
  <c r="O53" i="19" s="1"/>
  <c r="Q57" i="19"/>
  <c r="V57" i="19"/>
  <c r="G60" i="19"/>
  <c r="I60" i="19"/>
  <c r="Q60" i="19"/>
  <c r="G61" i="19"/>
  <c r="M61" i="19" s="1"/>
  <c r="M60" i="19" s="1"/>
  <c r="I61" i="19"/>
  <c r="K61" i="19"/>
  <c r="K60" i="19" s="1"/>
  <c r="O61" i="19"/>
  <c r="O60" i="19" s="1"/>
  <c r="Q61" i="19"/>
  <c r="V61" i="19"/>
  <c r="V60" i="19" s="1"/>
  <c r="AE65" i="19"/>
  <c r="G58" i="18"/>
  <c r="BA40" i="18"/>
  <c r="BA15" i="18"/>
  <c r="BA10" i="18"/>
  <c r="G9" i="18"/>
  <c r="G8" i="18" s="1"/>
  <c r="I9" i="18"/>
  <c r="I8" i="18" s="1"/>
  <c r="K9" i="18"/>
  <c r="O9" i="18"/>
  <c r="O8" i="18" s="1"/>
  <c r="Q9" i="18"/>
  <c r="V9" i="18"/>
  <c r="G14" i="18"/>
  <c r="M14" i="18" s="1"/>
  <c r="I14" i="18"/>
  <c r="K14" i="18"/>
  <c r="K8" i="18" s="1"/>
  <c r="O14" i="18"/>
  <c r="Q14" i="18"/>
  <c r="V14" i="18"/>
  <c r="G17" i="18"/>
  <c r="M17" i="18" s="1"/>
  <c r="I17" i="18"/>
  <c r="K17" i="18"/>
  <c r="O17" i="18"/>
  <c r="Q17" i="18"/>
  <c r="Q8" i="18" s="1"/>
  <c r="V17" i="18"/>
  <c r="G22" i="18"/>
  <c r="I22" i="18"/>
  <c r="K22" i="18"/>
  <c r="M22" i="18"/>
  <c r="O22" i="18"/>
  <c r="Q22" i="18"/>
  <c r="V22" i="18"/>
  <c r="G25" i="18"/>
  <c r="I25" i="18"/>
  <c r="K25" i="18"/>
  <c r="M25" i="18"/>
  <c r="O25" i="18"/>
  <c r="Q25" i="18"/>
  <c r="V25" i="18"/>
  <c r="G28" i="18"/>
  <c r="M28" i="18" s="1"/>
  <c r="I28" i="18"/>
  <c r="K28" i="18"/>
  <c r="O28" i="18"/>
  <c r="Q28" i="18"/>
  <c r="V28" i="18"/>
  <c r="V8" i="18" s="1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9" i="18"/>
  <c r="M39" i="18" s="1"/>
  <c r="I39" i="18"/>
  <c r="K39" i="18"/>
  <c r="O39" i="18"/>
  <c r="Q39" i="18"/>
  <c r="V39" i="18"/>
  <c r="G42" i="18"/>
  <c r="M42" i="18" s="1"/>
  <c r="I42" i="18"/>
  <c r="K42" i="18"/>
  <c r="O42" i="18"/>
  <c r="Q42" i="18"/>
  <c r="V42" i="18"/>
  <c r="G44" i="18"/>
  <c r="I44" i="18"/>
  <c r="K44" i="18"/>
  <c r="Q44" i="18"/>
  <c r="G45" i="18"/>
  <c r="I45" i="18"/>
  <c r="K45" i="18"/>
  <c r="M45" i="18"/>
  <c r="M44" i="18" s="1"/>
  <c r="O45" i="18"/>
  <c r="O44" i="18" s="1"/>
  <c r="Q45" i="18"/>
  <c r="V45" i="18"/>
  <c r="V44" i="18" s="1"/>
  <c r="K48" i="18"/>
  <c r="O48" i="18"/>
  <c r="G49" i="18"/>
  <c r="G48" i="18" s="1"/>
  <c r="I49" i="18"/>
  <c r="I48" i="18" s="1"/>
  <c r="K49" i="18"/>
  <c r="O49" i="18"/>
  <c r="Q49" i="18"/>
  <c r="Q48" i="18" s="1"/>
  <c r="V49" i="18"/>
  <c r="V48" i="18" s="1"/>
  <c r="G51" i="18"/>
  <c r="I51" i="18"/>
  <c r="K51" i="18"/>
  <c r="M51" i="18"/>
  <c r="O51" i="18"/>
  <c r="Q51" i="18"/>
  <c r="V51" i="18"/>
  <c r="K53" i="18"/>
  <c r="Q53" i="18"/>
  <c r="V53" i="18"/>
  <c r="G54" i="18"/>
  <c r="G53" i="18" s="1"/>
  <c r="I54" i="18"/>
  <c r="I53" i="18" s="1"/>
  <c r="K54" i="18"/>
  <c r="O54" i="18"/>
  <c r="O53" i="18" s="1"/>
  <c r="Q54" i="18"/>
  <c r="V54" i="18"/>
  <c r="AE58" i="18"/>
  <c r="AF58" i="18"/>
  <c r="G173" i="17"/>
  <c r="BA80" i="17"/>
  <c r="BA77" i="17"/>
  <c r="BA74" i="17"/>
  <c r="G9" i="17"/>
  <c r="G8" i="17" s="1"/>
  <c r="I9" i="17"/>
  <c r="K9" i="17"/>
  <c r="O9" i="17"/>
  <c r="O8" i="17" s="1"/>
  <c r="Q9" i="17"/>
  <c r="V9" i="17"/>
  <c r="G11" i="17"/>
  <c r="M11" i="17" s="1"/>
  <c r="I11" i="17"/>
  <c r="I8" i="17" s="1"/>
  <c r="K11" i="17"/>
  <c r="O11" i="17"/>
  <c r="Q11" i="17"/>
  <c r="V11" i="17"/>
  <c r="G13" i="17"/>
  <c r="M13" i="17" s="1"/>
  <c r="I13" i="17"/>
  <c r="K13" i="17"/>
  <c r="K8" i="17" s="1"/>
  <c r="O13" i="17"/>
  <c r="Q13" i="17"/>
  <c r="Q8" i="17" s="1"/>
  <c r="V13" i="17"/>
  <c r="G15" i="17"/>
  <c r="I15" i="17"/>
  <c r="K15" i="17"/>
  <c r="M15" i="17"/>
  <c r="O15" i="17"/>
  <c r="Q15" i="17"/>
  <c r="V15" i="17"/>
  <c r="V8" i="17" s="1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I31" i="17"/>
  <c r="K31" i="17"/>
  <c r="M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8" i="17"/>
  <c r="M38" i="17" s="1"/>
  <c r="I38" i="17"/>
  <c r="K38" i="17"/>
  <c r="O38" i="17"/>
  <c r="Q38" i="17"/>
  <c r="V38" i="17"/>
  <c r="G41" i="17"/>
  <c r="M41" i="17" s="1"/>
  <c r="I41" i="17"/>
  <c r="K41" i="17"/>
  <c r="O41" i="17"/>
  <c r="Q41" i="17"/>
  <c r="V41" i="17"/>
  <c r="G43" i="17"/>
  <c r="M43" i="17" s="1"/>
  <c r="I43" i="17"/>
  <c r="K43" i="17"/>
  <c r="O43" i="17"/>
  <c r="Q43" i="17"/>
  <c r="V43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2" i="17"/>
  <c r="I52" i="17"/>
  <c r="K52" i="17"/>
  <c r="M52" i="17"/>
  <c r="O52" i="17"/>
  <c r="Q52" i="17"/>
  <c r="V52" i="17"/>
  <c r="G54" i="17"/>
  <c r="I54" i="17"/>
  <c r="K54" i="17"/>
  <c r="M54" i="17"/>
  <c r="O54" i="17"/>
  <c r="Q54" i="17"/>
  <c r="V54" i="17"/>
  <c r="G56" i="17"/>
  <c r="M56" i="17" s="1"/>
  <c r="I56" i="17"/>
  <c r="K56" i="17"/>
  <c r="O56" i="17"/>
  <c r="Q56" i="17"/>
  <c r="V56" i="17"/>
  <c r="G59" i="17"/>
  <c r="M59" i="17" s="1"/>
  <c r="I59" i="17"/>
  <c r="K59" i="17"/>
  <c r="O59" i="17"/>
  <c r="Q59" i="17"/>
  <c r="V59" i="17"/>
  <c r="G62" i="17"/>
  <c r="G61" i="17" s="1"/>
  <c r="I62" i="17"/>
  <c r="K62" i="17"/>
  <c r="O62" i="17"/>
  <c r="O61" i="17" s="1"/>
  <c r="Q62" i="17"/>
  <c r="V62" i="17"/>
  <c r="G64" i="17"/>
  <c r="M64" i="17" s="1"/>
  <c r="I64" i="17"/>
  <c r="I61" i="17" s="1"/>
  <c r="K64" i="17"/>
  <c r="O64" i="17"/>
  <c r="Q64" i="17"/>
  <c r="V64" i="17"/>
  <c r="G66" i="17"/>
  <c r="M66" i="17" s="1"/>
  <c r="I66" i="17"/>
  <c r="K66" i="17"/>
  <c r="K61" i="17" s="1"/>
  <c r="O66" i="17"/>
  <c r="Q66" i="17"/>
  <c r="Q61" i="17" s="1"/>
  <c r="V66" i="17"/>
  <c r="G68" i="17"/>
  <c r="I68" i="17"/>
  <c r="K68" i="17"/>
  <c r="M68" i="17"/>
  <c r="O68" i="17"/>
  <c r="Q68" i="17"/>
  <c r="V68" i="17"/>
  <c r="V61" i="17" s="1"/>
  <c r="G70" i="17"/>
  <c r="I70" i="17"/>
  <c r="K70" i="17"/>
  <c r="M70" i="17"/>
  <c r="O70" i="17"/>
  <c r="Q70" i="17"/>
  <c r="V70" i="17"/>
  <c r="G73" i="17"/>
  <c r="M73" i="17" s="1"/>
  <c r="I73" i="17"/>
  <c r="I72" i="17" s="1"/>
  <c r="K73" i="17"/>
  <c r="K72" i="17" s="1"/>
  <c r="O73" i="17"/>
  <c r="Q73" i="17"/>
  <c r="V73" i="17"/>
  <c r="V72" i="17" s="1"/>
  <c r="G76" i="17"/>
  <c r="M76" i="17" s="1"/>
  <c r="I76" i="17"/>
  <c r="K76" i="17"/>
  <c r="O76" i="17"/>
  <c r="Q76" i="17"/>
  <c r="V76" i="17"/>
  <c r="G79" i="17"/>
  <c r="I79" i="17"/>
  <c r="K79" i="17"/>
  <c r="M79" i="17"/>
  <c r="O79" i="17"/>
  <c r="Q79" i="17"/>
  <c r="V79" i="17"/>
  <c r="G82" i="17"/>
  <c r="M82" i="17" s="1"/>
  <c r="I82" i="17"/>
  <c r="K82" i="17"/>
  <c r="O82" i="17"/>
  <c r="O72" i="17" s="1"/>
  <c r="Q82" i="17"/>
  <c r="V82" i="17"/>
  <c r="G86" i="17"/>
  <c r="M86" i="17" s="1"/>
  <c r="I86" i="17"/>
  <c r="K86" i="17"/>
  <c r="O86" i="17"/>
  <c r="Q86" i="17"/>
  <c r="Q72" i="17" s="1"/>
  <c r="V86" i="17"/>
  <c r="G90" i="17"/>
  <c r="I90" i="17"/>
  <c r="K90" i="17"/>
  <c r="M90" i="17"/>
  <c r="O90" i="17"/>
  <c r="Q90" i="17"/>
  <c r="V90" i="17"/>
  <c r="G92" i="17"/>
  <c r="I92" i="17"/>
  <c r="K92" i="17"/>
  <c r="M92" i="17"/>
  <c r="O92" i="17"/>
  <c r="Q92" i="17"/>
  <c r="V92" i="17"/>
  <c r="G94" i="17"/>
  <c r="M94" i="17" s="1"/>
  <c r="I94" i="17"/>
  <c r="K94" i="17"/>
  <c r="O94" i="17"/>
  <c r="Q94" i="17"/>
  <c r="V94" i="17"/>
  <c r="G96" i="17"/>
  <c r="I96" i="17"/>
  <c r="O96" i="17"/>
  <c r="Q96" i="17"/>
  <c r="V96" i="17"/>
  <c r="G97" i="17"/>
  <c r="M97" i="17" s="1"/>
  <c r="M96" i="17" s="1"/>
  <c r="I97" i="17"/>
  <c r="K97" i="17"/>
  <c r="K96" i="17" s="1"/>
  <c r="O97" i="17"/>
  <c r="Q97" i="17"/>
  <c r="V97" i="17"/>
  <c r="G100" i="17"/>
  <c r="M100" i="17" s="1"/>
  <c r="I100" i="17"/>
  <c r="I99" i="17" s="1"/>
  <c r="K100" i="17"/>
  <c r="O100" i="17"/>
  <c r="O99" i="17" s="1"/>
  <c r="Q100" i="17"/>
  <c r="V100" i="17"/>
  <c r="G102" i="17"/>
  <c r="M102" i="17" s="1"/>
  <c r="I102" i="17"/>
  <c r="K102" i="17"/>
  <c r="K99" i="17" s="1"/>
  <c r="O102" i="17"/>
  <c r="Q102" i="17"/>
  <c r="Q99" i="17" s="1"/>
  <c r="V102" i="17"/>
  <c r="G104" i="17"/>
  <c r="I104" i="17"/>
  <c r="K104" i="17"/>
  <c r="M104" i="17"/>
  <c r="O104" i="17"/>
  <c r="Q104" i="17"/>
  <c r="V104" i="17"/>
  <c r="V99" i="17" s="1"/>
  <c r="G106" i="17"/>
  <c r="I106" i="17"/>
  <c r="K106" i="17"/>
  <c r="M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M110" i="17" s="1"/>
  <c r="I110" i="17"/>
  <c r="K110" i="17"/>
  <c r="O110" i="17"/>
  <c r="Q110" i="17"/>
  <c r="V110" i="17"/>
  <c r="G112" i="17"/>
  <c r="M112" i="17" s="1"/>
  <c r="I112" i="17"/>
  <c r="K112" i="17"/>
  <c r="O112" i="17"/>
  <c r="Q112" i="17"/>
  <c r="V112" i="17"/>
  <c r="G114" i="17"/>
  <c r="I114" i="17"/>
  <c r="K114" i="17"/>
  <c r="M114" i="17"/>
  <c r="O114" i="17"/>
  <c r="Q114" i="17"/>
  <c r="V114" i="17"/>
  <c r="G116" i="17"/>
  <c r="M116" i="17" s="1"/>
  <c r="I116" i="17"/>
  <c r="K116" i="17"/>
  <c r="O116" i="17"/>
  <c r="Q116" i="17"/>
  <c r="V116" i="17"/>
  <c r="G119" i="17"/>
  <c r="I119" i="17"/>
  <c r="K119" i="17"/>
  <c r="M119" i="17"/>
  <c r="O119" i="17"/>
  <c r="Q119" i="17"/>
  <c r="V119" i="17"/>
  <c r="V118" i="17" s="1"/>
  <c r="G121" i="17"/>
  <c r="I121" i="17"/>
  <c r="K121" i="17"/>
  <c r="M121" i="17"/>
  <c r="O121" i="17"/>
  <c r="O118" i="17" s="1"/>
  <c r="Q121" i="17"/>
  <c r="V121" i="17"/>
  <c r="G123" i="17"/>
  <c r="G118" i="17" s="1"/>
  <c r="I123" i="17"/>
  <c r="K123" i="17"/>
  <c r="O123" i="17"/>
  <c r="Q123" i="17"/>
  <c r="Q118" i="17" s="1"/>
  <c r="V123" i="17"/>
  <c r="G125" i="17"/>
  <c r="M125" i="17" s="1"/>
  <c r="I125" i="17"/>
  <c r="I118" i="17" s="1"/>
  <c r="K125" i="17"/>
  <c r="O125" i="17"/>
  <c r="Q125" i="17"/>
  <c r="V125" i="17"/>
  <c r="G127" i="17"/>
  <c r="M127" i="17" s="1"/>
  <c r="I127" i="17"/>
  <c r="K127" i="17"/>
  <c r="K118" i="17" s="1"/>
  <c r="O127" i="17"/>
  <c r="Q127" i="17"/>
  <c r="V127" i="17"/>
  <c r="G129" i="17"/>
  <c r="G130" i="17"/>
  <c r="M130" i="17" s="1"/>
  <c r="I130" i="17"/>
  <c r="I129" i="17" s="1"/>
  <c r="K130" i="17"/>
  <c r="O130" i="17"/>
  <c r="O129" i="17" s="1"/>
  <c r="Q130" i="17"/>
  <c r="Q129" i="17" s="1"/>
  <c r="V130" i="17"/>
  <c r="G132" i="17"/>
  <c r="M132" i="17" s="1"/>
  <c r="I132" i="17"/>
  <c r="K132" i="17"/>
  <c r="K129" i="17" s="1"/>
  <c r="O132" i="17"/>
  <c r="Q132" i="17"/>
  <c r="V132" i="17"/>
  <c r="G134" i="17"/>
  <c r="I134" i="17"/>
  <c r="K134" i="17"/>
  <c r="M134" i="17"/>
  <c r="O134" i="17"/>
  <c r="Q134" i="17"/>
  <c r="V134" i="17"/>
  <c r="V129" i="17" s="1"/>
  <c r="G136" i="17"/>
  <c r="I136" i="17"/>
  <c r="K136" i="17"/>
  <c r="M136" i="17"/>
  <c r="O136" i="17"/>
  <c r="Q136" i="17"/>
  <c r="V136" i="17"/>
  <c r="G138" i="17"/>
  <c r="M138" i="17" s="1"/>
  <c r="I138" i="17"/>
  <c r="K138" i="17"/>
  <c r="O138" i="17"/>
  <c r="Q138" i="17"/>
  <c r="V138" i="17"/>
  <c r="I140" i="17"/>
  <c r="O140" i="17"/>
  <c r="Q140" i="17"/>
  <c r="V140" i="17"/>
  <c r="G141" i="17"/>
  <c r="M141" i="17" s="1"/>
  <c r="I141" i="17"/>
  <c r="K141" i="17"/>
  <c r="K140" i="17" s="1"/>
  <c r="O141" i="17"/>
  <c r="Q141" i="17"/>
  <c r="V141" i="17"/>
  <c r="G143" i="17"/>
  <c r="G140" i="17" s="1"/>
  <c r="I143" i="17"/>
  <c r="K143" i="17"/>
  <c r="O143" i="17"/>
  <c r="Q143" i="17"/>
  <c r="V143" i="17"/>
  <c r="G145" i="17"/>
  <c r="I145" i="17"/>
  <c r="G146" i="17"/>
  <c r="M146" i="17" s="1"/>
  <c r="M145" i="17" s="1"/>
  <c r="I146" i="17"/>
  <c r="K146" i="17"/>
  <c r="K145" i="17" s="1"/>
  <c r="O146" i="17"/>
  <c r="Q146" i="17"/>
  <c r="Q145" i="17" s="1"/>
  <c r="V146" i="17"/>
  <c r="V145" i="17" s="1"/>
  <c r="G148" i="17"/>
  <c r="I148" i="17"/>
  <c r="K148" i="17"/>
  <c r="M148" i="17"/>
  <c r="O148" i="17"/>
  <c r="Q148" i="17"/>
  <c r="V148" i="17"/>
  <c r="G151" i="17"/>
  <c r="I151" i="17"/>
  <c r="K151" i="17"/>
  <c r="M151" i="17"/>
  <c r="O151" i="17"/>
  <c r="O145" i="17" s="1"/>
  <c r="Q151" i="17"/>
  <c r="V151" i="17"/>
  <c r="G153" i="17"/>
  <c r="Q153" i="17"/>
  <c r="G154" i="17"/>
  <c r="M154" i="17" s="1"/>
  <c r="I154" i="17"/>
  <c r="I153" i="17" s="1"/>
  <c r="K154" i="17"/>
  <c r="K153" i="17" s="1"/>
  <c r="O154" i="17"/>
  <c r="Q154" i="17"/>
  <c r="V154" i="17"/>
  <c r="V153" i="17" s="1"/>
  <c r="G156" i="17"/>
  <c r="M156" i="17" s="1"/>
  <c r="I156" i="17"/>
  <c r="K156" i="17"/>
  <c r="O156" i="17"/>
  <c r="Q156" i="17"/>
  <c r="V156" i="17"/>
  <c r="G158" i="17"/>
  <c r="M158" i="17" s="1"/>
  <c r="I158" i="17"/>
  <c r="K158" i="17"/>
  <c r="O158" i="17"/>
  <c r="Q158" i="17"/>
  <c r="V158" i="17"/>
  <c r="G160" i="17"/>
  <c r="M160" i="17" s="1"/>
  <c r="I160" i="17"/>
  <c r="K160" i="17"/>
  <c r="O160" i="17"/>
  <c r="O153" i="17" s="1"/>
  <c r="Q160" i="17"/>
  <c r="V160" i="17"/>
  <c r="G162" i="17"/>
  <c r="I162" i="17"/>
  <c r="K162" i="17"/>
  <c r="O162" i="17"/>
  <c r="Q162" i="17"/>
  <c r="G163" i="17"/>
  <c r="I163" i="17"/>
  <c r="K163" i="17"/>
  <c r="M163" i="17"/>
  <c r="M162" i="17" s="1"/>
  <c r="O163" i="17"/>
  <c r="Q163" i="17"/>
  <c r="V163" i="17"/>
  <c r="V162" i="17" s="1"/>
  <c r="O165" i="17"/>
  <c r="G166" i="17"/>
  <c r="G165" i="17" s="1"/>
  <c r="I166" i="17"/>
  <c r="I165" i="17" s="1"/>
  <c r="K166" i="17"/>
  <c r="O166" i="17"/>
  <c r="Q166" i="17"/>
  <c r="Q165" i="17" s="1"/>
  <c r="V166" i="17"/>
  <c r="G168" i="17"/>
  <c r="M168" i="17" s="1"/>
  <c r="I168" i="17"/>
  <c r="K168" i="17"/>
  <c r="O168" i="17"/>
  <c r="Q168" i="17"/>
  <c r="V168" i="17"/>
  <c r="V165" i="17" s="1"/>
  <c r="G170" i="17"/>
  <c r="I170" i="17"/>
  <c r="K170" i="17"/>
  <c r="K165" i="17" s="1"/>
  <c r="M170" i="17"/>
  <c r="O170" i="17"/>
  <c r="Q170" i="17"/>
  <c r="V170" i="17"/>
  <c r="AE173" i="17"/>
  <c r="G67" i="16"/>
  <c r="BA55" i="16"/>
  <c r="BA42" i="16"/>
  <c r="BA36" i="16"/>
  <c r="BA28" i="16"/>
  <c r="BA16" i="16"/>
  <c r="BA13" i="16"/>
  <c r="BA10" i="16"/>
  <c r="G9" i="16"/>
  <c r="I9" i="16"/>
  <c r="I8" i="16" s="1"/>
  <c r="K9" i="16"/>
  <c r="M9" i="16"/>
  <c r="O9" i="16"/>
  <c r="O8" i="16" s="1"/>
  <c r="Q9" i="16"/>
  <c r="Q8" i="16" s="1"/>
  <c r="V9" i="16"/>
  <c r="G12" i="16"/>
  <c r="M12" i="16" s="1"/>
  <c r="I12" i="16"/>
  <c r="K12" i="16"/>
  <c r="O12" i="16"/>
  <c r="Q12" i="16"/>
  <c r="V12" i="16"/>
  <c r="G15" i="16"/>
  <c r="I15" i="16"/>
  <c r="K15" i="16"/>
  <c r="M15" i="16"/>
  <c r="O15" i="16"/>
  <c r="Q15" i="16"/>
  <c r="V15" i="16"/>
  <c r="V8" i="16" s="1"/>
  <c r="G18" i="16"/>
  <c r="I18" i="16"/>
  <c r="K18" i="16"/>
  <c r="M18" i="16"/>
  <c r="O18" i="16"/>
  <c r="Q18" i="16"/>
  <c r="V18" i="16"/>
  <c r="G21" i="16"/>
  <c r="M21" i="16" s="1"/>
  <c r="I21" i="16"/>
  <c r="K21" i="16"/>
  <c r="O21" i="16"/>
  <c r="Q21" i="16"/>
  <c r="V21" i="16"/>
  <c r="G24" i="16"/>
  <c r="M24" i="16" s="1"/>
  <c r="I24" i="16"/>
  <c r="K24" i="16"/>
  <c r="O24" i="16"/>
  <c r="Q24" i="16"/>
  <c r="V24" i="16"/>
  <c r="G27" i="16"/>
  <c r="M27" i="16" s="1"/>
  <c r="I27" i="16"/>
  <c r="K27" i="16"/>
  <c r="K8" i="16" s="1"/>
  <c r="O27" i="16"/>
  <c r="Q27" i="16"/>
  <c r="V27" i="16"/>
  <c r="G30" i="16"/>
  <c r="I30" i="16"/>
  <c r="K30" i="16"/>
  <c r="M30" i="16"/>
  <c r="O30" i="16"/>
  <c r="Q30" i="16"/>
  <c r="V30" i="16"/>
  <c r="G32" i="16"/>
  <c r="I32" i="16"/>
  <c r="K32" i="16"/>
  <c r="M32" i="16"/>
  <c r="O32" i="16"/>
  <c r="Q32" i="16"/>
  <c r="V32" i="16"/>
  <c r="G34" i="16"/>
  <c r="K34" i="16"/>
  <c r="O34" i="16"/>
  <c r="Q34" i="16"/>
  <c r="G35" i="16"/>
  <c r="I35" i="16"/>
  <c r="I34" i="16" s="1"/>
  <c r="K35" i="16"/>
  <c r="M35" i="16"/>
  <c r="M34" i="16" s="1"/>
  <c r="O35" i="16"/>
  <c r="Q35" i="16"/>
  <c r="V35" i="16"/>
  <c r="V34" i="16" s="1"/>
  <c r="G38" i="16"/>
  <c r="I38" i="16"/>
  <c r="K38" i="16"/>
  <c r="M38" i="16"/>
  <c r="O38" i="16"/>
  <c r="Q38" i="16"/>
  <c r="V38" i="16"/>
  <c r="G40" i="16"/>
  <c r="Q40" i="16"/>
  <c r="G41" i="16"/>
  <c r="M41" i="16" s="1"/>
  <c r="M40" i="16" s="1"/>
  <c r="I41" i="16"/>
  <c r="I40" i="16" s="1"/>
  <c r="K41" i="16"/>
  <c r="K40" i="16" s="1"/>
  <c r="O41" i="16"/>
  <c r="O40" i="16" s="1"/>
  <c r="Q41" i="16"/>
  <c r="V41" i="16"/>
  <c r="V40" i="16" s="1"/>
  <c r="G44" i="16"/>
  <c r="M44" i="16" s="1"/>
  <c r="I44" i="16"/>
  <c r="K44" i="16"/>
  <c r="O44" i="16"/>
  <c r="Q44" i="16"/>
  <c r="V44" i="16"/>
  <c r="G47" i="16"/>
  <c r="I47" i="16"/>
  <c r="K47" i="16"/>
  <c r="M47" i="16"/>
  <c r="O47" i="16"/>
  <c r="Q47" i="16"/>
  <c r="V47" i="16"/>
  <c r="I49" i="16"/>
  <c r="O49" i="16"/>
  <c r="G50" i="16"/>
  <c r="M50" i="16" s="1"/>
  <c r="I50" i="16"/>
  <c r="K50" i="16"/>
  <c r="K49" i="16" s="1"/>
  <c r="O50" i="16"/>
  <c r="Q50" i="16"/>
  <c r="Q49" i="16" s="1"/>
  <c r="V50" i="16"/>
  <c r="V49" i="16" s="1"/>
  <c r="G52" i="16"/>
  <c r="I52" i="16"/>
  <c r="K52" i="16"/>
  <c r="M52" i="16"/>
  <c r="O52" i="16"/>
  <c r="Q52" i="16"/>
  <c r="V52" i="16"/>
  <c r="G54" i="16"/>
  <c r="I54" i="16"/>
  <c r="K54" i="16"/>
  <c r="M54" i="16"/>
  <c r="O54" i="16"/>
  <c r="Q54" i="16"/>
  <c r="V54" i="16"/>
  <c r="G57" i="16"/>
  <c r="M57" i="16" s="1"/>
  <c r="I57" i="16"/>
  <c r="K57" i="16"/>
  <c r="O57" i="16"/>
  <c r="Q57" i="16"/>
  <c r="V57" i="16"/>
  <c r="G59" i="16"/>
  <c r="I59" i="16"/>
  <c r="O59" i="16"/>
  <c r="V59" i="16"/>
  <c r="G60" i="16"/>
  <c r="M60" i="16" s="1"/>
  <c r="M59" i="16" s="1"/>
  <c r="I60" i="16"/>
  <c r="K60" i="16"/>
  <c r="K59" i="16" s="1"/>
  <c r="O60" i="16"/>
  <c r="Q60" i="16"/>
  <c r="Q59" i="16" s="1"/>
  <c r="V60" i="16"/>
  <c r="G63" i="16"/>
  <c r="K63" i="16"/>
  <c r="M63" i="16"/>
  <c r="Q63" i="16"/>
  <c r="V63" i="16"/>
  <c r="G64" i="16"/>
  <c r="I64" i="16"/>
  <c r="I63" i="16" s="1"/>
  <c r="K64" i="16"/>
  <c r="M64" i="16"/>
  <c r="O64" i="16"/>
  <c r="O63" i="16" s="1"/>
  <c r="Q64" i="16"/>
  <c r="V64" i="16"/>
  <c r="AE67" i="16"/>
  <c r="G164" i="15"/>
  <c r="BA129" i="15"/>
  <c r="BA40" i="15"/>
  <c r="BA14" i="15"/>
  <c r="BA10" i="15"/>
  <c r="G9" i="15"/>
  <c r="I9" i="15"/>
  <c r="K9" i="15"/>
  <c r="K8" i="15" s="1"/>
  <c r="M9" i="15"/>
  <c r="O9" i="15"/>
  <c r="O8" i="15" s="1"/>
  <c r="Q9" i="15"/>
  <c r="V9" i="15"/>
  <c r="G13" i="15"/>
  <c r="AF164" i="15" s="1"/>
  <c r="I13" i="15"/>
  <c r="K13" i="15"/>
  <c r="M13" i="15"/>
  <c r="O13" i="15"/>
  <c r="Q13" i="15"/>
  <c r="V13" i="15"/>
  <c r="G16" i="15"/>
  <c r="I16" i="15"/>
  <c r="K16" i="15"/>
  <c r="M16" i="15"/>
  <c r="O16" i="15"/>
  <c r="Q16" i="15"/>
  <c r="Q8" i="15" s="1"/>
  <c r="V16" i="15"/>
  <c r="G18" i="15"/>
  <c r="I18" i="15"/>
  <c r="K18" i="15"/>
  <c r="M18" i="15"/>
  <c r="O18" i="15"/>
  <c r="Q18" i="15"/>
  <c r="V18" i="15"/>
  <c r="V8" i="15" s="1"/>
  <c r="G20" i="15"/>
  <c r="I20" i="15"/>
  <c r="K20" i="15"/>
  <c r="M20" i="15"/>
  <c r="O20" i="15"/>
  <c r="Q20" i="15"/>
  <c r="V20" i="15"/>
  <c r="G23" i="15"/>
  <c r="M23" i="15" s="1"/>
  <c r="I23" i="15"/>
  <c r="K23" i="15"/>
  <c r="O23" i="15"/>
  <c r="Q23" i="15"/>
  <c r="V23" i="15"/>
  <c r="G26" i="15"/>
  <c r="M26" i="15" s="1"/>
  <c r="I26" i="15"/>
  <c r="I8" i="15" s="1"/>
  <c r="K26" i="15"/>
  <c r="O26" i="15"/>
  <c r="Q26" i="15"/>
  <c r="V26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6" i="15"/>
  <c r="I36" i="15"/>
  <c r="K36" i="15"/>
  <c r="M36" i="15"/>
  <c r="O36" i="15"/>
  <c r="Q36" i="15"/>
  <c r="V36" i="15"/>
  <c r="G39" i="15"/>
  <c r="I39" i="15"/>
  <c r="K39" i="15"/>
  <c r="K38" i="15" s="1"/>
  <c r="M39" i="15"/>
  <c r="O39" i="15"/>
  <c r="Q39" i="15"/>
  <c r="Q38" i="15" s="1"/>
  <c r="V39" i="15"/>
  <c r="V38" i="15" s="1"/>
  <c r="G42" i="15"/>
  <c r="I42" i="15"/>
  <c r="K42" i="15"/>
  <c r="M42" i="15"/>
  <c r="O42" i="15"/>
  <c r="Q42" i="15"/>
  <c r="V42" i="15"/>
  <c r="G45" i="15"/>
  <c r="G38" i="15" s="1"/>
  <c r="I45" i="15"/>
  <c r="K45" i="15"/>
  <c r="O45" i="15"/>
  <c r="Q45" i="15"/>
  <c r="V45" i="15"/>
  <c r="G49" i="15"/>
  <c r="M49" i="15" s="1"/>
  <c r="I49" i="15"/>
  <c r="I38" i="15" s="1"/>
  <c r="K49" i="15"/>
  <c r="O49" i="15"/>
  <c r="Q49" i="15"/>
  <c r="V49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6" i="15"/>
  <c r="I56" i="15"/>
  <c r="K56" i="15"/>
  <c r="M56" i="15"/>
  <c r="O56" i="15"/>
  <c r="O38" i="15" s="1"/>
  <c r="Q56" i="15"/>
  <c r="V56" i="15"/>
  <c r="G59" i="15"/>
  <c r="I59" i="15"/>
  <c r="K59" i="15"/>
  <c r="M59" i="15"/>
  <c r="O59" i="15"/>
  <c r="Q59" i="15"/>
  <c r="V59" i="15"/>
  <c r="G61" i="15"/>
  <c r="I61" i="15"/>
  <c r="K61" i="15"/>
  <c r="M61" i="15"/>
  <c r="O61" i="15"/>
  <c r="Q61" i="15"/>
  <c r="V61" i="15"/>
  <c r="G63" i="15"/>
  <c r="I63" i="15"/>
  <c r="K63" i="15"/>
  <c r="M63" i="15"/>
  <c r="O63" i="15"/>
  <c r="Q63" i="15"/>
  <c r="V63" i="15"/>
  <c r="G66" i="15"/>
  <c r="M66" i="15" s="1"/>
  <c r="I66" i="15"/>
  <c r="I65" i="15" s="1"/>
  <c r="K66" i="15"/>
  <c r="K65" i="15" s="1"/>
  <c r="O66" i="15"/>
  <c r="Q66" i="15"/>
  <c r="Q65" i="15" s="1"/>
  <c r="V66" i="15"/>
  <c r="G68" i="15"/>
  <c r="M68" i="15" s="1"/>
  <c r="I68" i="15"/>
  <c r="K68" i="15"/>
  <c r="O68" i="15"/>
  <c r="Q68" i="15"/>
  <c r="V68" i="15"/>
  <c r="V65" i="15" s="1"/>
  <c r="G70" i="15"/>
  <c r="I70" i="15"/>
  <c r="K70" i="15"/>
  <c r="M70" i="15"/>
  <c r="O70" i="15"/>
  <c r="Q70" i="15"/>
  <c r="V70" i="15"/>
  <c r="G73" i="15"/>
  <c r="I73" i="15"/>
  <c r="K73" i="15"/>
  <c r="M73" i="15"/>
  <c r="O73" i="15"/>
  <c r="O65" i="15" s="1"/>
  <c r="Q73" i="15"/>
  <c r="V73" i="15"/>
  <c r="G76" i="15"/>
  <c r="I76" i="15"/>
  <c r="K76" i="15"/>
  <c r="M76" i="15"/>
  <c r="O76" i="15"/>
  <c r="Q76" i="15"/>
  <c r="V76" i="15"/>
  <c r="G79" i="15"/>
  <c r="I79" i="15"/>
  <c r="K79" i="15"/>
  <c r="M79" i="15"/>
  <c r="O79" i="15"/>
  <c r="Q79" i="15"/>
  <c r="V79" i="15"/>
  <c r="G81" i="15"/>
  <c r="I81" i="15"/>
  <c r="K81" i="15"/>
  <c r="M81" i="15"/>
  <c r="O81" i="15"/>
  <c r="Q81" i="15"/>
  <c r="V81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O91" i="15"/>
  <c r="G92" i="15"/>
  <c r="I92" i="15"/>
  <c r="I91" i="15" s="1"/>
  <c r="K92" i="15"/>
  <c r="M92" i="15"/>
  <c r="O92" i="15"/>
  <c r="Q92" i="15"/>
  <c r="Q91" i="15" s="1"/>
  <c r="V92" i="15"/>
  <c r="V91" i="15" s="1"/>
  <c r="G95" i="15"/>
  <c r="I95" i="15"/>
  <c r="K95" i="15"/>
  <c r="K91" i="15" s="1"/>
  <c r="M95" i="15"/>
  <c r="O95" i="15"/>
  <c r="Q95" i="15"/>
  <c r="V95" i="15"/>
  <c r="G98" i="15"/>
  <c r="I98" i="15"/>
  <c r="K98" i="15"/>
  <c r="M98" i="15"/>
  <c r="O98" i="15"/>
  <c r="Q98" i="15"/>
  <c r="V98" i="15"/>
  <c r="G101" i="15"/>
  <c r="M101" i="15" s="1"/>
  <c r="I101" i="15"/>
  <c r="K101" i="15"/>
  <c r="O101" i="15"/>
  <c r="Q101" i="15"/>
  <c r="V101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I108" i="15"/>
  <c r="K108" i="15"/>
  <c r="M108" i="15"/>
  <c r="O108" i="15"/>
  <c r="Q108" i="15"/>
  <c r="V108" i="15"/>
  <c r="O110" i="15"/>
  <c r="G111" i="15"/>
  <c r="I111" i="15"/>
  <c r="I110" i="15" s="1"/>
  <c r="K111" i="15"/>
  <c r="M111" i="15"/>
  <c r="O111" i="15"/>
  <c r="Q111" i="15"/>
  <c r="Q110" i="15" s="1"/>
  <c r="V111" i="15"/>
  <c r="V110" i="15" s="1"/>
  <c r="G113" i="15"/>
  <c r="I113" i="15"/>
  <c r="K113" i="15"/>
  <c r="K110" i="15" s="1"/>
  <c r="M113" i="15"/>
  <c r="O113" i="15"/>
  <c r="Q113" i="15"/>
  <c r="V113" i="15"/>
  <c r="G115" i="15"/>
  <c r="I115" i="15"/>
  <c r="K115" i="15"/>
  <c r="M115" i="15"/>
  <c r="O115" i="15"/>
  <c r="Q115" i="15"/>
  <c r="V115" i="15"/>
  <c r="G117" i="15"/>
  <c r="G110" i="15" s="1"/>
  <c r="I117" i="15"/>
  <c r="K117" i="15"/>
  <c r="O117" i="15"/>
  <c r="Q117" i="15"/>
  <c r="V117" i="15"/>
  <c r="G119" i="15"/>
  <c r="M119" i="15" s="1"/>
  <c r="I119" i="15"/>
  <c r="K119" i="15"/>
  <c r="O119" i="15"/>
  <c r="Q119" i="15"/>
  <c r="V119" i="15"/>
  <c r="G121" i="15"/>
  <c r="M121" i="15" s="1"/>
  <c r="I121" i="15"/>
  <c r="K121" i="15"/>
  <c r="O121" i="15"/>
  <c r="Q121" i="15"/>
  <c r="V121" i="15"/>
  <c r="G123" i="15"/>
  <c r="I123" i="15"/>
  <c r="K123" i="15"/>
  <c r="M123" i="15"/>
  <c r="O123" i="15"/>
  <c r="Q123" i="15"/>
  <c r="V123" i="15"/>
  <c r="G127" i="15"/>
  <c r="M127" i="15"/>
  <c r="O127" i="15"/>
  <c r="G128" i="15"/>
  <c r="I128" i="15"/>
  <c r="I127" i="15" s="1"/>
  <c r="K128" i="15"/>
  <c r="M128" i="15"/>
  <c r="O128" i="15"/>
  <c r="Q128" i="15"/>
  <c r="Q127" i="15" s="1"/>
  <c r="V128" i="15"/>
  <c r="V127" i="15" s="1"/>
  <c r="G131" i="15"/>
  <c r="I131" i="15"/>
  <c r="K131" i="15"/>
  <c r="K127" i="15" s="1"/>
  <c r="M131" i="15"/>
  <c r="O131" i="15"/>
  <c r="Q131" i="15"/>
  <c r="V131" i="15"/>
  <c r="K135" i="15"/>
  <c r="Q135" i="15"/>
  <c r="V135" i="15"/>
  <c r="G136" i="15"/>
  <c r="M136" i="15" s="1"/>
  <c r="M135" i="15" s="1"/>
  <c r="I136" i="15"/>
  <c r="I135" i="15" s="1"/>
  <c r="K136" i="15"/>
  <c r="O136" i="15"/>
  <c r="O135" i="15" s="1"/>
  <c r="Q136" i="15"/>
  <c r="V136" i="15"/>
  <c r="I138" i="15"/>
  <c r="G139" i="15"/>
  <c r="M139" i="15" s="1"/>
  <c r="I139" i="15"/>
  <c r="K139" i="15"/>
  <c r="K138" i="15" s="1"/>
  <c r="O139" i="15"/>
  <c r="Q139" i="15"/>
  <c r="V139" i="15"/>
  <c r="V138" i="15" s="1"/>
  <c r="G142" i="15"/>
  <c r="I142" i="15"/>
  <c r="K142" i="15"/>
  <c r="M142" i="15"/>
  <c r="O142" i="15"/>
  <c r="Q142" i="15"/>
  <c r="V142" i="15"/>
  <c r="G145" i="15"/>
  <c r="I145" i="15"/>
  <c r="K145" i="15"/>
  <c r="M145" i="15"/>
  <c r="O145" i="15"/>
  <c r="O138" i="15" s="1"/>
  <c r="Q145" i="15"/>
  <c r="V145" i="15"/>
  <c r="G148" i="15"/>
  <c r="I148" i="15"/>
  <c r="K148" i="15"/>
  <c r="M148" i="15"/>
  <c r="O148" i="15"/>
  <c r="Q148" i="15"/>
  <c r="Q138" i="15" s="1"/>
  <c r="V148" i="15"/>
  <c r="G150" i="15"/>
  <c r="M150" i="15" s="1"/>
  <c r="I150" i="15"/>
  <c r="K150" i="15"/>
  <c r="O150" i="15"/>
  <c r="Q150" i="15"/>
  <c r="V150" i="15"/>
  <c r="G152" i="15"/>
  <c r="I152" i="15"/>
  <c r="K152" i="15"/>
  <c r="M152" i="15"/>
  <c r="O152" i="15"/>
  <c r="Q152" i="15"/>
  <c r="V152" i="15"/>
  <c r="G154" i="15"/>
  <c r="M154" i="15" s="1"/>
  <c r="I154" i="15"/>
  <c r="K154" i="15"/>
  <c r="O154" i="15"/>
  <c r="Q154" i="15"/>
  <c r="V154" i="15"/>
  <c r="G156" i="15"/>
  <c r="I156" i="15"/>
  <c r="G157" i="15"/>
  <c r="M157" i="15" s="1"/>
  <c r="M156" i="15" s="1"/>
  <c r="I157" i="15"/>
  <c r="K157" i="15"/>
  <c r="K156" i="15" s="1"/>
  <c r="O157" i="15"/>
  <c r="Q157" i="15"/>
  <c r="V157" i="15"/>
  <c r="V156" i="15" s="1"/>
  <c r="G159" i="15"/>
  <c r="I159" i="15"/>
  <c r="K159" i="15"/>
  <c r="M159" i="15"/>
  <c r="O159" i="15"/>
  <c r="Q159" i="15"/>
  <c r="V159" i="15"/>
  <c r="G160" i="15"/>
  <c r="I160" i="15"/>
  <c r="K160" i="15"/>
  <c r="M160" i="15"/>
  <c r="O160" i="15"/>
  <c r="O156" i="15" s="1"/>
  <c r="Q160" i="15"/>
  <c r="V160" i="15"/>
  <c r="G162" i="15"/>
  <c r="I162" i="15"/>
  <c r="K162" i="15"/>
  <c r="M162" i="15"/>
  <c r="O162" i="15"/>
  <c r="Q162" i="15"/>
  <c r="Q156" i="15" s="1"/>
  <c r="V162" i="15"/>
  <c r="AE164" i="15"/>
  <c r="G300" i="14"/>
  <c r="BA241" i="14"/>
  <c r="BA144" i="14"/>
  <c r="BA141" i="14"/>
  <c r="BA101" i="14"/>
  <c r="BA98" i="14"/>
  <c r="BA72" i="14"/>
  <c r="BA69" i="14"/>
  <c r="BA58" i="14"/>
  <c r="BA31" i="14"/>
  <c r="BA28" i="14"/>
  <c r="BA25" i="14"/>
  <c r="BA22" i="14"/>
  <c r="BA16" i="14"/>
  <c r="BA13" i="14"/>
  <c r="BA10" i="14"/>
  <c r="G9" i="14"/>
  <c r="I9" i="14"/>
  <c r="I8" i="14" s="1"/>
  <c r="K9" i="14"/>
  <c r="M9" i="14"/>
  <c r="O9" i="14"/>
  <c r="Q9" i="14"/>
  <c r="Q8" i="14" s="1"/>
  <c r="V9" i="14"/>
  <c r="V8" i="14" s="1"/>
  <c r="G12" i="14"/>
  <c r="M12" i="14" s="1"/>
  <c r="I12" i="14"/>
  <c r="K12" i="14"/>
  <c r="O12" i="14"/>
  <c r="Q12" i="14"/>
  <c r="V12" i="14"/>
  <c r="G15" i="14"/>
  <c r="I15" i="14"/>
  <c r="K15" i="14"/>
  <c r="M15" i="14"/>
  <c r="O15" i="14"/>
  <c r="Q15" i="14"/>
  <c r="V15" i="14"/>
  <c r="G21" i="14"/>
  <c r="AF300" i="14" s="1"/>
  <c r="I21" i="14"/>
  <c r="K21" i="14"/>
  <c r="O21" i="14"/>
  <c r="Q21" i="14"/>
  <c r="V21" i="14"/>
  <c r="G24" i="14"/>
  <c r="M24" i="14" s="1"/>
  <c r="I24" i="14"/>
  <c r="K24" i="14"/>
  <c r="O24" i="14"/>
  <c r="Q24" i="14"/>
  <c r="V24" i="14"/>
  <c r="G27" i="14"/>
  <c r="M27" i="14" s="1"/>
  <c r="I27" i="14"/>
  <c r="K27" i="14"/>
  <c r="K8" i="14" s="1"/>
  <c r="O27" i="14"/>
  <c r="Q27" i="14"/>
  <c r="V27" i="14"/>
  <c r="G30" i="14"/>
  <c r="I30" i="14"/>
  <c r="K30" i="14"/>
  <c r="M30" i="14"/>
  <c r="O30" i="14"/>
  <c r="Q30" i="14"/>
  <c r="V30" i="14"/>
  <c r="G33" i="14"/>
  <c r="I33" i="14"/>
  <c r="K33" i="14"/>
  <c r="M33" i="14"/>
  <c r="O33" i="14"/>
  <c r="O8" i="14" s="1"/>
  <c r="Q33" i="14"/>
  <c r="V33" i="14"/>
  <c r="G36" i="14"/>
  <c r="I36" i="14"/>
  <c r="K36" i="14"/>
  <c r="M36" i="14"/>
  <c r="O36" i="14"/>
  <c r="Q36" i="14"/>
  <c r="V36" i="14"/>
  <c r="G39" i="14"/>
  <c r="M39" i="14" s="1"/>
  <c r="I39" i="14"/>
  <c r="K39" i="14"/>
  <c r="O39" i="14"/>
  <c r="Q39" i="14"/>
  <c r="V39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4" i="14"/>
  <c r="I54" i="14"/>
  <c r="K54" i="14"/>
  <c r="M54" i="14"/>
  <c r="O54" i="14"/>
  <c r="Q54" i="14"/>
  <c r="V54" i="14"/>
  <c r="G57" i="14"/>
  <c r="I57" i="14"/>
  <c r="K57" i="14"/>
  <c r="M57" i="14"/>
  <c r="O57" i="14"/>
  <c r="Q57" i="14"/>
  <c r="V57" i="14"/>
  <c r="G60" i="14"/>
  <c r="I60" i="14"/>
  <c r="K60" i="14"/>
  <c r="M60" i="14"/>
  <c r="O60" i="14"/>
  <c r="Q60" i="14"/>
  <c r="V60" i="14"/>
  <c r="G62" i="14"/>
  <c r="M62" i="14" s="1"/>
  <c r="I62" i="14"/>
  <c r="K62" i="14"/>
  <c r="O62" i="14"/>
  <c r="Q62" i="14"/>
  <c r="V62" i="14"/>
  <c r="G65" i="14"/>
  <c r="G64" i="14" s="1"/>
  <c r="I65" i="14"/>
  <c r="I64" i="14" s="1"/>
  <c r="K65" i="14"/>
  <c r="O65" i="14"/>
  <c r="O64" i="14" s="1"/>
  <c r="Q65" i="14"/>
  <c r="V65" i="14"/>
  <c r="V64" i="14" s="1"/>
  <c r="G68" i="14"/>
  <c r="M68" i="14" s="1"/>
  <c r="I68" i="14"/>
  <c r="K68" i="14"/>
  <c r="O68" i="14"/>
  <c r="Q68" i="14"/>
  <c r="V68" i="14"/>
  <c r="G71" i="14"/>
  <c r="M71" i="14" s="1"/>
  <c r="I71" i="14"/>
  <c r="K71" i="14"/>
  <c r="K64" i="14" s="1"/>
  <c r="O71" i="14"/>
  <c r="Q71" i="14"/>
  <c r="V71" i="14"/>
  <c r="G74" i="14"/>
  <c r="I74" i="14"/>
  <c r="K74" i="14"/>
  <c r="M74" i="14"/>
  <c r="O74" i="14"/>
  <c r="Q74" i="14"/>
  <c r="V74" i="14"/>
  <c r="G77" i="14"/>
  <c r="I77" i="14"/>
  <c r="K77" i="14"/>
  <c r="M77" i="14"/>
  <c r="O77" i="14"/>
  <c r="Q77" i="14"/>
  <c r="V77" i="14"/>
  <c r="G80" i="14"/>
  <c r="I80" i="14"/>
  <c r="K80" i="14"/>
  <c r="M80" i="14"/>
  <c r="O80" i="14"/>
  <c r="Q80" i="14"/>
  <c r="Q64" i="14" s="1"/>
  <c r="V80" i="14"/>
  <c r="G82" i="14"/>
  <c r="M82" i="14" s="1"/>
  <c r="I82" i="14"/>
  <c r="K82" i="14"/>
  <c r="O82" i="14"/>
  <c r="Q82" i="14"/>
  <c r="V82" i="14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2" i="14"/>
  <c r="M92" i="14" s="1"/>
  <c r="I92" i="14"/>
  <c r="K92" i="14"/>
  <c r="O92" i="14"/>
  <c r="Q92" i="14"/>
  <c r="V92" i="14"/>
  <c r="I94" i="14"/>
  <c r="G95" i="14"/>
  <c r="G94" i="14" s="1"/>
  <c r="I95" i="14"/>
  <c r="K95" i="14"/>
  <c r="K94" i="14" s="1"/>
  <c r="M95" i="14"/>
  <c r="O95" i="14"/>
  <c r="O94" i="14" s="1"/>
  <c r="Q95" i="14"/>
  <c r="Q94" i="14" s="1"/>
  <c r="V95" i="14"/>
  <c r="G97" i="14"/>
  <c r="I97" i="14"/>
  <c r="K97" i="14"/>
  <c r="M97" i="14"/>
  <c r="O97" i="14"/>
  <c r="Q97" i="14"/>
  <c r="V97" i="14"/>
  <c r="G100" i="14"/>
  <c r="I100" i="14"/>
  <c r="K100" i="14"/>
  <c r="M100" i="14"/>
  <c r="O100" i="14"/>
  <c r="Q100" i="14"/>
  <c r="V100" i="14"/>
  <c r="V94" i="14" s="1"/>
  <c r="G103" i="14"/>
  <c r="I103" i="14"/>
  <c r="K103" i="14"/>
  <c r="M103" i="14"/>
  <c r="O103" i="14"/>
  <c r="Q103" i="14"/>
  <c r="V103" i="14"/>
  <c r="G107" i="14"/>
  <c r="M107" i="14" s="1"/>
  <c r="M94" i="14" s="1"/>
  <c r="I107" i="14"/>
  <c r="K107" i="14"/>
  <c r="O107" i="14"/>
  <c r="Q107" i="14"/>
  <c r="V107" i="14"/>
  <c r="G111" i="14"/>
  <c r="I111" i="14"/>
  <c r="O111" i="14"/>
  <c r="Q111" i="14"/>
  <c r="G112" i="14"/>
  <c r="M112" i="14" s="1"/>
  <c r="M111" i="14" s="1"/>
  <c r="I112" i="14"/>
  <c r="K112" i="14"/>
  <c r="K111" i="14" s="1"/>
  <c r="O112" i="14"/>
  <c r="Q112" i="14"/>
  <c r="V112" i="14"/>
  <c r="V111" i="14" s="1"/>
  <c r="G116" i="14"/>
  <c r="G115" i="14" s="1"/>
  <c r="I116" i="14"/>
  <c r="K116" i="14"/>
  <c r="M116" i="14"/>
  <c r="O116" i="14"/>
  <c r="O115" i="14" s="1"/>
  <c r="Q116" i="14"/>
  <c r="Q115" i="14" s="1"/>
  <c r="V116" i="14"/>
  <c r="G120" i="14"/>
  <c r="I120" i="14"/>
  <c r="K120" i="14"/>
  <c r="M120" i="14"/>
  <c r="O120" i="14"/>
  <c r="Q120" i="14"/>
  <c r="V120" i="14"/>
  <c r="G122" i="14"/>
  <c r="I122" i="14"/>
  <c r="K122" i="14"/>
  <c r="M122" i="14"/>
  <c r="O122" i="14"/>
  <c r="Q122" i="14"/>
  <c r="V122" i="14"/>
  <c r="V115" i="14" s="1"/>
  <c r="G124" i="14"/>
  <c r="I124" i="14"/>
  <c r="K124" i="14"/>
  <c r="M124" i="14"/>
  <c r="O124" i="14"/>
  <c r="Q124" i="14"/>
  <c r="V124" i="14"/>
  <c r="G126" i="14"/>
  <c r="M126" i="14" s="1"/>
  <c r="I126" i="14"/>
  <c r="K126" i="14"/>
  <c r="O126" i="14"/>
  <c r="Q126" i="14"/>
  <c r="V126" i="14"/>
  <c r="G129" i="14"/>
  <c r="M129" i="14" s="1"/>
  <c r="I129" i="14"/>
  <c r="I115" i="14" s="1"/>
  <c r="K129" i="14"/>
  <c r="O129" i="14"/>
  <c r="Q129" i="14"/>
  <c r="V129" i="14"/>
  <c r="G132" i="14"/>
  <c r="M132" i="14" s="1"/>
  <c r="I132" i="14"/>
  <c r="K132" i="14"/>
  <c r="K115" i="14" s="1"/>
  <c r="O132" i="14"/>
  <c r="Q132" i="14"/>
  <c r="V132" i="14"/>
  <c r="G134" i="14"/>
  <c r="I134" i="14"/>
  <c r="K134" i="14"/>
  <c r="M134" i="14"/>
  <c r="O134" i="14"/>
  <c r="Q134" i="14"/>
  <c r="V134" i="14"/>
  <c r="G136" i="14"/>
  <c r="I136" i="14"/>
  <c r="K136" i="14"/>
  <c r="M136" i="14"/>
  <c r="O136" i="14"/>
  <c r="Q136" i="14"/>
  <c r="V136" i="14"/>
  <c r="G138" i="14"/>
  <c r="I138" i="14"/>
  <c r="K138" i="14"/>
  <c r="M138" i="14"/>
  <c r="O138" i="14"/>
  <c r="Q138" i="14"/>
  <c r="V138" i="14"/>
  <c r="G140" i="14"/>
  <c r="I140" i="14"/>
  <c r="K140" i="14"/>
  <c r="M140" i="14"/>
  <c r="O140" i="14"/>
  <c r="Q140" i="14"/>
  <c r="V140" i="14"/>
  <c r="G143" i="14"/>
  <c r="I143" i="14"/>
  <c r="K143" i="14"/>
  <c r="M143" i="14"/>
  <c r="O143" i="14"/>
  <c r="Q143" i="14"/>
  <c r="V143" i="14"/>
  <c r="G146" i="14"/>
  <c r="M146" i="14" s="1"/>
  <c r="I146" i="14"/>
  <c r="K146" i="14"/>
  <c r="O146" i="14"/>
  <c r="Q146" i="14"/>
  <c r="V146" i="14"/>
  <c r="G148" i="14"/>
  <c r="M148" i="14" s="1"/>
  <c r="I148" i="14"/>
  <c r="K148" i="14"/>
  <c r="O148" i="14"/>
  <c r="Q148" i="14"/>
  <c r="V148" i="14"/>
  <c r="G150" i="14"/>
  <c r="M150" i="14" s="1"/>
  <c r="I150" i="14"/>
  <c r="K150" i="14"/>
  <c r="O150" i="14"/>
  <c r="Q150" i="14"/>
  <c r="V150" i="14"/>
  <c r="G152" i="14"/>
  <c r="I152" i="14"/>
  <c r="K152" i="14"/>
  <c r="M152" i="14"/>
  <c r="O152" i="14"/>
  <c r="Q152" i="14"/>
  <c r="V152" i="14"/>
  <c r="G154" i="14"/>
  <c r="K154" i="14"/>
  <c r="M154" i="14"/>
  <c r="O154" i="14"/>
  <c r="G155" i="14"/>
  <c r="I155" i="14"/>
  <c r="I154" i="14" s="1"/>
  <c r="K155" i="14"/>
  <c r="M155" i="14"/>
  <c r="O155" i="14"/>
  <c r="Q155" i="14"/>
  <c r="Q154" i="14" s="1"/>
  <c r="V155" i="14"/>
  <c r="V154" i="14" s="1"/>
  <c r="G158" i="14"/>
  <c r="G157" i="14" s="1"/>
  <c r="I158" i="14"/>
  <c r="K158" i="14"/>
  <c r="M158" i="14"/>
  <c r="O158" i="14"/>
  <c r="Q158" i="14"/>
  <c r="V158" i="14"/>
  <c r="G161" i="14"/>
  <c r="M161" i="14" s="1"/>
  <c r="I161" i="14"/>
  <c r="K161" i="14"/>
  <c r="O161" i="14"/>
  <c r="Q161" i="14"/>
  <c r="V161" i="14"/>
  <c r="G164" i="14"/>
  <c r="M164" i="14" s="1"/>
  <c r="I164" i="14"/>
  <c r="I157" i="14" s="1"/>
  <c r="K164" i="14"/>
  <c r="O164" i="14"/>
  <c r="Q164" i="14"/>
  <c r="V164" i="14"/>
  <c r="G166" i="14"/>
  <c r="M166" i="14" s="1"/>
  <c r="I166" i="14"/>
  <c r="K166" i="14"/>
  <c r="K157" i="14" s="1"/>
  <c r="O166" i="14"/>
  <c r="Q166" i="14"/>
  <c r="V166" i="14"/>
  <c r="G168" i="14"/>
  <c r="I168" i="14"/>
  <c r="K168" i="14"/>
  <c r="M168" i="14"/>
  <c r="O168" i="14"/>
  <c r="Q168" i="14"/>
  <c r="V168" i="14"/>
  <c r="G170" i="14"/>
  <c r="I170" i="14"/>
  <c r="K170" i="14"/>
  <c r="M170" i="14"/>
  <c r="O170" i="14"/>
  <c r="O157" i="14" s="1"/>
  <c r="Q170" i="14"/>
  <c r="V170" i="14"/>
  <c r="G172" i="14"/>
  <c r="I172" i="14"/>
  <c r="K172" i="14"/>
  <c r="M172" i="14"/>
  <c r="O172" i="14"/>
  <c r="Q172" i="14"/>
  <c r="Q157" i="14" s="1"/>
  <c r="V172" i="14"/>
  <c r="G174" i="14"/>
  <c r="I174" i="14"/>
  <c r="K174" i="14"/>
  <c r="M174" i="14"/>
  <c r="O174" i="14"/>
  <c r="Q174" i="14"/>
  <c r="V174" i="14"/>
  <c r="V157" i="14" s="1"/>
  <c r="G177" i="14"/>
  <c r="G176" i="14" s="1"/>
  <c r="I177" i="14"/>
  <c r="I176" i="14" s="1"/>
  <c r="K177" i="14"/>
  <c r="O177" i="14"/>
  <c r="O176" i="14" s="1"/>
  <c r="Q177" i="14"/>
  <c r="V177" i="14"/>
  <c r="G179" i="14"/>
  <c r="M179" i="14" s="1"/>
  <c r="I179" i="14"/>
  <c r="K179" i="14"/>
  <c r="O179" i="14"/>
  <c r="Q179" i="14"/>
  <c r="V179" i="14"/>
  <c r="G181" i="14"/>
  <c r="M181" i="14" s="1"/>
  <c r="I181" i="14"/>
  <c r="K181" i="14"/>
  <c r="K176" i="14" s="1"/>
  <c r="O181" i="14"/>
  <c r="Q181" i="14"/>
  <c r="V181" i="14"/>
  <c r="G188" i="14"/>
  <c r="I188" i="14"/>
  <c r="K188" i="14"/>
  <c r="M188" i="14"/>
  <c r="O188" i="14"/>
  <c r="Q188" i="14"/>
  <c r="V188" i="14"/>
  <c r="G190" i="14"/>
  <c r="I190" i="14"/>
  <c r="K190" i="14"/>
  <c r="M190" i="14"/>
  <c r="O190" i="14"/>
  <c r="Q190" i="14"/>
  <c r="V190" i="14"/>
  <c r="G192" i="14"/>
  <c r="I192" i="14"/>
  <c r="K192" i="14"/>
  <c r="M192" i="14"/>
  <c r="O192" i="14"/>
  <c r="Q192" i="14"/>
  <c r="Q176" i="14" s="1"/>
  <c r="V192" i="14"/>
  <c r="G194" i="14"/>
  <c r="I194" i="14"/>
  <c r="K194" i="14"/>
  <c r="M194" i="14"/>
  <c r="O194" i="14"/>
  <c r="Q194" i="14"/>
  <c r="V194" i="14"/>
  <c r="V176" i="14" s="1"/>
  <c r="G197" i="14"/>
  <c r="I197" i="14"/>
  <c r="K197" i="14"/>
  <c r="M197" i="14"/>
  <c r="O197" i="14"/>
  <c r="Q197" i="14"/>
  <c r="V197" i="14"/>
  <c r="G200" i="14"/>
  <c r="M200" i="14" s="1"/>
  <c r="I200" i="14"/>
  <c r="K200" i="14"/>
  <c r="O200" i="14"/>
  <c r="Q200" i="14"/>
  <c r="V200" i="14"/>
  <c r="G203" i="14"/>
  <c r="M203" i="14" s="1"/>
  <c r="I203" i="14"/>
  <c r="K203" i="14"/>
  <c r="O203" i="14"/>
  <c r="Q203" i="14"/>
  <c r="V203" i="14"/>
  <c r="G206" i="14"/>
  <c r="M206" i="14" s="1"/>
  <c r="I206" i="14"/>
  <c r="K206" i="14"/>
  <c r="O206" i="14"/>
  <c r="Q206" i="14"/>
  <c r="V206" i="14"/>
  <c r="G209" i="14"/>
  <c r="I209" i="14"/>
  <c r="K209" i="14"/>
  <c r="M209" i="14"/>
  <c r="O209" i="14"/>
  <c r="Q209" i="14"/>
  <c r="V209" i="14"/>
  <c r="G212" i="14"/>
  <c r="I212" i="14"/>
  <c r="K212" i="14"/>
  <c r="M212" i="14"/>
  <c r="O212" i="14"/>
  <c r="Q212" i="14"/>
  <c r="V212" i="14"/>
  <c r="G215" i="14"/>
  <c r="I215" i="14"/>
  <c r="K215" i="14"/>
  <c r="M215" i="14"/>
  <c r="O215" i="14"/>
  <c r="Q215" i="14"/>
  <c r="V215" i="14"/>
  <c r="G218" i="14"/>
  <c r="M218" i="14" s="1"/>
  <c r="I218" i="14"/>
  <c r="K218" i="14"/>
  <c r="O218" i="14"/>
  <c r="Q218" i="14"/>
  <c r="V218" i="14"/>
  <c r="G221" i="14"/>
  <c r="I221" i="14"/>
  <c r="K221" i="14"/>
  <c r="M221" i="14"/>
  <c r="O221" i="14"/>
  <c r="Q221" i="14"/>
  <c r="V221" i="14"/>
  <c r="G224" i="14"/>
  <c r="M224" i="14" s="1"/>
  <c r="I224" i="14"/>
  <c r="K224" i="14"/>
  <c r="O224" i="14"/>
  <c r="Q224" i="14"/>
  <c r="V224" i="14"/>
  <c r="G227" i="14"/>
  <c r="M227" i="14" s="1"/>
  <c r="I227" i="14"/>
  <c r="K227" i="14"/>
  <c r="O227" i="14"/>
  <c r="Q227" i="14"/>
  <c r="V227" i="14"/>
  <c r="G231" i="14"/>
  <c r="M231" i="14" s="1"/>
  <c r="I231" i="14"/>
  <c r="K231" i="14"/>
  <c r="O231" i="14"/>
  <c r="Q231" i="14"/>
  <c r="V231" i="14"/>
  <c r="G233" i="14"/>
  <c r="I233" i="14"/>
  <c r="K233" i="14"/>
  <c r="M233" i="14"/>
  <c r="O233" i="14"/>
  <c r="Q233" i="14"/>
  <c r="V233" i="14"/>
  <c r="G235" i="14"/>
  <c r="I235" i="14"/>
  <c r="K235" i="14"/>
  <c r="M235" i="14"/>
  <c r="O235" i="14"/>
  <c r="Q235" i="14"/>
  <c r="V235" i="14"/>
  <c r="G237" i="14"/>
  <c r="I237" i="14"/>
  <c r="K237" i="14"/>
  <c r="M237" i="14"/>
  <c r="O237" i="14"/>
  <c r="Q237" i="14"/>
  <c r="V237" i="14"/>
  <c r="G239" i="14"/>
  <c r="I239" i="14"/>
  <c r="K239" i="14"/>
  <c r="O239" i="14"/>
  <c r="Q239" i="14"/>
  <c r="V239" i="14"/>
  <c r="G240" i="14"/>
  <c r="I240" i="14"/>
  <c r="K240" i="14"/>
  <c r="M240" i="14"/>
  <c r="M239" i="14" s="1"/>
  <c r="O240" i="14"/>
  <c r="Q240" i="14"/>
  <c r="V240" i="14"/>
  <c r="G243" i="14"/>
  <c r="K243" i="14"/>
  <c r="O243" i="14"/>
  <c r="V243" i="14"/>
  <c r="G244" i="14"/>
  <c r="M244" i="14" s="1"/>
  <c r="M243" i="14" s="1"/>
  <c r="I244" i="14"/>
  <c r="I243" i="14" s="1"/>
  <c r="K244" i="14"/>
  <c r="O244" i="14"/>
  <c r="Q244" i="14"/>
  <c r="Q243" i="14" s="1"/>
  <c r="V244" i="14"/>
  <c r="G246" i="14"/>
  <c r="I246" i="14"/>
  <c r="K246" i="14"/>
  <c r="G247" i="14"/>
  <c r="I247" i="14"/>
  <c r="K247" i="14"/>
  <c r="M247" i="14"/>
  <c r="M246" i="14" s="1"/>
  <c r="O247" i="14"/>
  <c r="Q247" i="14"/>
  <c r="V247" i="14"/>
  <c r="G249" i="14"/>
  <c r="I249" i="14"/>
  <c r="K249" i="14"/>
  <c r="M249" i="14"/>
  <c r="O249" i="14"/>
  <c r="O246" i="14" s="1"/>
  <c r="Q249" i="14"/>
  <c r="V249" i="14"/>
  <c r="G251" i="14"/>
  <c r="I251" i="14"/>
  <c r="K251" i="14"/>
  <c r="M251" i="14"/>
  <c r="O251" i="14"/>
  <c r="Q251" i="14"/>
  <c r="Q246" i="14" s="1"/>
  <c r="V251" i="14"/>
  <c r="G254" i="14"/>
  <c r="M254" i="14" s="1"/>
  <c r="I254" i="14"/>
  <c r="K254" i="14"/>
  <c r="O254" i="14"/>
  <c r="Q254" i="14"/>
  <c r="V254" i="14"/>
  <c r="V246" i="14" s="1"/>
  <c r="Q256" i="14"/>
  <c r="V256" i="14"/>
  <c r="G257" i="14"/>
  <c r="G256" i="14" s="1"/>
  <c r="I257" i="14"/>
  <c r="K257" i="14"/>
  <c r="K256" i="14" s="1"/>
  <c r="O257" i="14"/>
  <c r="O256" i="14" s="1"/>
  <c r="Q257" i="14"/>
  <c r="V257" i="14"/>
  <c r="G265" i="14"/>
  <c r="M265" i="14" s="1"/>
  <c r="I265" i="14"/>
  <c r="I256" i="14" s="1"/>
  <c r="K265" i="14"/>
  <c r="O265" i="14"/>
  <c r="Q265" i="14"/>
  <c r="V265" i="14"/>
  <c r="G267" i="14"/>
  <c r="I267" i="14"/>
  <c r="K267" i="14"/>
  <c r="O267" i="14"/>
  <c r="Q267" i="14"/>
  <c r="V267" i="14"/>
  <c r="G268" i="14"/>
  <c r="I268" i="14"/>
  <c r="K268" i="14"/>
  <c r="M268" i="14"/>
  <c r="M267" i="14" s="1"/>
  <c r="O268" i="14"/>
  <c r="Q268" i="14"/>
  <c r="V268" i="14"/>
  <c r="G269" i="14"/>
  <c r="K269" i="14"/>
  <c r="M269" i="14"/>
  <c r="O269" i="14"/>
  <c r="V269" i="14"/>
  <c r="G270" i="14"/>
  <c r="I270" i="14"/>
  <c r="I269" i="14" s="1"/>
  <c r="K270" i="14"/>
  <c r="M270" i="14"/>
  <c r="O270" i="14"/>
  <c r="Q270" i="14"/>
  <c r="Q269" i="14" s="1"/>
  <c r="V270" i="14"/>
  <c r="Q272" i="14"/>
  <c r="V272" i="14"/>
  <c r="G273" i="14"/>
  <c r="I273" i="14"/>
  <c r="I272" i="14" s="1"/>
  <c r="K273" i="14"/>
  <c r="M273" i="14"/>
  <c r="O273" i="14"/>
  <c r="Q273" i="14"/>
  <c r="V273" i="14"/>
  <c r="G275" i="14"/>
  <c r="G272" i="14" s="1"/>
  <c r="I275" i="14"/>
  <c r="K275" i="14"/>
  <c r="O275" i="14"/>
  <c r="Q275" i="14"/>
  <c r="V275" i="14"/>
  <c r="G277" i="14"/>
  <c r="M277" i="14" s="1"/>
  <c r="I277" i="14"/>
  <c r="K277" i="14"/>
  <c r="O277" i="14"/>
  <c r="Q277" i="14"/>
  <c r="V277" i="14"/>
  <c r="G279" i="14"/>
  <c r="M279" i="14" s="1"/>
  <c r="I279" i="14"/>
  <c r="K279" i="14"/>
  <c r="K272" i="14" s="1"/>
  <c r="O279" i="14"/>
  <c r="Q279" i="14"/>
  <c r="V279" i="14"/>
  <c r="G281" i="14"/>
  <c r="I281" i="14"/>
  <c r="K281" i="14"/>
  <c r="M281" i="14"/>
  <c r="O281" i="14"/>
  <c r="Q281" i="14"/>
  <c r="V281" i="14"/>
  <c r="G284" i="14"/>
  <c r="I284" i="14"/>
  <c r="K284" i="14"/>
  <c r="M284" i="14"/>
  <c r="O284" i="14"/>
  <c r="O272" i="14" s="1"/>
  <c r="Q284" i="14"/>
  <c r="V284" i="14"/>
  <c r="G287" i="14"/>
  <c r="I287" i="14"/>
  <c r="O287" i="14"/>
  <c r="Q287" i="14"/>
  <c r="G288" i="14"/>
  <c r="M288" i="14" s="1"/>
  <c r="M287" i="14" s="1"/>
  <c r="I288" i="14"/>
  <c r="K288" i="14"/>
  <c r="K287" i="14" s="1"/>
  <c r="O288" i="14"/>
  <c r="Q288" i="14"/>
  <c r="V288" i="14"/>
  <c r="V287" i="14" s="1"/>
  <c r="K290" i="14"/>
  <c r="Q290" i="14"/>
  <c r="V290" i="14"/>
  <c r="G291" i="14"/>
  <c r="G290" i="14" s="1"/>
  <c r="I291" i="14"/>
  <c r="K291" i="14"/>
  <c r="O291" i="14"/>
  <c r="O290" i="14" s="1"/>
  <c r="Q291" i="14"/>
  <c r="V291" i="14"/>
  <c r="G292" i="14"/>
  <c r="M292" i="14" s="1"/>
  <c r="I292" i="14"/>
  <c r="I290" i="14" s="1"/>
  <c r="K292" i="14"/>
  <c r="O292" i="14"/>
  <c r="Q292" i="14"/>
  <c r="V292" i="14"/>
  <c r="G293" i="14"/>
  <c r="I293" i="14"/>
  <c r="K293" i="14"/>
  <c r="O293" i="14"/>
  <c r="Q293" i="14"/>
  <c r="V293" i="14"/>
  <c r="G294" i="14"/>
  <c r="I294" i="14"/>
  <c r="K294" i="14"/>
  <c r="M294" i="14"/>
  <c r="M293" i="14" s="1"/>
  <c r="O294" i="14"/>
  <c r="Q294" i="14"/>
  <c r="V294" i="14"/>
  <c r="G296" i="14"/>
  <c r="K296" i="14"/>
  <c r="O296" i="14"/>
  <c r="G297" i="14"/>
  <c r="I297" i="14"/>
  <c r="I296" i="14" s="1"/>
  <c r="K297" i="14"/>
  <c r="M297" i="14"/>
  <c r="O297" i="14"/>
  <c r="Q297" i="14"/>
  <c r="Q296" i="14" s="1"/>
  <c r="V297" i="14"/>
  <c r="G298" i="14"/>
  <c r="M298" i="14" s="1"/>
  <c r="M296" i="14" s="1"/>
  <c r="I298" i="14"/>
  <c r="K298" i="14"/>
  <c r="O298" i="14"/>
  <c r="Q298" i="14"/>
  <c r="V298" i="14"/>
  <c r="V296" i="14" s="1"/>
  <c r="AE300" i="14"/>
  <c r="BA21" i="13"/>
  <c r="BA19" i="13"/>
  <c r="BA14" i="13"/>
  <c r="BA10" i="13"/>
  <c r="I8" i="13"/>
  <c r="Q8" i="13"/>
  <c r="V8" i="13"/>
  <c r="G9" i="13"/>
  <c r="M9" i="13" s="1"/>
  <c r="M8" i="13" s="1"/>
  <c r="I9" i="13"/>
  <c r="K9" i="13"/>
  <c r="K8" i="13" s="1"/>
  <c r="O9" i="13"/>
  <c r="Q9" i="13"/>
  <c r="V9" i="13"/>
  <c r="G11" i="13"/>
  <c r="I11" i="13"/>
  <c r="K11" i="13"/>
  <c r="M11" i="13"/>
  <c r="O11" i="13"/>
  <c r="Q11" i="13"/>
  <c r="V11" i="13"/>
  <c r="G13" i="13"/>
  <c r="I13" i="13"/>
  <c r="K13" i="13"/>
  <c r="M13" i="13"/>
  <c r="O13" i="13"/>
  <c r="O8" i="13" s="1"/>
  <c r="Q13" i="13"/>
  <c r="V13" i="13"/>
  <c r="K15" i="13"/>
  <c r="O15" i="13"/>
  <c r="Q15" i="13"/>
  <c r="G16" i="13"/>
  <c r="I16" i="13"/>
  <c r="K16" i="13"/>
  <c r="M16" i="13"/>
  <c r="O16" i="13"/>
  <c r="Q16" i="13"/>
  <c r="V16" i="13"/>
  <c r="V15" i="13" s="1"/>
  <c r="G18" i="13"/>
  <c r="I18" i="13"/>
  <c r="K18" i="13"/>
  <c r="M18" i="13"/>
  <c r="O18" i="13"/>
  <c r="Q18" i="13"/>
  <c r="V18" i="13"/>
  <c r="G20" i="13"/>
  <c r="G15" i="13" s="1"/>
  <c r="I20" i="13"/>
  <c r="K20" i="13"/>
  <c r="O20" i="13"/>
  <c r="Q20" i="13"/>
  <c r="V20" i="13"/>
  <c r="G22" i="13"/>
  <c r="M22" i="13" s="1"/>
  <c r="I22" i="13"/>
  <c r="I15" i="13" s="1"/>
  <c r="K22" i="13"/>
  <c r="O22" i="13"/>
  <c r="Q22" i="13"/>
  <c r="V22" i="13"/>
  <c r="AE25" i="13"/>
  <c r="BA25" i="12"/>
  <c r="BA23" i="12"/>
  <c r="BA21" i="12"/>
  <c r="BA19" i="12"/>
  <c r="BA17" i="12"/>
  <c r="BA12" i="12"/>
  <c r="K8" i="12"/>
  <c r="O8" i="12"/>
  <c r="Q8" i="12"/>
  <c r="V8" i="12"/>
  <c r="G9" i="12"/>
  <c r="I9" i="12"/>
  <c r="I8" i="12" s="1"/>
  <c r="K9" i="12"/>
  <c r="M9" i="12"/>
  <c r="O9" i="12"/>
  <c r="Q9" i="12"/>
  <c r="V9" i="12"/>
  <c r="G10" i="12"/>
  <c r="G8" i="12" s="1"/>
  <c r="I10" i="12"/>
  <c r="K10" i="12"/>
  <c r="O10" i="12"/>
  <c r="Q10" i="12"/>
  <c r="V10" i="12"/>
  <c r="G13" i="12"/>
  <c r="M13" i="12" s="1"/>
  <c r="I13" i="12"/>
  <c r="K13" i="12"/>
  <c r="O13" i="12"/>
  <c r="Q13" i="12"/>
  <c r="V13" i="12"/>
  <c r="I14" i="12"/>
  <c r="K14" i="12"/>
  <c r="G15" i="12"/>
  <c r="I15" i="12"/>
  <c r="K15" i="12"/>
  <c r="M15" i="12"/>
  <c r="O15" i="12"/>
  <c r="Q15" i="12"/>
  <c r="Q14" i="12" s="1"/>
  <c r="V15" i="12"/>
  <c r="G16" i="12"/>
  <c r="I16" i="12"/>
  <c r="K16" i="12"/>
  <c r="M16" i="12"/>
  <c r="O16" i="12"/>
  <c r="O14" i="12" s="1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V14" i="12" s="1"/>
  <c r="G22" i="12"/>
  <c r="I22" i="12"/>
  <c r="K22" i="12"/>
  <c r="M22" i="12"/>
  <c r="O22" i="12"/>
  <c r="Q22" i="12"/>
  <c r="V22" i="12"/>
  <c r="G24" i="12"/>
  <c r="G14" i="12" s="1"/>
  <c r="I24" i="12"/>
  <c r="K24" i="12"/>
  <c r="O24" i="12"/>
  <c r="Q24" i="12"/>
  <c r="V24" i="12"/>
  <c r="AE27" i="12"/>
  <c r="F41" i="1" s="1"/>
  <c r="AF27" i="12"/>
  <c r="I20" i="1"/>
  <c r="I19" i="1"/>
  <c r="H56" i="1"/>
  <c r="I56" i="1" s="1"/>
  <c r="H55" i="1"/>
  <c r="I55" i="1" s="1"/>
  <c r="H52" i="1"/>
  <c r="I52" i="1" s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M8" i="21" l="1"/>
  <c r="G28" i="21"/>
  <c r="G8" i="13"/>
  <c r="G25" i="13" s="1"/>
  <c r="G41" i="1"/>
  <c r="H41" i="1" s="1"/>
  <c r="I41" i="1" s="1"/>
  <c r="G27" i="12"/>
  <c r="F40" i="1"/>
  <c r="F39" i="1"/>
  <c r="I18" i="1"/>
  <c r="I17" i="1"/>
  <c r="M8" i="22"/>
  <c r="AF59" i="22"/>
  <c r="M20" i="22"/>
  <c r="M19" i="22" s="1"/>
  <c r="M54" i="22"/>
  <c r="M53" i="22" s="1"/>
  <c r="M22" i="21"/>
  <c r="M14" i="21"/>
  <c r="M13" i="21" s="1"/>
  <c r="AF28" i="21"/>
  <c r="M132" i="20"/>
  <c r="M152" i="20"/>
  <c r="M8" i="20"/>
  <c r="M162" i="20"/>
  <c r="M142" i="20"/>
  <c r="M11" i="20"/>
  <c r="AF243" i="20"/>
  <c r="M53" i="19"/>
  <c r="M21" i="19"/>
  <c r="M57" i="19"/>
  <c r="M15" i="19"/>
  <c r="M14" i="19" s="1"/>
  <c r="G14" i="19"/>
  <c r="M49" i="18"/>
  <c r="M48" i="18" s="1"/>
  <c r="M54" i="18"/>
  <c r="M53" i="18" s="1"/>
  <c r="M9" i="18"/>
  <c r="M8" i="18" s="1"/>
  <c r="M99" i="17"/>
  <c r="M140" i="17"/>
  <c r="M153" i="17"/>
  <c r="M129" i="17"/>
  <c r="M72" i="17"/>
  <c r="M166" i="17"/>
  <c r="M165" i="17" s="1"/>
  <c r="M143" i="17"/>
  <c r="G72" i="17"/>
  <c r="M62" i="17"/>
  <c r="M61" i="17" s="1"/>
  <c r="M9" i="17"/>
  <c r="M8" i="17" s="1"/>
  <c r="AF173" i="17"/>
  <c r="G99" i="17"/>
  <c r="M123" i="17"/>
  <c r="M118" i="17" s="1"/>
  <c r="M8" i="16"/>
  <c r="M49" i="16"/>
  <c r="G8" i="16"/>
  <c r="AF67" i="16"/>
  <c r="G49" i="16"/>
  <c r="M8" i="15"/>
  <c r="M138" i="15"/>
  <c r="M65" i="15"/>
  <c r="M91" i="15"/>
  <c r="M117" i="15"/>
  <c r="M110" i="15" s="1"/>
  <c r="G135" i="15"/>
  <c r="G65" i="15"/>
  <c r="G138" i="15"/>
  <c r="G8" i="15"/>
  <c r="G91" i="15"/>
  <c r="M45" i="15"/>
  <c r="M38" i="15" s="1"/>
  <c r="M157" i="14"/>
  <c r="M115" i="14"/>
  <c r="G8" i="14"/>
  <c r="M275" i="14"/>
  <c r="M272" i="14" s="1"/>
  <c r="M257" i="14"/>
  <c r="M256" i="14" s="1"/>
  <c r="M177" i="14"/>
  <c r="M176" i="14" s="1"/>
  <c r="M65" i="14"/>
  <c r="M64" i="14" s="1"/>
  <c r="M21" i="14"/>
  <c r="M8" i="14" s="1"/>
  <c r="M291" i="14"/>
  <c r="M290" i="14" s="1"/>
  <c r="M20" i="13"/>
  <c r="M15" i="13" s="1"/>
  <c r="AF25" i="13"/>
  <c r="G42" i="1" s="1"/>
  <c r="H42" i="1" s="1"/>
  <c r="I42" i="1" s="1"/>
  <c r="M24" i="12"/>
  <c r="M14" i="12" s="1"/>
  <c r="M10" i="12"/>
  <c r="M8" i="12" s="1"/>
  <c r="J28" i="1"/>
  <c r="J26" i="1"/>
  <c r="G38" i="1"/>
  <c r="F38" i="1"/>
  <c r="J23" i="1"/>
  <c r="J24" i="1"/>
  <c r="J25" i="1"/>
  <c r="J27" i="1"/>
  <c r="E24" i="1"/>
  <c r="E26" i="1"/>
  <c r="G53" i="1" l="1"/>
  <c r="H53" i="1" s="1"/>
  <c r="I53" i="1" s="1"/>
  <c r="G54" i="1"/>
  <c r="H54" i="1" s="1"/>
  <c r="I54" i="1" s="1"/>
  <c r="G40" i="1"/>
  <c r="H40" i="1" s="1"/>
  <c r="I40" i="1" s="1"/>
  <c r="I82" i="1"/>
  <c r="G39" i="1"/>
  <c r="G57" i="1" s="1"/>
  <c r="G25" i="1" s="1"/>
  <c r="A25" i="1" s="1"/>
  <c r="F57" i="1"/>
  <c r="G26" i="1" l="1"/>
  <c r="A26" i="1"/>
  <c r="H39" i="1"/>
  <c r="I39" i="1" s="1"/>
  <c r="I57" i="1" s="1"/>
  <c r="I87" i="1"/>
  <c r="I16" i="1"/>
  <c r="I21" i="1" s="1"/>
  <c r="H57" i="1"/>
  <c r="G28" i="1"/>
  <c r="G23" i="1"/>
  <c r="A23" i="1" s="1"/>
  <c r="A24" i="1" s="1"/>
  <c r="J83" i="1" l="1"/>
  <c r="J72" i="1"/>
  <c r="J73" i="1"/>
  <c r="J77" i="1"/>
  <c r="J80" i="1"/>
  <c r="J75" i="1"/>
  <c r="J65" i="1"/>
  <c r="J76" i="1"/>
  <c r="J82" i="1"/>
  <c r="J79" i="1"/>
  <c r="J78" i="1"/>
  <c r="J66" i="1"/>
  <c r="J70" i="1"/>
  <c r="J64" i="1"/>
  <c r="J69" i="1"/>
  <c r="J71" i="1"/>
  <c r="J85" i="1"/>
  <c r="J84" i="1"/>
  <c r="J86" i="1"/>
  <c r="J81" i="1"/>
  <c r="J68" i="1"/>
  <c r="J67" i="1"/>
  <c r="J74" i="1"/>
  <c r="J48" i="1"/>
  <c r="J55" i="1"/>
  <c r="J44" i="1"/>
  <c r="J53" i="1"/>
  <c r="J42" i="1"/>
  <c r="J47" i="1"/>
  <c r="J49" i="1"/>
  <c r="J39" i="1"/>
  <c r="J57" i="1" s="1"/>
  <c r="J45" i="1"/>
  <c r="J41" i="1"/>
  <c r="J40" i="1"/>
  <c r="J54" i="1"/>
  <c r="J56" i="1"/>
  <c r="J50" i="1"/>
  <c r="J52" i="1"/>
  <c r="J51" i="1"/>
  <c r="J46" i="1"/>
  <c r="G24" i="1"/>
  <c r="A27" i="1" s="1"/>
  <c r="A29" i="1" s="1"/>
  <c r="G29" i="1"/>
  <c r="G27" i="1" s="1"/>
  <c r="J8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<sst xmlns="http://schemas.openxmlformats.org/spreadsheetml/2006/main" count="5530" uniqueCount="1297">
  <si>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</si>
  <si>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</si>
  <si>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</si>
  <si>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</si>
  <si>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</si>
  <si>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</si>
  <si>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</si>
  <si>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</si>
  <si>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</si>
  <si>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</si>
  <si>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</si>
  <si>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</si>
  <si>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</si>
  <si>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</si>
  <si>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</si>
  <si>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</si>
  <si>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</si>
  <si>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</si>
  <si>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</si>
  <si>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</si>
  <si>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</si>
  <si>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</si>
  <si>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</si>
  <si>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</si>
  <si>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</si>
  <si>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</si>
  <si>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</si>
  <si>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</si>
  <si>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</si>
  <si>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</si>
  <si>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</si>
  <si>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</si>
  <si>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</si>
  <si>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</si>
  <si>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</si>
  <si>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</si>
  <si>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</si>
  <si>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</si>
  <si>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</si>
  <si>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</si>
  <si>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</si>
  <si>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</si>
  <si>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</si>
  <si>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2016-14</t>
  </si>
  <si>
    <t>KOPŘIVNICE CHODNÍK VLČOVICE-MNIŠÍ</t>
  </si>
  <si>
    <t>Město Kopřivnice</t>
  </si>
  <si>
    <t>Štefánikova 1163/12</t>
  </si>
  <si>
    <t>Kopřivnice</t>
  </si>
  <si>
    <t>74221</t>
  </si>
  <si>
    <t>00298077</t>
  </si>
  <si>
    <t>CZ00298077</t>
  </si>
  <si>
    <t>MSS - projekt s.r.o.</t>
  </si>
  <si>
    <t>Michelská 580/63</t>
  </si>
  <si>
    <t>Praha-Michle</t>
  </si>
  <si>
    <t>14100</t>
  </si>
  <si>
    <t>26849836</t>
  </si>
  <si>
    <t>Stavba</t>
  </si>
  <si>
    <t>Ostatní a vedlejší náklady</t>
  </si>
  <si>
    <t>01</t>
  </si>
  <si>
    <t>VON-ZPŮSOBILÉ-VEDLEJŠÍ AKTIVITY</t>
  </si>
  <si>
    <t>02</t>
  </si>
  <si>
    <t>VON-NEZPŮSOBILÉ</t>
  </si>
  <si>
    <t>Stavební objekt</t>
  </si>
  <si>
    <t>SO 101</t>
  </si>
  <si>
    <t>CHODNÍK</t>
  </si>
  <si>
    <t>1</t>
  </si>
  <si>
    <t>CHODNÍK-ZPŮSOBILÉ-HLAVNÍ AKTIVITY</t>
  </si>
  <si>
    <t>2</t>
  </si>
  <si>
    <t>CHODNÍK-ZPŮSOBILÉ-VEDLEJŠÍ AKTIVITY</t>
  </si>
  <si>
    <t>3</t>
  </si>
  <si>
    <t>CHODNÍK-NEZPŮSOBILÉ</t>
  </si>
  <si>
    <t>4</t>
  </si>
  <si>
    <t>OPĚRNÁ ZÍDKA, OPLOCENÍ, ODVODNĚNÍ U ČP 142 - ZPŮSOBILÉ</t>
  </si>
  <si>
    <t>SO 301</t>
  </si>
  <si>
    <t>ÚČELOVÉ ODVODNĚNÍ MÍSTNÍ KOMUNIKACE</t>
  </si>
  <si>
    <t>ÚČELOVÉ ODVODNĚNÍ-ZPŮSOBILÉ-HLAVNÍ AKTIVITY</t>
  </si>
  <si>
    <t>ÚČELOVÉ ODVODNĚNÍ-ZPŮSOBILÉ-VEDLEJŠÍ AKTIVITY</t>
  </si>
  <si>
    <t>ÚČELOVÉ ODVODNĚNÍ-NEZPŮSOBILÉ</t>
  </si>
  <si>
    <t>SO 401</t>
  </si>
  <si>
    <t>OSVĚTLENÍ PŘECHODU PRO CHODCE</t>
  </si>
  <si>
    <t>OSVĚTLENÍ PŘECHODU - ZPŮSOBILÉ - HLAVNÍ AKTIVITY</t>
  </si>
  <si>
    <t>SO 402</t>
  </si>
  <si>
    <t>VEŘEJNÉ OSVĚTLENÍ</t>
  </si>
  <si>
    <t>VEŘEJNÉ OSVĚTLENÍ - ZPŮSOBILÉ - HLAVNÍ AKTIVITY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</si>
  <si>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</si>
  <si>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</si>
  <si>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</si>
  <si>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</si>
  <si>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</si>
  <si>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</si>
  <si>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</si>
  <si>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Vodorovné konstrukce</t>
  </si>
  <si>
    <t>5</t>
  </si>
  <si>
    <t>Komunikace</t>
  </si>
  <si>
    <t>63</t>
  </si>
  <si>
    <t>Podlahy a podlahové konstrukce</t>
  </si>
  <si>
    <t>767</t>
  </si>
  <si>
    <t>Konstrukce zámečnické</t>
  </si>
  <si>
    <t>8</t>
  </si>
  <si>
    <t>Trubní vedení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</si>
  <si>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</si>
  <si>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</si>
  <si>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</si>
  <si>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</si>
  <si>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</si>
  <si>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</si>
  <si>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99</t>
  </si>
  <si>
    <t>Staveništní přesun hmot</t>
  </si>
  <si>
    <t>999</t>
  </si>
  <si>
    <t>Poplatky za skládky</t>
  </si>
  <si>
    <t>D96</t>
  </si>
  <si>
    <t>Přesuny suti a vybouraných hmot</t>
  </si>
  <si>
    <t>M21</t>
  </si>
  <si>
    <t>Elektromontáže</t>
  </si>
  <si>
    <t>M43</t>
  </si>
  <si>
    <t>Montáže ocelových konstrukcí</t>
  </si>
  <si>
    <t>M46</t>
  </si>
  <si>
    <t>Zemní práce při montážích</t>
  </si>
  <si>
    <t>ON</t>
  </si>
  <si>
    <t>VN</t>
  </si>
  <si>
    <t>711</t>
  </si>
  <si>
    <t>Izolace proti vodě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</si>
  <si>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</si>
  <si>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</si>
  <si>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</si>
  <si>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</si>
  <si>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</si>
  <si>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</si>
  <si>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</si>
  <si>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</si>
  <si>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</si>
  <si>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</si>
  <si>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</si>
  <si>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</si>
  <si>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</si>
  <si>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</si>
  <si>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</si>
  <si>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</si>
  <si>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</si>
  <si>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</si>
  <si>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</si>
  <si>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</si>
  <si>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</si>
  <si>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</si>
  <si>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</si>
  <si>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</si>
  <si>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</si>
  <si>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</si>
  <si>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</si>
  <si>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</si>
  <si>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</si>
  <si>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</si>
  <si>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</si>
  <si>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</si>
  <si>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 xml:space="preserve">Geodetické práce </t>
  </si>
  <si>
    <t>Soubor</t>
  </si>
  <si>
    <t>RTS 20/ I</t>
  </si>
  <si>
    <t>Indiv</t>
  </si>
  <si>
    <t>VRN</t>
  </si>
  <si>
    <t>POL99_0</t>
  </si>
  <si>
    <t>005111020R</t>
  </si>
  <si>
    <t>Vytyčení stavby</t>
  </si>
  <si>
    <t>POP</t>
  </si>
  <si>
    <t>Vyhotovení protokolu o vytyčení stavby se seznamem souřadnic vytyčených bodů a jejich polohopisnými (S-JTSK) a výškopisnými (Bpv) hodnotami.</t>
  </si>
  <si>
    <t>005111030R</t>
  </si>
  <si>
    <t>Zaměření skutečného stavu</t>
  </si>
  <si>
    <t>273766T10</t>
  </si>
  <si>
    <t>Zajištění fotodokumentace průběhu stavby</t>
  </si>
  <si>
    <t>Vlastní</t>
  </si>
  <si>
    <t>Práce</t>
  </si>
  <si>
    <t>POL1_1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</si>
  <si>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</si>
  <si>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</si>
  <si>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</si>
  <si>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</si>
  <si>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</si>
  <si>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</si>
  <si>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</si>
  <si>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</si>
  <si>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</si>
  <si>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</si>
  <si>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</si>
  <si>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</si>
  <si>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</si>
  <si>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</si>
  <si>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</si>
  <si>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</si>
  <si>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Geodetické zaměření rohů stavby, stabilizace bodů a sestavení laviček.</t>
  </si>
  <si>
    <t>END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</si>
  <si>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</si>
  <si>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</si>
  <si>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</si>
  <si>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</si>
  <si>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</si>
  <si>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</si>
  <si>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</si>
  <si>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</si>
  <si>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</si>
  <si>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</si>
  <si>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</si>
  <si>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</si>
  <si>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</si>
  <si>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</si>
  <si>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 R</t>
  </si>
  <si>
    <t>Předání a převzetí díla</t>
  </si>
  <si>
    <t>Náklady zhotovitele, které vzniknou v souvislosti s povinnostmi zhotovitele při předání a převzetí díla.</t>
  </si>
  <si>
    <t>00528 R</t>
  </si>
  <si>
    <t>Podmínky dotačních programů</t>
  </si>
  <si>
    <t>Náklady zhotovitele, které vznikají v souvislosti se specifickými obchodními podmínkami objednatele.</t>
  </si>
  <si>
    <t>Položkový soupis prací a dodávek</t>
  </si>
  <si>
    <t>113151114R00</t>
  </si>
  <si>
    <t>Odstranění podkladu, krytu frézováním povrch živičný, plochy do 500 m2 na jednom objektu nebo při provádění pruhu šířky do  750 mm, tloušťky 50 mm</t>
  </si>
  <si>
    <t>m2</t>
  </si>
  <si>
    <t>822-1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</si>
  <si>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</si>
  <si>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</si>
  <si>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před výkopy : (20+114+11)*3+33*3+8*3+7*17*0,5+25*6*0,5+2*15+2*4</t>
  </si>
  <si>
    <t>VV</t>
  </si>
  <si>
    <t>121101100R00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</si>
  <si>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</si>
  <si>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</si>
  <si>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</si>
  <si>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</si>
  <si>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výkaz výměr : 894,86*0,1</t>
  </si>
  <si>
    <t>131301110R00</t>
  </si>
  <si>
    <t>Hloubení nezapažených jam a zářezů do 50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</si>
  <si>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</si>
  <si>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protihluková stěna : (2,4+3,6)*0,5*(1,4+1)*0,5*(14,7+0,6+0,7)</t>
  </si>
  <si>
    <t>(2,4+3,6)*0,5*(1,3+1)*0,5*(11,2+0,6+0,6)</t>
  </si>
  <si>
    <t>výkaz výměr : 109,13</t>
  </si>
  <si>
    <t>sanační vrstvy : 820,93333*0,3</t>
  </si>
  <si>
    <t>131301119R00</t>
  </si>
  <si>
    <t xml:space="preserve">Hloubení nezapažených jam a zářezů příplatek za lepivost, v hornině 4,  </t>
  </si>
  <si>
    <t>455,79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</si>
  <si>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</si>
  <si>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</si>
  <si>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</si>
  <si>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330*(0,4+0,5)*0,5*0,4</t>
  </si>
  <si>
    <t>132301119R00</t>
  </si>
  <si>
    <t xml:space="preserve">Hloubení rýh šířky do 60 cm příplatek za lepivost, v hornině 4,  </t>
  </si>
  <si>
    <t>59,4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</si>
  <si>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</si>
  <si>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</si>
  <si>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</si>
  <si>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protihluková stěna : 101,38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</si>
  <si>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</si>
  <si>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</si>
  <si>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</si>
  <si>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121,1366</t>
  </si>
  <si>
    <t>162701105R00</t>
  </si>
  <si>
    <t>Vodorovné přemístění výkopku z horniny 1 až 4, na vzdálenost přes 9 000  do 10 000 m</t>
  </si>
  <si>
    <t>zbytková zemina : 455,79+59,4</t>
  </si>
  <si>
    <t>162701109R00</t>
  </si>
  <si>
    <t>Vodorovné přemístění výkopku příplatek k ceně za každých dalších i započatých 1 000 m přes 10 000 m_x000D_
 z horniny 1 až 4</t>
  </si>
  <si>
    <t>515,19*5</t>
  </si>
  <si>
    <t>167101101R00</t>
  </si>
  <si>
    <t>Nakládání, skládání, překládání neulehlého výkopku nakládání výkopku_x000D_
 do 100 m3, z horniny 1 až 4</t>
  </si>
  <si>
    <t>515,19+181,701-59,4-246,28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</si>
  <si>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</si>
  <si>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</si>
  <si>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</si>
  <si>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protihluková stěna : 100,38-1,5*0,1*26,5-1,2*0,4*25,9-0,4*0,7*25,9</t>
  </si>
  <si>
    <t>výkaz výměr : 104,98</t>
  </si>
  <si>
    <t>180402113R00</t>
  </si>
  <si>
    <t>Založení trávníku parkový trávník, výsevem, na svahu přes 1:2 do 1:1</t>
  </si>
  <si>
    <t>823-1</t>
  </si>
  <si>
    <t>na půdě předem připravené s pokosením, naložením, odvozem odpadu do 20 km a se složením,</t>
  </si>
  <si>
    <t>297,905</t>
  </si>
  <si>
    <t>181101111R00</t>
  </si>
  <si>
    <t>Úprava pláně v zářezech bez rozlišení horniny, se zhutněním - ručně</t>
  </si>
  <si>
    <t>vyrovnáním výškových rozdílů, ploch vodorovných a ploch do sklonu 1 : 5.</t>
  </si>
  <si>
    <t>výkaz výměr : 926,86</t>
  </si>
  <si>
    <t>182201101R00</t>
  </si>
  <si>
    <t>Svahování násypů bez rozlišení horniny</t>
  </si>
  <si>
    <t>trvalých svahů do projektovaných profilů s potřebným přemístěním výkopku při svahování v násypech,</t>
  </si>
  <si>
    <t>výkaz výměr : 218,36</t>
  </si>
  <si>
    <t>182301124R00</t>
  </si>
  <si>
    <t>Rozprostření a urovnání ornice ve svahu v souvislé ploše do 500 m2, tloušťka vrstvy přes 200 do 250 mm</t>
  </si>
  <si>
    <t>s případným nutným přemístěním hromad nebo dočasných skládek na místo potřeby ze vzdálenosti do 30 m, ve svahu sklonu přes 1 : 5,</t>
  </si>
  <si>
    <t>výkaz výměr : 297,905</t>
  </si>
  <si>
    <t>199000002R00</t>
  </si>
  <si>
    <t>Poplatky za skládku horniny 1- 4, skupina 17 05 04 z Katalogu odpadů</t>
  </si>
  <si>
    <t>515,19</t>
  </si>
  <si>
    <t>00572400R</t>
  </si>
  <si>
    <t>směs travní parková, pro běžnou zátěž</t>
  </si>
  <si>
    <t>kg</t>
  </si>
  <si>
    <t>SPCM</t>
  </si>
  <si>
    <t>Specifikace</t>
  </si>
  <si>
    <t>POL3_0</t>
  </si>
  <si>
    <t>297,905*0,03</t>
  </si>
  <si>
    <t>212561111R00</t>
  </si>
  <si>
    <t>Výplň trativodů kamenivem hrubým drceným, frakce 4-16 mm</t>
  </si>
  <si>
    <t>800-2</t>
  </si>
  <si>
    <t>do rýh bez zhutnění s úpravou povrchu výplně,</t>
  </si>
  <si>
    <t>(0,4*0,5-0,15)*330</t>
  </si>
  <si>
    <t>212792112R00</t>
  </si>
  <si>
    <t>Montáž trativodů z flexibilních trubek jakékoliv DN</t>
  </si>
  <si>
    <t>m</t>
  </si>
  <si>
    <t>827-1</t>
  </si>
  <si>
    <t>se zřízením štěrkopískového lože pod trubky a s jejich obsypem v průměrném celkovém množství do 0,15 m3/m,</t>
  </si>
  <si>
    <t>330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</si>
  <si>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</si>
  <si>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</si>
  <si>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</si>
  <si>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pod základy stěna : 1,5*26,5</t>
  </si>
  <si>
    <t>273311114R00</t>
  </si>
  <si>
    <t xml:space="preserve">Základové desky z betonu prostého beton C 12/15,  </t>
  </si>
  <si>
    <t>821-1</t>
  </si>
  <si>
    <t>ve výkopu zapaženém nebo nezapaženém, popř. nad terénem,</t>
  </si>
  <si>
    <t>podklad pod výztuž,bednění : 26,5*1,5*0,1</t>
  </si>
  <si>
    <t>274321118R00</t>
  </si>
  <si>
    <t xml:space="preserve">Základové pasy, prahy, věnce, ostruhy ze ŽB beton C 30/37,  </t>
  </si>
  <si>
    <t>protihluková stěna : 1,2*0,4*(6*3+2*3,95)</t>
  </si>
  <si>
    <t>274354111R00</t>
  </si>
  <si>
    <t>Bednění základových pasů, prahů, věnců, ostruh zřízení bednění</t>
  </si>
  <si>
    <t>protihluková stěna : (1,2+6)*2*0,4*3+(1,2+3,95)*2*0,4*2</t>
  </si>
  <si>
    <t>274354211R00</t>
  </si>
  <si>
    <t>Bednění základových pasů, prahů, věnců, ostruh odstranění bednění</t>
  </si>
  <si>
    <t>25,52</t>
  </si>
  <si>
    <t>274361214R00</t>
  </si>
  <si>
    <t>Výztuž základových pasů, prahů, věnců, ostruh průměr do 12 mm, ocel 10 505</t>
  </si>
  <si>
    <t>t</t>
  </si>
  <si>
    <t>protihluková stěna oR8,oR12 : 0,169+0,3</t>
  </si>
  <si>
    <t>274361411R00</t>
  </si>
  <si>
    <t>Výztuž základových pasů, prahů, věnců, ostruh  , svařované sítě</t>
  </si>
  <si>
    <t>protih.stěna KY50,KD37 : 0,22+0,086</t>
  </si>
  <si>
    <t>289970111R00</t>
  </si>
  <si>
    <t>Geotextílie separační, filtrační, zpevňující polypropylén, 300 g/m2</t>
  </si>
  <si>
    <t>dren PE : (0,4*3+0,5*2)*330</t>
  </si>
  <si>
    <t>zámková dlažba 6 cm :  445/1,35*1,8</t>
  </si>
  <si>
    <t>zámková dlažba 8 cm : 91,2/1,35*1,8</t>
  </si>
  <si>
    <t>28611225.AR</t>
  </si>
  <si>
    <t>trubka plastová drenážní PVC; ohebná; perforovaná po celém obvodu; DN 160,0 mm</t>
  </si>
  <si>
    <t>330*1,09</t>
  </si>
  <si>
    <t>334323218R00</t>
  </si>
  <si>
    <t>Mostní opěry, pilíře, stěny ze železobetonu stěny, cement portlandský, beton C 30/37, tloušťka do 450 mm</t>
  </si>
  <si>
    <t>protihluková stěna dřík : (6*3+3,95*2)*0,4*1,6</t>
  </si>
  <si>
    <t>334351111R00</t>
  </si>
  <si>
    <t>Bednění konstrukcí bednění opěr, pilířů a úložných prahů,  , zřízení</t>
  </si>
  <si>
    <t>mostních svislých, šikmých, přímých, zakřivených i skloněných výšky do 20 m, opěr, pilířů a úložných prahů, stěn a křídel žebrových i deskových tl. do 45 cm, sloupů čtvercových, obdélníkových a mnohoúhelníkových průřezové plochy do 0,9 m2, sloupů kruhových a oválných,</t>
  </si>
  <si>
    <t>protihluk stěna : (0,4+6)*2*1,6*3+(0,4+3,95)*2*1,6*2</t>
  </si>
  <si>
    <t>334351211R00</t>
  </si>
  <si>
    <t>Bednění konstrukcí bednění opěr, pilířů a úložných prahů,  , odstranění</t>
  </si>
  <si>
    <t>89,28</t>
  </si>
  <si>
    <t>334361114R00</t>
  </si>
  <si>
    <t>Výztuž opěr průměr do 12 mm, ocel 10 505</t>
  </si>
  <si>
    <t>nebo předpjatého betonu průměr do 12 mm i průměr přes 12 mm,</t>
  </si>
  <si>
    <t>0,161</t>
  </si>
  <si>
    <t>334361411R00</t>
  </si>
  <si>
    <t>Výztuž opěr  , svařované sítě</t>
  </si>
  <si>
    <t>0,348</t>
  </si>
  <si>
    <t>451572111RK6</t>
  </si>
  <si>
    <t>Lože pod potrubí, stoky a drobné objekty z kameniva drobného těženého 0÷4 mm</t>
  </si>
  <si>
    <t>v otevřeném výkopu,</t>
  </si>
  <si>
    <t>330*0,4*0,1</t>
  </si>
  <si>
    <t>564681111R00</t>
  </si>
  <si>
    <t>Podklad z kameniva hrubého drceného vel. 63-125 mm tloušťka po zhutnění 300 mm</t>
  </si>
  <si>
    <t>s rozprostřením a zhutněním</t>
  </si>
  <si>
    <t>sanace zámk.dlažba 6 cm : 445/1,35*1,8</t>
  </si>
  <si>
    <t>sanace zámk.dlažba 8 cm : 91,2/1,35*1,8</t>
  </si>
  <si>
    <t>564871111R00</t>
  </si>
  <si>
    <t>Podklad ze štěrkodrti s rozprostřením a zhutněním frakce 0-63 mm, tloušťka po zhutnění 250 mm</t>
  </si>
  <si>
    <t>chodník : 445/1,35*1,8</t>
  </si>
  <si>
    <t>564861111R00</t>
  </si>
  <si>
    <t>Podklad ze štěrkodrti s rozprostřením a zhutněním frakce 0-63 mm, tloušťka po zhutnění 200 mm</t>
  </si>
  <si>
    <t>sjezdy : 121,6</t>
  </si>
  <si>
    <t>564851111R00</t>
  </si>
  <si>
    <t>Podklad ze štěrkodrti s rozprostřením a zhutněním frakce 0-63 mm, tloušťka po zhutnění 150 mm</t>
  </si>
  <si>
    <t>565161112RT3</t>
  </si>
  <si>
    <t>Podklad z kameniva obaleného asfaltem ACP 22+, v pruhu šířky do 3 m, třídy 1, tloušťka po zhutnění 90 mm</t>
  </si>
  <si>
    <t>u dvouřádku : 388*0,2</t>
  </si>
  <si>
    <t>573111111R00</t>
  </si>
  <si>
    <t>Postřik živičný infiltrační s posypem kamenivem v množství 0,6 kg/m2</t>
  </si>
  <si>
    <t>z asfaltu silničního</t>
  </si>
  <si>
    <t>77,6</t>
  </si>
  <si>
    <t>573231111R00</t>
  </si>
  <si>
    <t>Postřik živičný spojovací bez posypu kamenivem ze silniční emulze, v množství od 0,5 do 0,7 kg/m2</t>
  </si>
  <si>
    <t>189,5+209,15+730,5</t>
  </si>
  <si>
    <t>577141112RT3</t>
  </si>
  <si>
    <t>Beton asfaltový s rozprostřením a zhutněním v pruhu šířky do 3 m, ACO 11+ nebo ACO 16+, tloušťky 50 mm, plochy do 200 m2</t>
  </si>
  <si>
    <t>u dvouřádku : 388*0,3</t>
  </si>
  <si>
    <t>577142112RT2</t>
  </si>
  <si>
    <t>Beton asfaltový s rozprostřením a zhutněním v pruhu šířky přes 3 m, ACO 11+ nebo ACO 16+, tloušťky 50 mm, plochy od 201 do 1000 m2</t>
  </si>
  <si>
    <t>po frézu : 730,5</t>
  </si>
  <si>
    <t>577151123RT3</t>
  </si>
  <si>
    <t>Beton asfaltový s rozprostřením a zhutněním v pruhu šířky do 3 m, ACL 16+, tloušťky 60 mm, plochy do 200 m2</t>
  </si>
  <si>
    <t>dvouřádek : 388*0,25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</si>
  <si>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</si>
  <si>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</si>
  <si>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</si>
  <si>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445</t>
  </si>
  <si>
    <t>596215040R00</t>
  </si>
  <si>
    <t>Kladení zámkové dlažby do drtě tloušťka dlažby 80 mm, tloušťka lože 40 mm</t>
  </si>
  <si>
    <t>výkaz výměr : 51,5+39,7</t>
  </si>
  <si>
    <t>59245110R</t>
  </si>
  <si>
    <t>dlažba betonová dvouvrstvá, skladebná; obdélník; šedá; l = 200 mm; š = 100 mm; tl. 60,0 mm</t>
  </si>
  <si>
    <t>437,5*1,01</t>
  </si>
  <si>
    <t>59245111R</t>
  </si>
  <si>
    <t>dlažba betonová dvouvrstvá, skladebná; obdélník; červená; l = 200 mm; š = 100 mm; tl. 60,0 mm</t>
  </si>
  <si>
    <t>7,2*1,01</t>
  </si>
  <si>
    <t>592451158R</t>
  </si>
  <si>
    <t>dlažba betonová dvouvrstvá, skladebná; obdélník; dlaždice pro nevidomé; červená; l = 200 mm; š = 100 mm; tl. 80,0 mm</t>
  </si>
  <si>
    <t>39,7*1,01</t>
  </si>
  <si>
    <t>592451172R</t>
  </si>
  <si>
    <t>dlažba betonová dvouvrstvá; obdélník; písková; l = 200 mm; š = 100 mm; tl. 80,0 mm</t>
  </si>
  <si>
    <t>51,5*1,01</t>
  </si>
  <si>
    <t>639571215R00</t>
  </si>
  <si>
    <t>Kačírek pro okapový chodník tl. 150 mm</t>
  </si>
  <si>
    <t>801-1</t>
  </si>
  <si>
    <t>38,5</t>
  </si>
  <si>
    <t>895941311R00</t>
  </si>
  <si>
    <t>Zřízení vpusti kanalizační uliční z betonových dílců_x000D_
 typ UVB - 50</t>
  </si>
  <si>
    <t>kus</t>
  </si>
  <si>
    <t>včetně zřízení lože ze štěrkopísku,</t>
  </si>
  <si>
    <t>10</t>
  </si>
  <si>
    <t>899204111R00</t>
  </si>
  <si>
    <t>Osazení mříží litinových o hmotnost jednotlivě přes 150 kg</t>
  </si>
  <si>
    <t>včetně rámů a košů na bahno,</t>
  </si>
  <si>
    <t>55243090R</t>
  </si>
  <si>
    <t>mříž vtoková; litina; rozměr 500x500 mm; příslušenství rám; únosnost C 250 kN</t>
  </si>
  <si>
    <t>RTS 17/ I</t>
  </si>
  <si>
    <t>55340380R</t>
  </si>
  <si>
    <t>mříž uliční; litina; rozměr 500/500 mm; únosnost D 400 kN</t>
  </si>
  <si>
    <t>RTS 18/ II</t>
  </si>
  <si>
    <t>RTS 18/ I</t>
  </si>
  <si>
    <t>592238510R</t>
  </si>
  <si>
    <t>dno uliční vpusti beton; TBV; Di = 450,0 mm; h = 300 mm; t = 50 mm; kalová prohlubeň</t>
  </si>
  <si>
    <t>10*1,01</t>
  </si>
  <si>
    <t>59223858R</t>
  </si>
  <si>
    <t>skruž betonová uliční vpusti, horní; kruhová; l = 555 mm; d = 450 mm</t>
  </si>
  <si>
    <t>5922386321R</t>
  </si>
  <si>
    <t>skruž betonová uliční vpusti, středová; s otvorem PVC DN 150; kruhová; l = 350 mm; d = 450 mm</t>
  </si>
  <si>
    <t>59223864R</t>
  </si>
  <si>
    <t>prstenec do uliční vpusti; betonový; TBV; DN = 390,0 mm; h = 60,0 mm</t>
  </si>
  <si>
    <t>914001121R00</t>
  </si>
  <si>
    <t xml:space="preserve">Osazení a montáž svislých dopravních značek sloupek, do betonového základu a AL patky,  </t>
  </si>
  <si>
    <t>stávající posunutí : 7</t>
  </si>
  <si>
    <t>914001121RT6</t>
  </si>
  <si>
    <t>Osazení a montáž svislých dopravních značek sloupek, do betonového základu a AL patky, včetně dodávky sloupku a značky</t>
  </si>
  <si>
    <t>IP6,IJb4 : 2+2</t>
  </si>
  <si>
    <t>914431111RT6</t>
  </si>
  <si>
    <t>Osazení a montáž dopravního zrcadla na sloupek nebo nosnou konstrukci, včetně dodávky sloupku a značky</t>
  </si>
  <si>
    <t>Včetně:</t>
  </si>
  <si>
    <t>- výkopu jámy pro sloupek nebo osazení nosné konstrukce do zdiva,</t>
  </si>
  <si>
    <t>- osazení sloupku a obetonování patky nebo zazdění nosné konstrukce do zdiva,</t>
  </si>
  <si>
    <t>- osazení a montáž zrcadlové části a zrcadla</t>
  </si>
  <si>
    <t>- odhozu zbylého výkopku na vzdálenost do 3 m.</t>
  </si>
  <si>
    <t>915711111R00</t>
  </si>
  <si>
    <t>Vodorovné značení krytů stříkané barvou, bílou, dělicích čar šířky 120 mm</t>
  </si>
  <si>
    <t>V1a,V1b : 82+110</t>
  </si>
  <si>
    <t>915712111R00</t>
  </si>
  <si>
    <t>Vodorovné značení krytů stříkané barvou, bílou, vodicích proužků šířky 250 mm</t>
  </si>
  <si>
    <t>V4 : 27+44</t>
  </si>
  <si>
    <t>915721111R00</t>
  </si>
  <si>
    <t>Vodorovné značení krytů stříkané barvou, bílou, stopčar, zeber, stínů, šipek, nápisů, přechodů apod.</t>
  </si>
  <si>
    <t>V7a,V11a : 25+15</t>
  </si>
  <si>
    <t>915791111R00</t>
  </si>
  <si>
    <t>Předznačení pro vodorovné značení pro dělící čáry, vodící proužky</t>
  </si>
  <si>
    <t>stříkané barvou nebo prováděné z nátěrových hmot</t>
  </si>
  <si>
    <t>192+71</t>
  </si>
  <si>
    <t>915791112R00</t>
  </si>
  <si>
    <t xml:space="preserve">Předznačení pro vodorovné značení pro stopčáry, zebry,stíny, šipky, nápisy, přechody </t>
  </si>
  <si>
    <t>40</t>
  </si>
  <si>
    <t>916231111RT1</t>
  </si>
  <si>
    <t>Osazení silniční obruby z dlažebních kostek včetně dodávky dlažebních kostek_x000D_
 z kostek drobných 120 mm, bez boční opěry, do lože z betonu prostého C 12/15</t>
  </si>
  <si>
    <t>v jedné řadě, se zřízením lože tl. 5 až 10 cm, s vyplněním a zatřením spár cementovou maltou</t>
  </si>
  <si>
    <t>388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</si>
  <si>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</si>
  <si>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</si>
  <si>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</si>
  <si>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</si>
  <si>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</si>
  <si>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14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</si>
  <si>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</si>
  <si>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</si>
  <si>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výkaz výměr : 296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</si>
  <si>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</si>
  <si>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</si>
  <si>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264</t>
  </si>
  <si>
    <t>917862111RV3</t>
  </si>
  <si>
    <t>Osazení silničního nebo chodníkového betonového obrubníku včetně dodávky obrubníku_x000D_
 stojatého, nájezdového 1000/150/150 mm, s boční opěrou z betonu prostého, do lože z betonu prostého C 12/15</t>
  </si>
  <si>
    <t>79</t>
  </si>
  <si>
    <t>917862111RV4</t>
  </si>
  <si>
    <t>Osazení silničního nebo chodníkového betonového obrubníku včetně dodávky obrubníku_x000D_
 stojatého, nájezdového náběhového 1000/150/150-250, s boční opěrou z betonu prostého, do lože z betonu prostého C 12/15</t>
  </si>
  <si>
    <t>31</t>
  </si>
  <si>
    <t>917882111RU2</t>
  </si>
  <si>
    <t>Osazení silničního nebo chodníkového betonového obrubníku včetně dodávky obrubníku_x000D_
 stojatého, zastávkového náběhového délky 1003, šířky 400, výšky 250-310 mm, s boční opěrou z betonu prostého, do lože z betonu prostého C 12/15</t>
  </si>
  <si>
    <t>RTS 19/ I</t>
  </si>
  <si>
    <t>917882111RU4</t>
  </si>
  <si>
    <t>Osazení silničního nebo chodníkového betonového obrubníku včetně dodávky obrubníku_x000D_
 stojatého, zastávkového délky 1003, šířky 400, výšky 370 mm, s boční opěrou z betonu prostého, do lože z betonu prostého C 12/15</t>
  </si>
  <si>
    <t>12</t>
  </si>
  <si>
    <t>919726213R00</t>
  </si>
  <si>
    <t>Dilatační spáry řezané letištních ploch těsnění spár zálivkou za tepla s dvojnásobným penetračním nátěrem a s pryžovou vložkou pod zálivku</t>
  </si>
  <si>
    <t>Včetně vyčištění a impregnace spár před těsněním a zalitím.</t>
  </si>
  <si>
    <t>přídlažba,obruby,napojení : 438,5*2</t>
  </si>
  <si>
    <t>konce : 6,2*6+5</t>
  </si>
  <si>
    <t>11163630R</t>
  </si>
  <si>
    <t>asfaltová zálivka modifikovaná; zpracování za horka; bod měknutí nad 90°C; skupenství při 20°C tuhá hmota; hustota při 25°C 1 000 kg/m3; nerozpustný ve vodě; hořlavý; bod hoření nad 300 °C; černý</t>
  </si>
  <si>
    <t>0,015*0,05*1,1*2*919,2</t>
  </si>
  <si>
    <t>40445137.AR</t>
  </si>
  <si>
    <t>značka dopravní silniční svislá; informativní IJ4b; tvar kruh; 500 mm; štít z pozink.plechu s dvoj.ohybem,retroref.folie I.tř.; záruka 7 let</t>
  </si>
  <si>
    <t>40445241R</t>
  </si>
  <si>
    <t>značka dopravní silniční svislá; informativní provozní IP2-7; tvar čtverec; 500x500 mm; pozink s dvoj.lisov.ohybem, reflexní folie tř.1; záruka 7 let</t>
  </si>
  <si>
    <t>IP6 : 2</t>
  </si>
  <si>
    <t>59217012R</t>
  </si>
  <si>
    <t>obrubník silniční materiál beton; l = 1000,0 mm; š = 150,0 mm; h = 300,0 mm; barva přírodní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</si>
  <si>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</si>
  <si>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</si>
  <si>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</si>
  <si>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</t>
  </si>
  <si>
    <t>998223011R00</t>
  </si>
  <si>
    <t>Přesun hmot pozemních komunikací, kryt dlážděný jakékoliv délky objektu</t>
  </si>
  <si>
    <t>vodorovně do 200 m</t>
  </si>
  <si>
    <t>767131111R00</t>
  </si>
  <si>
    <t>Montáž stěn a příček z plechu šroubováním</t>
  </si>
  <si>
    <t>800-767</t>
  </si>
  <si>
    <t>protihluková stěna : 25,5*2,5-1,5*2,5-1,5*2</t>
  </si>
  <si>
    <t>767995108R00</t>
  </si>
  <si>
    <t>Výroba a montáž atypických kovovových doplňků staveb hmotnosti přes 500 kg</t>
  </si>
  <si>
    <t>úprava sloupů HEA, UPE : 894,4</t>
  </si>
  <si>
    <t>998767101R00</t>
  </si>
  <si>
    <t>Přesun hmot pro kovové stavební doplňk. konstrukce v objektech výšky do 6 m</t>
  </si>
  <si>
    <t>50 m vodorovně</t>
  </si>
  <si>
    <t>3,63984</t>
  </si>
  <si>
    <t>55381500R</t>
  </si>
  <si>
    <t>panel protihlukový jednostranně pohltivý; nosný sendvičový panel, absorbér - pryžový granulát; plocha do 1 000 m2</t>
  </si>
  <si>
    <t>protihluková stěna - hliníkové panely dle výkresu : 2*(1,5+2+2,5*2)+2,5*(1,5+2+2,5*5)</t>
  </si>
  <si>
    <t>430862001R00</t>
  </si>
  <si>
    <t>Křivka cenová druhá, hmotnost do 500 kg</t>
  </si>
  <si>
    <t>Montáž předem opracovaných výrobků z válcované oceli těchto průřezů:</t>
  </si>
  <si>
    <t>I a U ocel ........................ až do průřezu 20 včetně</t>
  </si>
  <si>
    <t>úhelníky a ostatní ........... až do rozměru 100 x 100 x 10</t>
  </si>
  <si>
    <t>důlní kolejnice ................. všechny</t>
  </si>
  <si>
    <t>plechy ............................. až do tloušťky 8 mm včetně</t>
  </si>
  <si>
    <t>HEA160 : (1,6*2+2,1*2+2,6*6)*31,2</t>
  </si>
  <si>
    <t>UPE160 : (2,6*2*2)*17</t>
  </si>
  <si>
    <t>13388140R</t>
  </si>
  <si>
    <t>tyč ocelová profilová válcovaná za tepla S235 (11375); průřez HEA; výška 160 mm</t>
  </si>
  <si>
    <t>(1,6*2+2,1*2+2,6*6)*0,0312</t>
  </si>
  <si>
    <t>979990001R00</t>
  </si>
  <si>
    <t>Poplatek za skládku stavební suti, skupina 17 09 04 z Katalogu odpadů</t>
  </si>
  <si>
    <t>801-3</t>
  </si>
  <si>
    <t>13385440R</t>
  </si>
  <si>
    <t>tyč ocelová profilová válcovaná za tepla S235 (11375); průřez UE; výška 160 mm</t>
  </si>
  <si>
    <t>UPE 160 v půdorysných zlomech : (2,6*2*2)*0,017</t>
  </si>
  <si>
    <t>979082213R00</t>
  </si>
  <si>
    <t>Vodorovná doprava suti po suchu bez naložení, ale se složením a hrubým urovnáním na vzdálenost do 1 km</t>
  </si>
  <si>
    <t>81,093</t>
  </si>
  <si>
    <t>979082219R00</t>
  </si>
  <si>
    <t>Vodorovná doprava suti po suchu příplatek k ceně za každý další i započatý 1 km přes 1 km</t>
  </si>
  <si>
    <t>81,093*14</t>
  </si>
  <si>
    <t>979084216R00</t>
  </si>
  <si>
    <t>Vodorovná doprava vybouraných hmot po suchu bez naložení, ale se složením na vzdálenost do 5 km</t>
  </si>
  <si>
    <t>8,48</t>
  </si>
  <si>
    <t>979084219R00</t>
  </si>
  <si>
    <t>Vodorovná doprava vybouraných hmot po suchu příplatek k ceně za každých dalších i započatých 5 km přes 5 km</t>
  </si>
  <si>
    <t>8,48*2</t>
  </si>
  <si>
    <t>979087212R00</t>
  </si>
  <si>
    <t>Nakládání na dopravní prostředky suti</t>
  </si>
  <si>
    <t>pro vodorovnou dopravu</t>
  </si>
  <si>
    <t>979087213R00</t>
  </si>
  <si>
    <t>Nakládání na dopravní prostředky vybouraných hmot</t>
  </si>
  <si>
    <t>184903121R00</t>
  </si>
  <si>
    <t>Výsadba obalených sazenic ve sklonu přes 1:5 do 1:2, zemina třídy 1, 2 a 3</t>
  </si>
  <si>
    <t>823-2</t>
  </si>
  <si>
    <t>35</t>
  </si>
  <si>
    <t>460030111RT1</t>
  </si>
  <si>
    <t>Kácení stromů průměru do 30 cm, stromy průměru 10 - 20 cm</t>
  </si>
  <si>
    <t>460030121R00</t>
  </si>
  <si>
    <t>Odstranění pařezů průměru do 30 cm</t>
  </si>
  <si>
    <t>388996141R00</t>
  </si>
  <si>
    <t>Trubky tělesa trubkového kabelovodu chránička kabelu z HDPE, DN do 110 mm, v otevřeném výkopu</t>
  </si>
  <si>
    <t>828-1</t>
  </si>
  <si>
    <t>Včetně spojek.</t>
  </si>
  <si>
    <t>026560111R</t>
  </si>
  <si>
    <t>dřevina listnatá Líska; Corylus avellana Contorta; v = 80 až 100 cm; kontejner o objemu 15 l</t>
  </si>
  <si>
    <t>02662117R</t>
  </si>
  <si>
    <t>dřevina jehličnatá Smrk; Picea abies Magnifica Aurea; v = 100 až 125 cm; kontejner 45 l</t>
  </si>
  <si>
    <t>- mostních podpěr, pilířů, křídel, stěn, úložných prahů a sloupů ze železového</t>
  </si>
  <si>
    <t>132301210R00</t>
  </si>
  <si>
    <t xml:space="preserve">Hloubení rýh šířky přes 60 do 200 cm do 50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</si>
  <si>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</si>
  <si>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plot podezdívka-úsek 1 : 1,7*20,1*1</t>
  </si>
  <si>
    <t>plot podezdívka-úsek 2 : 1,7*(8,9+31,1)*1</t>
  </si>
  <si>
    <t>132301219R00</t>
  </si>
  <si>
    <t xml:space="preserve">Hloubení rýh šířky přes 60 do 200 cm příplatek za lepivost, v hornině 4,  </t>
  </si>
  <si>
    <t>102,17</t>
  </si>
  <si>
    <t>133210011R00</t>
  </si>
  <si>
    <t>Vrtání šachet pro plotové sloupky hornina třídy 3,4, průměr šachty 150 mm</t>
  </si>
  <si>
    <t>801-5</t>
  </si>
  <si>
    <t>vzpěrky : 26</t>
  </si>
  <si>
    <t>133210012R00</t>
  </si>
  <si>
    <t>Vrtání šachet pro plotové sloupky hornina třídy 3,4, průměr šachty 200 mm</t>
  </si>
  <si>
    <t>sloupky : 37</t>
  </si>
  <si>
    <t>139601102R00</t>
  </si>
  <si>
    <t>Ruční výkop jam, rýh a šachet v hornině 3</t>
  </si>
  <si>
    <t>s přehozením na vzdálenost do 5 m nebo s naložením na ruční dopravní prostředek</t>
  </si>
  <si>
    <t>pro podhrabové desky :  0,3*0,3*(65,33-3,8-1,15+15,8-3,8)</t>
  </si>
  <si>
    <t>zbytková zemina : 102,17-75,2252</t>
  </si>
  <si>
    <t>26,9448*5</t>
  </si>
  <si>
    <t>26,9448</t>
  </si>
  <si>
    <t>plotové podezdívky : 1,7*1*20,1-0,5*1*20,1-0,9*0,1*20,1</t>
  </si>
  <si>
    <t>1,7*1*40-0,9*40*0,1-0,9*0,5*40</t>
  </si>
  <si>
    <t>podhrabové desky : 6,5142</t>
  </si>
  <si>
    <t>plot pasy : 0,9*(20,1+40)</t>
  </si>
  <si>
    <t>podezdívky : 0,9*0,1*20,1+0,9*40*0,1</t>
  </si>
  <si>
    <t>274272120RT3</t>
  </si>
  <si>
    <t>Zdivo základové z bednicích tvárnic tloušťky 200 mm, výplň betonem C 16/20</t>
  </si>
  <si>
    <t>s výplní betonem, bez výztuže,</t>
  </si>
  <si>
    <t>úsek 1 : (20,1+17,1)*0,5*0,8</t>
  </si>
  <si>
    <t>úsek 2 : 40*0,8-2,8*0,4-3*0,2-1,15*0,4</t>
  </si>
  <si>
    <t>plot pasy : 0,5*1*20,1+0,5*0,8*40</t>
  </si>
  <si>
    <t>plot pasy : (0,5+20,1)*2*1+(0,5+40)*2*0,8</t>
  </si>
  <si>
    <t>106</t>
  </si>
  <si>
    <t>274361821R00</t>
  </si>
  <si>
    <t>Výztuž základových pasů z betonářské oceli 10 505 (R)</t>
  </si>
  <si>
    <t>úsek 1 : (1,7*20/0,25+20*4*2)*0,000395</t>
  </si>
  <si>
    <t>úsek 2 : (1,6*40/0,25+40*4*2)*0,000395</t>
  </si>
  <si>
    <t>pasy spony oR8 : (1*20/0,4*2+1*40/0,4*2)*0,000395</t>
  </si>
  <si>
    <t>pasy kari síť oR5 15/15 : (0,9*20,1*1,2*2+0,75*40*1,2*2)*0,002156</t>
  </si>
  <si>
    <t>autobus záliv : (39+14)*0,5*4</t>
  </si>
  <si>
    <t>318110011RT5</t>
  </si>
  <si>
    <t>Podhrabové desky osazení s dodávkou podhrabové desky a držáků, deska 2950 x 300 x 50 mm, držák bez zámku oboustranný Zn na sloupek 48 mm a 60 mm / 300 mm</t>
  </si>
  <si>
    <t>soubor</t>
  </si>
  <si>
    <t>5+1+4</t>
  </si>
  <si>
    <t>318110011RT9</t>
  </si>
  <si>
    <t>Podhrabové desky osazení s dodávkou podhrabové desky a držáků, deska 2450 x 300 x 50 mm, držák bez zámku oboustranný Zn na sloupek 48 mm a 60 mm / 300 mm</t>
  </si>
  <si>
    <t>2+1+1+10+1+2+3</t>
  </si>
  <si>
    <t>338171111R00</t>
  </si>
  <si>
    <t>Osazování sloupků a vzpěr plotových ocelových výšky do 2,00 m, se zalitím jakoukoliv cementovou maltou do vynechaných otvorů</t>
  </si>
  <si>
    <t>trubkových nebo profilovaných</t>
  </si>
  <si>
    <t>14+5+11+18+2</t>
  </si>
  <si>
    <t>338171112R00</t>
  </si>
  <si>
    <t>Osazování sloupků a vzpěr plotových ocelových výšky do 2,00 m, se zabetonováním do 0,5 m3 do předem připravených jamek betonem C 25/30</t>
  </si>
  <si>
    <t>26+37</t>
  </si>
  <si>
    <t>345232121RT1</t>
  </si>
  <si>
    <t>Stříška na zdivo plotové ze zákrytových desek, délky 800 mm, šířky 300 mm, tloušťky 80 mm</t>
  </si>
  <si>
    <t>s dodávkou zákrytových desek</t>
  </si>
  <si>
    <t>20,1+40-1,15</t>
  </si>
  <si>
    <t>553462006R</t>
  </si>
  <si>
    <t>sloupek plotový ocel; válec; l = 2 000 mm; d 38 mm; povrch pozink, PVC</t>
  </si>
  <si>
    <t>17+14</t>
  </si>
  <si>
    <t>553462012R</t>
  </si>
  <si>
    <t>sloupek plotový ocel; válec; l = 2 000 mm; d 48 mm; povrch pozink, PVC</t>
  </si>
  <si>
    <t>12+4</t>
  </si>
  <si>
    <t>553462014R</t>
  </si>
  <si>
    <t>sloupek plotový ocel; válec; l = 2 500 mm; d 48 mm; povrch pozink, PVC</t>
  </si>
  <si>
    <t>553462041R</t>
  </si>
  <si>
    <t>vzpěra plotová, včetně hlavy; ocel; d 38 mm; l = 1 500 mm; povrch pozink, PVC; příslušenství hlava</t>
  </si>
  <si>
    <t>26+13</t>
  </si>
  <si>
    <t>553462130R</t>
  </si>
  <si>
    <t>sloupek plotový ocel; tl. stěny 2,00 mm; válec; l = 2 000 mm; d 60 mm; barva zelená; povrch prášková vypalovací barva, pozink; příslušenství čepička PVC, příchytka nap. drátu</t>
  </si>
  <si>
    <t>4+2</t>
  </si>
  <si>
    <t>553462132R</t>
  </si>
  <si>
    <t>sloupek plotový ocel; tl. stěny 2,00 mm; válec; l = 2 500 mm; d 60 mm; barva zelená; povrch prášková vypalovací barva, pozink; příslušenství čepička PVC, příchytka nap. drátu</t>
  </si>
  <si>
    <t>sanační vrstva aut záliv : (39+14)*0,5*4</t>
  </si>
  <si>
    <t>vrchní aut.záliv : (39+14)*0,5*3,5</t>
  </si>
  <si>
    <t>spodní : (39+14)*0,5*4</t>
  </si>
  <si>
    <t>565131211RT3</t>
  </si>
  <si>
    <t>Podklad z kameniva obaleného asfaltem ACP 16+, v pruhu šířky přes 3 m, třídy 1, tloušťka po zhutnění 50 mm</t>
  </si>
  <si>
    <t>autobus záliv : (39+14)*0,5*3,5</t>
  </si>
  <si>
    <t>92,75</t>
  </si>
  <si>
    <t>577131111RT3</t>
  </si>
  <si>
    <t>Beton asfaltový s rozprostřením a zhutněním v pruhu šířky do 3 m, ACO 11+, tloušťky 40 mm, plochy do 200 m2</t>
  </si>
  <si>
    <t>autobus záliv : 92,75</t>
  </si>
  <si>
    <t>914991001R00</t>
  </si>
  <si>
    <t>Dočasné dopravní značení montáž , dopravní značky včetně stojanu</t>
  </si>
  <si>
    <t>(15+15)*4</t>
  </si>
  <si>
    <t>914991005R00</t>
  </si>
  <si>
    <t>Dočasné dopravní značení montáž , dočasné světelné signalizace (semafor) včetně baterie a seřízení</t>
  </si>
  <si>
    <t>sada</t>
  </si>
  <si>
    <t>1*4</t>
  </si>
  <si>
    <t>914992001R00</t>
  </si>
  <si>
    <t>Dočasné dopravní značení vlastní nájem, dopravní značky včetně stojanu</t>
  </si>
  <si>
    <t>(15+15)*122</t>
  </si>
  <si>
    <t>914992005R00</t>
  </si>
  <si>
    <t>Dočasné dopravní značení vlastní nájem, dočasné světelné signalizace (semafor) včetně baterie a seřízení</t>
  </si>
  <si>
    <t>1*122</t>
  </si>
  <si>
    <t>914993001R00</t>
  </si>
  <si>
    <t>Demontáž dočasného dopravního značení značky včetně stojanu</t>
  </si>
  <si>
    <t>120</t>
  </si>
  <si>
    <t>914993005R00</t>
  </si>
  <si>
    <t>Demontáž dočasného dopravního značení dočasné světelné signalizace (semaforu) vč. baterie</t>
  </si>
  <si>
    <t>919735122R00</t>
  </si>
  <si>
    <t>Řezání stávajících krytů nebo podkladů betonových, hloubky přes 50 do 100 mm</t>
  </si>
  <si>
    <t>včetně spotřeby vody</t>
  </si>
  <si>
    <t>zkrácení podhrabových desek : 30*0,3</t>
  </si>
  <si>
    <t>řez šal.tvárnic : 3*2+3/0,2*0,2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</si>
  <si>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</si>
  <si>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</si>
  <si>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</si>
  <si>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odstranění části plot.nadezdívky 0,315-MK : 0,4*1,2*43</t>
  </si>
  <si>
    <t>966067111R00</t>
  </si>
  <si>
    <t>Rozebrání plotu tyčového laťového prkenného, drátěného, plechového</t>
  </si>
  <si>
    <t>úsek 1 : 16+2,5+2+2,5+3+25+3*2+3,5+3+45</t>
  </si>
  <si>
    <t>úsek 2 : 9+24+6</t>
  </si>
  <si>
    <t>úsek 3 : 8+26+6</t>
  </si>
  <si>
    <t>767911130RT1</t>
  </si>
  <si>
    <t>Montáž oplocení z pletiva strojového vč. dodávky pletiva, napínacího drátu a napínáku, výšky 1,75 m</t>
  </si>
  <si>
    <t>úsek 1 : 13,3+6,9+6*2+6,5+7,3+9,3+9,4+12,1+15,3+2</t>
  </si>
  <si>
    <t>úsek 2 : 40</t>
  </si>
  <si>
    <t>767920210R00</t>
  </si>
  <si>
    <t>Montáž vrat a vrátek k oplocení osazovaných na sloupky ocelové, o ploše jednotlivě do 2 m2</t>
  </si>
  <si>
    <t>výšková úprava : 4</t>
  </si>
  <si>
    <t>nová : 1</t>
  </si>
  <si>
    <t>767920230R00</t>
  </si>
  <si>
    <t>Montáž vrat a vrátek k oplocení osazovaných na sloupky ocelové, o ploše jednotlivě přes 4 do 6 m2</t>
  </si>
  <si>
    <t>nové : 3</t>
  </si>
  <si>
    <t>767920810R00</t>
  </si>
  <si>
    <t>Demontáž vrat a vrátek k oplocení o ploše jednotlivě do 2 m2</t>
  </si>
  <si>
    <t>767920820R00</t>
  </si>
  <si>
    <t>Demontáž vrat a vrátek k oplocení o ploše jednotlivě přes 2 do 6 m2</t>
  </si>
  <si>
    <t>7</t>
  </si>
  <si>
    <t>55342602R</t>
  </si>
  <si>
    <t>branka k oplocení 1500 x 1000 mm; ocel; výplň pletené pletivo; nastříkaný lak; příslušenství 2 sloupky, klika, 2 panty</t>
  </si>
  <si>
    <t>55342652R</t>
  </si>
  <si>
    <t>brána k oplocení dvoukřídlá; 1500 x 3600 mm; ocel; výplň pletené pletivo; nastříkaný lak; příslušenství 2 sloupky, klika, 4 panty</t>
  </si>
  <si>
    <t>58,153*14</t>
  </si>
  <si>
    <t>výkaz výměr : 42,1*0,1</t>
  </si>
  <si>
    <t>131201110R00</t>
  </si>
  <si>
    <t>Hloubení nezapažených jam a zářezů do 50 m3, v hornině 3, hloubení strojně</t>
  </si>
  <si>
    <t>29,91</t>
  </si>
  <si>
    <t>131201119R00</t>
  </si>
  <si>
    <t xml:space="preserve">Hloubení nezapažených jam a zářezů příplatek za lepivost, v hornině 3,  </t>
  </si>
  <si>
    <t>29,91*5</t>
  </si>
  <si>
    <t>29,1</t>
  </si>
  <si>
    <t>29,1*0,03</t>
  </si>
  <si>
    <t>výkaz výměr : 112,332</t>
  </si>
  <si>
    <t>112,332</t>
  </si>
  <si>
    <t>434311116R00</t>
  </si>
  <si>
    <t>Stupně dusané z betonu třídy C 25/30</t>
  </si>
  <si>
    <t>na terén nebo na desku z betonu prostého nebo prokládaného kamenem, bez potěru, se zahlazením povrchu,</t>
  </si>
  <si>
    <t>venkovní schody : 1,5*5</t>
  </si>
  <si>
    <t>434351141R00</t>
  </si>
  <si>
    <t>Bednění stupňů betonovaných na podstupňové desce nebo na terénu přímočarých zřízení</t>
  </si>
  <si>
    <t>stupně : 0,15*1,5*5</t>
  </si>
  <si>
    <t>boky : 0,75*1,5*0,5*2</t>
  </si>
  <si>
    <t>434351142R00</t>
  </si>
  <si>
    <t>Bednění stupňů betonovaných na podstupňové desce nebo na terénu přímočarých odstranění</t>
  </si>
  <si>
    <t>2,25</t>
  </si>
  <si>
    <t>sjezdy : 120</t>
  </si>
  <si>
    <t>120*1,01</t>
  </si>
  <si>
    <t>16+15+3,5+9+10+11,5+9,5+7+10+8</t>
  </si>
  <si>
    <t>113107525R00</t>
  </si>
  <si>
    <t>Odstranění podkladu pl. 50 m2,kam.drcené tl.25 cm</t>
  </si>
  <si>
    <t>1,5*5</t>
  </si>
  <si>
    <t>113108320R00</t>
  </si>
  <si>
    <t>Odstranění podkladu pl.do 50 m2, živice tl. 20 cm</t>
  </si>
  <si>
    <t>113109315R00</t>
  </si>
  <si>
    <t>Odstranění podkladu pl.50 m2, bet.prostý tl.15 cm</t>
  </si>
  <si>
    <t>0,4*4,5</t>
  </si>
  <si>
    <t>Sejmutí ornice, pl. do 400 m2, přemístění do 50 m</t>
  </si>
  <si>
    <t>2*(8,5+26,1+8,4)*0,1</t>
  </si>
  <si>
    <t>131301111R00</t>
  </si>
  <si>
    <t>Hloubení nezapaž. jam hor.4 do 100 m3, STROJNĚ</t>
  </si>
  <si>
    <t>základ plotu : (2,4+3,1)*0,5*1*(43+0,6*2)+2*0,5*44,2</t>
  </si>
  <si>
    <t>Příplatek za lepivost - hloubení nezap.jam v hor.4</t>
  </si>
  <si>
    <t>165,75</t>
  </si>
  <si>
    <t>Hloubení rýh š.do 200 cm hor.4 do 50 m3, STROJNĚ</t>
  </si>
  <si>
    <t>pro připojení : (1,3+2,6)*0,5*1,5*5</t>
  </si>
  <si>
    <t>Příplatek za lepivost - hloubení rýh 200cm v hor.4</t>
  </si>
  <si>
    <t>RTS 13/ I</t>
  </si>
  <si>
    <t>14,625</t>
  </si>
  <si>
    <t>139601103R00</t>
  </si>
  <si>
    <t>Ruční výkop jam, rýh a šachet v hornině tř. 4</t>
  </si>
  <si>
    <t>odvodňovací žlab : 0,15*0,4*4,5</t>
  </si>
  <si>
    <t>151101102R00</t>
  </si>
  <si>
    <t>Pažení a rozepření stěn rýh - příložné - hl.do 4 m</t>
  </si>
  <si>
    <t>(1,8+3,1)*0,5*2*5</t>
  </si>
  <si>
    <t>151101112R00</t>
  </si>
  <si>
    <t>Odstranění pažení stěn rýh - příložné - hl. do 4 m</t>
  </si>
  <si>
    <t>24,5</t>
  </si>
  <si>
    <t>Svislé přemístění výkopku z hor.1-4 do 2,5 m</t>
  </si>
  <si>
    <t>161101102R00</t>
  </si>
  <si>
    <t>Svislé přemístění výkopku z hor.1-4 do 4,0 m</t>
  </si>
  <si>
    <t>Vodorovné přemístění výkopku z hor.1-4 do 10000 m</t>
  </si>
  <si>
    <t>zbytková zemina : 165,75-133,93</t>
  </si>
  <si>
    <t>14,625+0,27</t>
  </si>
  <si>
    <t>Příplatek k vod. přemístění hor.1-4 za další 1 km</t>
  </si>
  <si>
    <t>31,82*5</t>
  </si>
  <si>
    <t>14,895*5</t>
  </si>
  <si>
    <t>Nakládání výkopku z hor.1-4 v množství do 100 m3</t>
  </si>
  <si>
    <t>31,82</t>
  </si>
  <si>
    <t>Zásyp ruční se zhutněním</t>
  </si>
  <si>
    <t>výkop : 165,75</t>
  </si>
  <si>
    <t>odpočet podklad : -1,8*0,1*43</t>
  </si>
  <si>
    <t>základ : -0,3*1,2*43</t>
  </si>
  <si>
    <t>dřík : -0,25*0,8*43</t>
  </si>
  <si>
    <t>175101101RT2</t>
  </si>
  <si>
    <t>Obsyp potrubí bez prohození sypaniny, s dodáním štěrkopísku frakce 0 - 22 mm</t>
  </si>
  <si>
    <t>0,45*1,5*5</t>
  </si>
  <si>
    <t>180402111R00</t>
  </si>
  <si>
    <t>Založení trávníku parkového výsevem v rovině</t>
  </si>
  <si>
    <t>64,5</t>
  </si>
  <si>
    <t>181201111R00</t>
  </si>
  <si>
    <t>Úprava pláně na násypech se zhutněním - ručně</t>
  </si>
  <si>
    <t>pod ornici : 64,5</t>
  </si>
  <si>
    <t>181301103R00</t>
  </si>
  <si>
    <t>Rozprostření ornice, rovina, tl. 15-20 cm,do 500m2</t>
  </si>
  <si>
    <t>1,5*(8,5+26,1+8,4)</t>
  </si>
  <si>
    <t>Poplatek za skládku horniny 1- 4</t>
  </si>
  <si>
    <t>14,895</t>
  </si>
  <si>
    <t>Směs travní parková I. běžná zátěž PROFI, á 25 kg</t>
  </si>
  <si>
    <t>POL3_1</t>
  </si>
  <si>
    <t>64,5*0,03</t>
  </si>
  <si>
    <t>Beton základ. desek prostý z cem. portlad. C 12/15</t>
  </si>
  <si>
    <t>podklad pod bednění,výztuž : 1,8*(43+0,3*2)*0,1</t>
  </si>
  <si>
    <t>274324118R00</t>
  </si>
  <si>
    <t>Železobeton zákl. pasů z betonu C 30/37 XA3</t>
  </si>
  <si>
    <t>0,3*1,2*(8,5+26,1+8,4)</t>
  </si>
  <si>
    <t>Bednění základových pasů zřízení</t>
  </si>
  <si>
    <t>(8,5+1,2+26,1+8,4+1,2)*2*0,3</t>
  </si>
  <si>
    <t>Bednění základových pasů odstranění</t>
  </si>
  <si>
    <t>27,24</t>
  </si>
  <si>
    <t>Výztuž základových pasů do 12 mm z oceli 10505 (R)</t>
  </si>
  <si>
    <t>15,48*0,15</t>
  </si>
  <si>
    <t>D+M Dřevoplastová plotovka78x21 mm</t>
  </si>
  <si>
    <t xml:space="preserve">ks    </t>
  </si>
  <si>
    <t>Dodávka + montáž plotové výplně z dřevoplastu dl. 1,2 m, barva a tvar horní hrany dle požadavků investora. Součástí je kotevní materiál.</t>
  </si>
  <si>
    <t>21*19+22+8</t>
  </si>
  <si>
    <t>D+M Plotový sloupek 60/60/1,5 mm</t>
  </si>
  <si>
    <t>Dodávka + montáž plotového sloupku dl. 1,2 m (ve výškových odskocích 1,5 m), povrchová úprava pozink s poplastováním, barva dle požadavků investora. Položka zahrnuje kotevní patku sloupku s patním plechem včetně materiálu potřebného k ukotvení do opěrné zídky. Součástí je krytka sloupku a svlaky pro ukotvení vodorovných prvků plotu.</t>
  </si>
  <si>
    <t>sloupky : 23</t>
  </si>
  <si>
    <t>D+M Plotový nosník 50/30/1,8 mm</t>
  </si>
  <si>
    <t>Dodávka + montáž plotového nosníkuu dl. do 3 m, povrchová úprava pozink s poplastováním, barva dle požadavků investora. Součástí jsou krytky a kotevní materiál.</t>
  </si>
  <si>
    <t>30/50/1,8 mm : 41</t>
  </si>
  <si>
    <t>Stěny z BŽ z cem.portlandských C30/37 tl. do 45 cm</t>
  </si>
  <si>
    <t>dřík : ((1,7+1,8)*0,5*8,5-2,2*0,9-2,1*0,6-2,1*0,3)*0,25</t>
  </si>
  <si>
    <t>((2,1+1,6)*0,5*26,1-0,9*0,2-2,1*7*0,1)*0,25</t>
  </si>
  <si>
    <t>(1,5+1)*0,5*8,4*0,25</t>
  </si>
  <si>
    <t>334352111R00</t>
  </si>
  <si>
    <t>Bednění stěn do 20 m, tloušťky 45 cm, zřízení</t>
  </si>
  <si>
    <t>(0,25+8,5)*2*(1,7+1,8)*0,5-(2,2*2+0,25)*0,9-(2,1*2+0,25)*(0,6+0,3)</t>
  </si>
  <si>
    <t>(0,25+26,1)*2*(2,1+1,6)*0,5-(0,9*2+0,25)*0,2-(2,1*7*2+0,25)*0,1</t>
  </si>
  <si>
    <t>(0,25+8,4)*2*(1,5+1)*0,5</t>
  </si>
  <si>
    <t>334352211R00</t>
  </si>
  <si>
    <t>Bednění stěn do 20 m, do tloušťky 45 cm,odstranění</t>
  </si>
  <si>
    <t>138,18</t>
  </si>
  <si>
    <t>Výztuž mostních opěr do 12 mm, z oceli 10 505(R)</t>
  </si>
  <si>
    <t>17,035*0,15</t>
  </si>
  <si>
    <t>345232122R00</t>
  </si>
  <si>
    <t>Stříška plotu ze zákrytových desek, šířka 400 mm</t>
  </si>
  <si>
    <t>43</t>
  </si>
  <si>
    <t>451572111R00</t>
  </si>
  <si>
    <t>Lože pod potrubí z kameniva těženého 0 - 4 mm</t>
  </si>
  <si>
    <t>0,15*1,5*5</t>
  </si>
  <si>
    <t>564791111R00</t>
  </si>
  <si>
    <t>Podklad pro zpevněné plochy z kam.drceného 0-63 mm</t>
  </si>
  <si>
    <t>zásyp po kufr : 1,5*(0,7+2)*0,5*5</t>
  </si>
  <si>
    <t>Podklad ze štěrkodrti po zhutnění tloušťky 25 cm</t>
  </si>
  <si>
    <t>565171111RT3</t>
  </si>
  <si>
    <t>Podklad z obal kamen. ACP 22+, š. do 3 m, tl.10 cm, plochy 101-200 m2</t>
  </si>
  <si>
    <t>Beton asfalt. ACO 11+ obrusný, š. do 3 m, tl. 4 cm, plochy 101-200 m2</t>
  </si>
  <si>
    <t>577141122RT3</t>
  </si>
  <si>
    <t>Beton asfalt. ACL 16+ ložný, š. do 3 m, tl. 5 cm, plochy 101-200 m2</t>
  </si>
  <si>
    <t>597071202R00</t>
  </si>
  <si>
    <t>Žlab odvodňovací SELF LINE 150, dl.1000 mm, C 250</t>
  </si>
  <si>
    <t>597071221RU1</t>
  </si>
  <si>
    <t>Krycí rošt SELF LINE 150, dl.500 mm, můstkový rošt, litina, zatížení B 125</t>
  </si>
  <si>
    <t>597071291R00</t>
  </si>
  <si>
    <t>Čelní stěna plná pro žlab SELF LINE 150</t>
  </si>
  <si>
    <t>597072104R00</t>
  </si>
  <si>
    <t>871313121R00</t>
  </si>
  <si>
    <t>Montáž trub z plastu, gumový kroužek, DN 150</t>
  </si>
  <si>
    <t>6</t>
  </si>
  <si>
    <t>877375121RT2</t>
  </si>
  <si>
    <t>Výřez a montáž tvarovky z plastu na potrubí DN 300, vč. dodávky PVC přesuvky 315x7,7 a odbočky 315/160</t>
  </si>
  <si>
    <t>28611260.AR</t>
  </si>
  <si>
    <t>Trubka kanalizační KGEM SN 8 PVC 160x4,7x1000</t>
  </si>
  <si>
    <t>28611262.AR</t>
  </si>
  <si>
    <t>Trubka kanalizační KGEM SN 8 PVC 160x4,7x5000</t>
  </si>
  <si>
    <t>28650662R</t>
  </si>
  <si>
    <t>Koleno kanalizační PVC-U  D 160/60°</t>
  </si>
  <si>
    <t>Těsnění spár krytu letišť zálivkou za tepla</t>
  </si>
  <si>
    <t>5*2+1,5</t>
  </si>
  <si>
    <t>919735111R00</t>
  </si>
  <si>
    <t>Řezání stávajícího živičného krytu tl. do 5 cm</t>
  </si>
  <si>
    <t>pro zálivku : 2*5+1,5</t>
  </si>
  <si>
    <t>919735114R00</t>
  </si>
  <si>
    <t>Řezání stávajícího živičného krytu tl. 15 - 20 cm</t>
  </si>
  <si>
    <t>přípojka kanalizace : 2*5+1,5</t>
  </si>
  <si>
    <t>919735123R00</t>
  </si>
  <si>
    <t>Řezání stávajícího betonového krytu tl. 10 - 15 cm</t>
  </si>
  <si>
    <t>pro odvod.žlab : 4,5*2</t>
  </si>
  <si>
    <t>Zálivka asfaltová Mozal TS bubny</t>
  </si>
  <si>
    <t>0,015*0,05*2*1,1*11,5</t>
  </si>
  <si>
    <t>998152121R00</t>
  </si>
  <si>
    <t>Přesun hmot, oplocení, zvláštní obj. monol. do 3 m</t>
  </si>
  <si>
    <t>112,27877</t>
  </si>
  <si>
    <t>998276101R00</t>
  </si>
  <si>
    <t>Přesun hmot, trubní vedení plastová, otevř. výkop</t>
  </si>
  <si>
    <t>38,62048</t>
  </si>
  <si>
    <t>711823111RT2</t>
  </si>
  <si>
    <t>POL1_7</t>
  </si>
  <si>
    <t>rub od silnice základ : 0,45*43</t>
  </si>
  <si>
    <t>711823121RT3</t>
  </si>
  <si>
    <t>základ : 0,3*43</t>
  </si>
  <si>
    <t>rub dříku od silnice : 17,035/0,25</t>
  </si>
  <si>
    <t>711823129RT2</t>
  </si>
  <si>
    <t>Montáž vrat na ocelové sloupky, plochy do 2 m2</t>
  </si>
  <si>
    <t>branka : 1</t>
  </si>
  <si>
    <t>Montáž vrat na ocelové sloupky, plochy do 6 m2</t>
  </si>
  <si>
    <t>brána : 1</t>
  </si>
  <si>
    <t>Poplatek za skládku stavební suti</t>
  </si>
  <si>
    <t>POL1_3</t>
  </si>
  <si>
    <t>8,073</t>
  </si>
  <si>
    <t>Vodorovná doprava suti po suchu do 1 km</t>
  </si>
  <si>
    <t>Příplatek za dopravu suti po suchu za další 1 km</t>
  </si>
  <si>
    <t>8,073*14</t>
  </si>
  <si>
    <t>Nakládání suti na dopravní prostředky</t>
  </si>
  <si>
    <t>přípojky UV1,UV2-3,UV4-5 : (1,4+1,1)*0,5*2*0,6+(1,8+1,1)*0,5*2*0,6*2+(1,8+1,1)*0,5*1*2*0,6</t>
  </si>
  <si>
    <t>UV6,UV7,UV8 : (2,3+1,1)*0,5*2,5*0,6+(2,1+1,1)*0,5*2*0,6+(2+1,1)*0,5*1*0,6</t>
  </si>
  <si>
    <t>UV9 : (2,4+1,1)*0,5*3*0,6</t>
  </si>
  <si>
    <t>15,27</t>
  </si>
  <si>
    <t>151101101R00</t>
  </si>
  <si>
    <t>Zřízení pažení a rozepření stěn rýh příložné  pro jakoukoliv mezerovitost, hloubky do 2 m</t>
  </si>
  <si>
    <t>pro podzemní vedení pro všechny šířky rýhy,</t>
  </si>
  <si>
    <t>UV1-9 : (1,4+1,1)*0,5*2*2+(1,8+1,1)*0,5*2*2*2+(1,8+1,1)*0,5*2*1*2</t>
  </si>
  <si>
    <t>(2,3+1,1)*0,5*2*2,5+(2,1+1,1)*0,5*2*2+(2+1,1)*0,5*2*1</t>
  </si>
  <si>
    <t>(2,4+1,1)*0,5*2*3</t>
  </si>
  <si>
    <t>151101111R00</t>
  </si>
  <si>
    <t>Odstranění pažení a rozepření rýh příložné , hloubky do 2 m</t>
  </si>
  <si>
    <t>pro podzemní vedení s uložením materiálu na vzdálenost do 3 m od kraje výkopu,</t>
  </si>
  <si>
    <t>50,9</t>
  </si>
  <si>
    <t>zbytková zemina : 9,97</t>
  </si>
  <si>
    <t>9,97*5</t>
  </si>
  <si>
    <t>9,97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</si>
  <si>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</si>
  <si>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</si>
  <si>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</si>
  <si>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přípojky : (0,8+0,5)*0,5*0,5*2+(1,2+0,5)*0,5*0,6*2*2+(1,2+0,5)*0,5*1*2</t>
  </si>
  <si>
    <t>(1,7+0,5)*0,5*0,6*2,5+(1,5+0,5)*0,5*0,6*2+(1,4+0,5)*0,5*0,6*1</t>
  </si>
  <si>
    <t>(1,9+0,5)*0,5*0,6*3</t>
  </si>
  <si>
    <t>sypaninou z vhodných hornin tř. 1 - 4 nebo materiálem připraveným podél výkopu ve vzdálenosti do 3 m od jeho kraje, pro jakoukoliv hloubku výkopu a jakoukoliv míru zhutnění,</t>
  </si>
  <si>
    <t>přípojky : 0,6*0,45*16,5</t>
  </si>
  <si>
    <t>přípojky : 0,6*0,1*16,5</t>
  </si>
  <si>
    <t>286142532R</t>
  </si>
  <si>
    <t>trubka plastová kanalizační PP; s hrdlem, plné žebro (DIN 16961); Sn 10 kN/m2; D = 170,0 mm; l = 2 000,0 mm</t>
  </si>
  <si>
    <t>286142533R</t>
  </si>
  <si>
    <t>trubka plastová kanalizační PP; s hrdlem, plné žebro (DIN 16961); Sn 10 kN/m2; D = 170,0 mm; l = 3 000,0 mm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</si>
  <si>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</si>
  <si>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</si>
  <si>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</si>
  <si>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113151111R00</t>
  </si>
  <si>
    <t>Rozebrání zpevněných ploch rozebrání ploch ze silničních panelů</t>
  </si>
  <si>
    <t>s přemístěním na skládku na vzdálenost do 20 m nebo s naložením na dopravní prostředek,</t>
  </si>
  <si>
    <t>nájezdy odstranění : 1*3*2*3</t>
  </si>
  <si>
    <t>113107625R00</t>
  </si>
  <si>
    <t>Odstranění podkladů nebo krytů z kameniva hrubého drceného, v ploše jednotlivě nad 50 m2, tloušťka vrstvy 250 mm</t>
  </si>
  <si>
    <t>nájezd odstranění 3x nový násyp 2x : 5*4*2*5</t>
  </si>
  <si>
    <t>348185111R00</t>
  </si>
  <si>
    <t>Zábradlí ze dřeva  , dočasné,  , zřízení</t>
  </si>
  <si>
    <t>měkkého, trvalé, na mostech silničních a lávkách výšky do 1,10 m, hoblované, dočasné,</t>
  </si>
  <si>
    <t>50*2</t>
  </si>
  <si>
    <t>348185211R00</t>
  </si>
  <si>
    <t>Zábradlí ze dřeva  , dočasné,  , odstranění</t>
  </si>
  <si>
    <t>vícenásobné použití zábradlí : 50*2*8</t>
  </si>
  <si>
    <t>421955111R00</t>
  </si>
  <si>
    <t>Dřevěná mostovka podlaha dočasná, měkké dřevo, zřízení s dodáním hmot</t>
  </si>
  <si>
    <t>a podlahy s dodáním hmot,,mostovka ze dřeva měkkého, podlaha lávky ze dřeva měkkého, podlaha lávky za dřeva tvrdého, dočasná dřevěná podlaha na provizorních mostech tl. do 5 cm ze dřeva měkkého,</t>
  </si>
  <si>
    <t>přemostění montáž : 5*3*3</t>
  </si>
  <si>
    <t>lávka pro chodce přes výkop : 1,5*4</t>
  </si>
  <si>
    <t>421955121R00</t>
  </si>
  <si>
    <t>Dřevěná mostovka podlaha dočasná, měkké dřevo, zřízení bez dodání hmot</t>
  </si>
  <si>
    <t>lávka zřízení 9x : 6*9</t>
  </si>
  <si>
    <t>421955211R00</t>
  </si>
  <si>
    <t>Dřevěná mostovka podlaha dočasná, měkké dřevo, odstranění</t>
  </si>
  <si>
    <t>lávka odstranění 10x : 6*10</t>
  </si>
  <si>
    <t>přemostění demontáž : 5*3*3</t>
  </si>
  <si>
    <t>60512680R</t>
  </si>
  <si>
    <t>fošna SM, BO; tl = 30 až 60 mm; l = do 3 000 mm; jakost I</t>
  </si>
  <si>
    <t>RTS 19/ II</t>
  </si>
  <si>
    <t>obrus přemostění : 5*3*0,04</t>
  </si>
  <si>
    <t>záv.zídka : 0,05*0,5*3*2</t>
  </si>
  <si>
    <t>60515230R</t>
  </si>
  <si>
    <t>hranol SM/JD; tl = 140,0 mm; š = 140 mm; l = 3 000 až 6 000 mm; jakost I</t>
  </si>
  <si>
    <t>přemostění povaly : 5,04*3*0,14</t>
  </si>
  <si>
    <t>podklad : 0,2*0,14*3*2</t>
  </si>
  <si>
    <t>hranol lem : 0,1*0,14*5*2</t>
  </si>
  <si>
    <t>564772111R00</t>
  </si>
  <si>
    <t>Podklad nebo kryt z kameniva hrubého s výplň. kam. tloušťka po zhutnění 250 mm</t>
  </si>
  <si>
    <t>kamenivo hrubé drcené vel. 32 - 63 mm s výplňovým kamenivem (vibrovaný štěrk), s rozprostřením, vlhčením a zhutněním</t>
  </si>
  <si>
    <t>nájezd prov.přemostění : 4*5*2</t>
  </si>
  <si>
    <t>584121111R00</t>
  </si>
  <si>
    <t xml:space="preserve">Osazení silničních panelů jakéhokoliv druhu a velikosti </t>
  </si>
  <si>
    <t>ze železového betonu, s provedením podkladu z kameniva těženého do tl. 4 cm</t>
  </si>
  <si>
    <t>nájezd prov.přemostění : 1*3*2*3</t>
  </si>
  <si>
    <t>59381334R</t>
  </si>
  <si>
    <t>panel pro komunikace železobetonový; IZD; l = 300,0 cm; š = 100,0 cm; h = 21,5 cm; beton C 25/30; XF1</t>
  </si>
  <si>
    <t>948171111R00</t>
  </si>
  <si>
    <t xml:space="preserve">Konstrukce z ocelových nosníků výška do 10 m, délka do 12 m, zřízení,  </t>
  </si>
  <si>
    <t>Dočasné nosné konstrukce z ocelových nosníků, včetně zavětrování, bez odskružovacího zařízení,</t>
  </si>
  <si>
    <t>provizorní přemostění I20 : 5,3*6*0,0263*3</t>
  </si>
  <si>
    <t>948171112R00</t>
  </si>
  <si>
    <t xml:space="preserve">Konstrukce z ocelových nosníků výška do 10 m, délka do 12 m, odstranění,  </t>
  </si>
  <si>
    <t>2,50902</t>
  </si>
  <si>
    <t>Odstranění podkladů nebo krytů z kameniva hrubého drceného, v ploše jednotlivě do 50 m2, tloušťka vrstvy 250 mm</t>
  </si>
  <si>
    <t>173,8</t>
  </si>
  <si>
    <t>113108315R00</t>
  </si>
  <si>
    <t>Odstranění podkladů nebo krytů živičných, v ploše jednotlivě do 50 m2, tloušťka vrstvy 150 mm</t>
  </si>
  <si>
    <t>(3,5+15+31,5+108)*1,1</t>
  </si>
  <si>
    <t>115101202R00</t>
  </si>
  <si>
    <t>Čerpání vody na dopravní výšku do 10 m_x000D_
 s uvažovaným průměrným přítokem přes 500 do 1 000 l/min</t>
  </si>
  <si>
    <t>h</t>
  </si>
  <si>
    <t>na vzdálenost od hladiny vody v jímce po výšku roviny proložené osou nejvyššího bodu výtlačného potrubí. Včetně odpadní potrubí v délce do 20 m.</t>
  </si>
  <si>
    <t>4*5</t>
  </si>
  <si>
    <t>115101302R00</t>
  </si>
  <si>
    <t>Pohotovost záložní čerpací soupravy na dopravní výšku do 10 m_x000D_
 s uvažovaným průměrným přítokem přes 500 do 1 000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</si>
  <si>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</si>
  <si>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</si>
  <si>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122301101R00</t>
  </si>
  <si>
    <t>Odkopávky a  prokopávky nezapažené v hornině 4 do 100 m3</t>
  </si>
  <si>
    <t>s přehozením výkopku na vzdálenost do 3 m nebo s naložením na dopravní prostředek,</t>
  </si>
  <si>
    <t>výustní objekt : 4*6*0,3</t>
  </si>
  <si>
    <t>122301109R00</t>
  </si>
  <si>
    <t>Odkopávky a  prokopávky nezapažené v hornině 4 příplatek k cenám za lepivost horniny</t>
  </si>
  <si>
    <t>7,12</t>
  </si>
  <si>
    <t>patka výustní objekt : 0,8*0,5*4</t>
  </si>
  <si>
    <t>1,6</t>
  </si>
  <si>
    <t>132201212R00</t>
  </si>
  <si>
    <t xml:space="preserve">Hloubení rýh šířky přes 60 do 200 cm do 1000 m3, v hornině 3, hloubení strojně </t>
  </si>
  <si>
    <t>výust RŠ1,RŠ1ZP : 2,2*(11,8-3,2)*1,1*0,5+(2,2+3,2)*0,5*(23,7-11,8)*1,1*0,5</t>
  </si>
  <si>
    <t>ZP,ZPZP : (2,8+2,7)*0,5*(28,1-23,7)*1,1*0,5+(3,1+2,6)*0,5*(38,5-28,1)*1,1*0,5</t>
  </si>
  <si>
    <t>ZP,ZPZP : (2,2+2)*0,5*(53-38,5)*1,1*0,5+(2,4+2,2)*0,5*(114,7-53)*1,1*0,5</t>
  </si>
  <si>
    <t>ZP,ZPZP : (1,8+1,9)*0,5*(146,1-114,7)*1,1*0,5+(2,3+2,4)*0,5*(197,3-146,1)*1,1*0,5</t>
  </si>
  <si>
    <t>ZP,ZPZP : (2+1,6)*0,5*(305,6-197,3)*1,1*0,5+(2+1,6)*0,5*(384,2-305,6)*1,1*0,5</t>
  </si>
  <si>
    <t>ruční výkop odpočet : -60,5</t>
  </si>
  <si>
    <t>rozšíření šachty : (1,3+0,6*2)*(2,5-1,1)*(2,4+2,7+2,4+2,2+2*3+2,6+1,8*2+2,2+2*2+1,8)*0,5</t>
  </si>
  <si>
    <t>132201219R00</t>
  </si>
  <si>
    <t xml:space="preserve">Hloubení rýh šířky přes 60 do 200 cm příplatek za lepivost, v hornině 3,  </t>
  </si>
  <si>
    <t>420,814</t>
  </si>
  <si>
    <t>132301212R00</t>
  </si>
  <si>
    <t xml:space="preserve">Hloubení rýh šířky přes 60 do 200 cm do 1000 m3, v hornině 4, hloubení strojně </t>
  </si>
  <si>
    <t>420,814/0,5*0,5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</si>
  <si>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</si>
  <si>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</si>
  <si>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</si>
  <si>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sondy IS sděl.kabely : 1*1*1*4</t>
  </si>
  <si>
    <t>plynovod : 1*1*1*4</t>
  </si>
  <si>
    <t>vodovod : 1,2*1,2*1,5*3</t>
  </si>
  <si>
    <t>133201109R00</t>
  </si>
  <si>
    <t>Hloubení šachet v hornině 3_x000D_
 příplatek za lepivost horniny</t>
  </si>
  <si>
    <t>14,48</t>
  </si>
  <si>
    <t>kolem IS : 5*2*1,1*11*0,5</t>
  </si>
  <si>
    <t>Ruční výkop jam, rýh a šachet v hornině 4</t>
  </si>
  <si>
    <t>kolem IS : 60,5/0,5*0,5</t>
  </si>
  <si>
    <t>(2+1,6)*0,5*2*(384,2-305,6)</t>
  </si>
  <si>
    <t>Zřízení pažení a rozepření stěn rýh příložné  pro jakoukoliv mezerovitost, hloubky do 4 m</t>
  </si>
  <si>
    <t>2,2*2*8,6+(2,2+3,2)*0,5*2*11,9+(3,2+3,1)*0,5*2*4,4</t>
  </si>
  <si>
    <t>(3,1+2,6)*0,5*2*10,4+(2,6+2,4)*0,5*2*14,5+(2,4+2,2)*0,5*2*61,7</t>
  </si>
  <si>
    <t>(2,2+2,3)*0,5*2*31,4+(2,3+2,4)*0,5*2*51,2+(2,4+2,2)*0,5*2*108,3</t>
  </si>
  <si>
    <t>282,96</t>
  </si>
  <si>
    <t>Odstranění pažení a rozepření rýh příložné , hloubky do 4 m</t>
  </si>
  <si>
    <t>1425,54</t>
  </si>
  <si>
    <t>420,814*2-102,069+15,27</t>
  </si>
  <si>
    <t>Svislé přemístění výkopku z horniny 1 až 4, při hloubce výkopu přes 2,5 do 4 m</t>
  </si>
  <si>
    <t>(28,0775+22,957)*2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</si>
  <si>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</si>
  <si>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</si>
  <si>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</si>
  <si>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121</t>
  </si>
  <si>
    <t>zbytková zemina : 15,27+420,814*2+60,5*2-378,8475</t>
  </si>
  <si>
    <t>599,0505*5</t>
  </si>
  <si>
    <t>599,0505</t>
  </si>
  <si>
    <t>1,4*1,4*8,6+(1,4+2,4)*0,5*1,1*11,9+(2,3+1,8)*0,5*1,1*10,4</t>
  </si>
  <si>
    <t>(1,6+1,4)*0,5*1,1*61,7+(1,5+1,6)*0,5*1,1*51,2</t>
  </si>
  <si>
    <t>(1,25+0,85)*0,5*1,1*78,5</t>
  </si>
  <si>
    <t>šachty : 0,6*2,5*2*(1,3+1,6+1,3+1,1+0,9+1,5+1,1+0,9+0,9+0,7)</t>
  </si>
  <si>
    <t>sondy : 14,48</t>
  </si>
  <si>
    <t>DN 300 : 1,1*(230,9-3,2)*0,65</t>
  </si>
  <si>
    <t>DN 250 : 1,1*153,3*0,6</t>
  </si>
  <si>
    <t>šachty : 0,6*2,5*2*0,95*10+0,6*2,5*2*0,9*4</t>
  </si>
  <si>
    <t>235681121R00</t>
  </si>
  <si>
    <t>Těsnění hradicích stěn nepropustnou hrázkou zřízení</t>
  </si>
  <si>
    <t>ze zhutněné sypaniny při stěně nebo nepropustnou výplní ze zhutněné sypaniny mezi stěnami,</t>
  </si>
  <si>
    <t>Včetně potřebného přemístění sypaniny až do vzdálenosti 40 m.</t>
  </si>
  <si>
    <t>výustní objekt : (0,4+2,4)*0,5*1*10</t>
  </si>
  <si>
    <t>235681131R00</t>
  </si>
  <si>
    <t>Těsnění hradicích stěn nepropustnou hrázkou odstranění</t>
  </si>
  <si>
    <t>potrubí : (384,2-3,2-2,5*14)*1,1*0,15+2,5*2,5*14*0,15</t>
  </si>
  <si>
    <t>451311111R00</t>
  </si>
  <si>
    <t>Podklad pod dlažbu z betonu prostého tř. B 7,5 beton C -/7,5, tloušťka do 100 mm</t>
  </si>
  <si>
    <t>831-2</t>
  </si>
  <si>
    <t>výustní objekt : 4*6</t>
  </si>
  <si>
    <t>461310214RT3</t>
  </si>
  <si>
    <t>Patka z prostého nebo vodostavebního betonu třída C25/30, stupeň vlivu prostředí XF1</t>
  </si>
  <si>
    <t>s provedením dilatačních spár v osové vzdálenosti 2 m a jejich zalitím živičnou zálivkou, do rýhy nebo do bednění,</t>
  </si>
  <si>
    <t>patka výustní objekt : 0,5*0,8*4</t>
  </si>
  <si>
    <t>465511523R00</t>
  </si>
  <si>
    <t>Dlažba z lomového kamene upraveného uložení do malty MC 10, plocha přes 21 m2, vyspárování maltou MCs, tloušťka 300 mm</t>
  </si>
  <si>
    <t>vodorovná nebo ve sklonu do 1 : 2 s dodáním hmot</t>
  </si>
  <si>
    <t>564782111R00</t>
  </si>
  <si>
    <t>Podklad nebo kryt z kameniva hrubého s výplň. kam. tloušťka po zhutnění 300 mm</t>
  </si>
  <si>
    <t>(3,5+15+108+31,5)*1,1</t>
  </si>
  <si>
    <t>Podklad z kameniva drceného podklad pro zpevněné plochy z kameniva drceného se zhutněním frakce 0 - 63 mm</t>
  </si>
  <si>
    <t>pro zpevněné plochy se zhutněním,</t>
  </si>
  <si>
    <t>Včetně kameniva, rozprostření a zhutnění podkladu.</t>
  </si>
  <si>
    <t>zásyp rýhy pod ZP : (2+1,9)*0,5*1,1*4,4+(1,4+1,2)*0,5*1,1*14,5+(1+1,1)*0,5*1,1*31,5</t>
  </si>
  <si>
    <t>(1,2+1,8)*0,5*1,1*33,6+(1,25+0,85)*0,5*1,1*74,7</t>
  </si>
  <si>
    <t>šachty : 0,6*2,5*2*(0,9*2+0,7*2)</t>
  </si>
  <si>
    <t>565171113RT2</t>
  </si>
  <si>
    <t>Podklad z kameniva obaleného asfaltem ACP 22+, v pruhu šířky do 3 m, třídy 1, tloušťka po zhutnění 120 mm</t>
  </si>
  <si>
    <t>(3,5+15+108+31,5)*1,6</t>
  </si>
  <si>
    <t>284,4</t>
  </si>
  <si>
    <t>577171125RT2</t>
  </si>
  <si>
    <t>Beton asfaltový s rozprostřením a zhutněním v pruhu šířky do 3 m, ACL 16+, tloušťky 80 mm, plochy od 201 do 1000 m2</t>
  </si>
  <si>
    <t>(3,5+15+108+31,5)*1,8</t>
  </si>
  <si>
    <t>871373121R00</t>
  </si>
  <si>
    <t>Montáž potrubí z trub z plastů těsněných gumovým kroužkem  DN 300 mm</t>
  </si>
  <si>
    <t>v otevřeném výkopu ve sklonu do 20 %,</t>
  </si>
  <si>
    <t>DN300,DN250 : 228+154</t>
  </si>
  <si>
    <t>877363121R00</t>
  </si>
  <si>
    <t>Montáž tvarovek na potrubí z trub z plastů těsněných gumovým kroužkem odbočných DN 250 mm</t>
  </si>
  <si>
    <t>877373121R00</t>
  </si>
  <si>
    <t>Montáž tvarovek na potrubí z trub z plastů těsněných gumovým kroužkem odbočných DN 300 mm</t>
  </si>
  <si>
    <t>877375121R00</t>
  </si>
  <si>
    <t>Výřez a montáž odbočné tvarovky z trub z plastů DN 300 mm</t>
  </si>
  <si>
    <t>na potrubí z kanalizačních trub z plastu,</t>
  </si>
  <si>
    <t>úprava konce potrubí dle spádu dlažby : 1</t>
  </si>
  <si>
    <t>892855111R00</t>
  </si>
  <si>
    <t>Kamerové prohlídky potrubí do 15 m</t>
  </si>
  <si>
    <t>úsek</t>
  </si>
  <si>
    <t>napojení UV : 4</t>
  </si>
  <si>
    <t>894118001R00</t>
  </si>
  <si>
    <t>Šachty kanalizační zděné na potrubí výšky vstupu do 2,4 m příplatek k ceně_x000D_
 za každých dalších 0,6 m výšky vstupu</t>
  </si>
  <si>
    <t>21</t>
  </si>
  <si>
    <t>894411121R00</t>
  </si>
  <si>
    <t>Zřízení šachet kanalizačních z betonových dílců na potrubí s obložením dna betonem C 25/30 z cementu portlandského nebo struskoportlandského, na potrubí DN přes 200 do 300 mm</t>
  </si>
  <si>
    <t>výšky vstupu do 1,5 m, podkladní deska z betonu B5, montáž a dodávka stupadel,</t>
  </si>
  <si>
    <t>899102111R00</t>
  </si>
  <si>
    <t>Osazení poklopů litinových a ocelových o hmotnost jednotlivě přes 50  do 100 kg</t>
  </si>
  <si>
    <t>899104111R00</t>
  </si>
  <si>
    <t>Osazení poklopů litinových a ocelových o hmotnost jednotlivě přes 150 kg</t>
  </si>
  <si>
    <t>286142592R</t>
  </si>
  <si>
    <t>trubka plastová kanalizační PP; s hrdlem, plné žebro (DIN 16961); Sn 10 kN/m2; D = 280,0 mm; l = 2 000,0 mm</t>
  </si>
  <si>
    <t>286142593R</t>
  </si>
  <si>
    <t>trubka plastová kanalizační PP; s hrdlem, plné žebro (DIN 16961); Sn 10 kN/m2; D = 280,0 mm; l = 3 000,0 mm</t>
  </si>
  <si>
    <t>286142594R</t>
  </si>
  <si>
    <t>trubka plastová kanalizační PP; s hrdlem, plné žebro (DIN 16961); Sn 10 kN/m2; D = 280,0 mm; l = 5 000,0 mm</t>
  </si>
  <si>
    <t>26</t>
  </si>
  <si>
    <t>28614259R</t>
  </si>
  <si>
    <t>trubka plastová kanalizační PP; s hrdlem, plné žebro (DIN 16961); Sn 10 kN/m2; D = 335,0 mm; l = 2 000,0 mm</t>
  </si>
  <si>
    <t>28614260R</t>
  </si>
  <si>
    <t>trubka plastová kanalizační PP; s hrdlem, plné žebro (DIN 16961); Sn 10 kN/m2; D = 335,0 mm; l = 3 000,0 mm</t>
  </si>
  <si>
    <t>28614261R</t>
  </si>
  <si>
    <t>trubka plastová kanalizační PP; s hrdlem, plné žebro (DIN 16961); Sn 10 kN/m2; D = 335,0 mm; l = 5 000,0 mm</t>
  </si>
  <si>
    <t>28656313R</t>
  </si>
  <si>
    <t>odbočka PP; 45,0 °; l = 684 mm; žebrovaná; spoj násuvný; DN 250,0 mm; DN2 150 mm</t>
  </si>
  <si>
    <t>28656315R</t>
  </si>
  <si>
    <t>odbočka PP; 45,0 °; l = 798 mm; žebrovaná; spoj násuvný; DN 300,0 mm; DN2 150 mm</t>
  </si>
  <si>
    <t>28656385R</t>
  </si>
  <si>
    <t>vložka šachtová PP; DN 150,0 mm; spoj násuvný; l = 96 mm; žebrovaná</t>
  </si>
  <si>
    <t>RTS 17/ II</t>
  </si>
  <si>
    <t>28656387R</t>
  </si>
  <si>
    <t>vložka šachtová PP; DN 250,0 mm; spoj násuvný; l = 130 mm; žebrovaná</t>
  </si>
  <si>
    <t>28656388R</t>
  </si>
  <si>
    <t>vložka šachtová PP; DN 300,0 mm; spoj násuvný; l = 150 mm; žebrovaná</t>
  </si>
  <si>
    <t>17</t>
  </si>
  <si>
    <t>55243344.AR</t>
  </si>
  <si>
    <t>poklop kanalizační DN šachty 1 000 mm; litinový; D výrobku 605 mm; únosnost B 125 kN; bez odvětrání</t>
  </si>
  <si>
    <t>55243346.AR</t>
  </si>
  <si>
    <t>poklop kanalizační litinový; D výrobku 600 mm; únosnost D 400 kN</t>
  </si>
  <si>
    <t>RTS 16/ I</t>
  </si>
  <si>
    <t>59224150R</t>
  </si>
  <si>
    <t>skruž železobetonová TBS; DN = 1 000,0 mm; h = 250,0 mm; s = 120,00 mm; počet stupadel 1; ocelové s PE povlakem</t>
  </si>
  <si>
    <t>59224152R</t>
  </si>
  <si>
    <t>skruž železobetonová TBS; DN = 1 000,0 mm; h = 500,0 mm; s = 120,00 mm; počet stupadel 1; ocelové s PE povlakem</t>
  </si>
  <si>
    <t>59224154R</t>
  </si>
  <si>
    <t>skruž železobetonová TBS; DN = 1 000,0 mm; h = 1 000,0 mm; s = 120,00 mm; počet stupadel 1; ocelové s PE povlakem</t>
  </si>
  <si>
    <t>59224174.AR</t>
  </si>
  <si>
    <t>prstenec betonový; DN = 625,0 mm; h = 40,0 mm; s = 120,00 mm</t>
  </si>
  <si>
    <t>59224176R</t>
  </si>
  <si>
    <t>prstenec betonový; DN = 625,0 mm; h = 80,0 mm; s = 120,00 mm</t>
  </si>
  <si>
    <t>59224177.AR</t>
  </si>
  <si>
    <t>prstenec betonový; DN = 625,0 mm; h = 120,0 mm; s = 120,00 mm</t>
  </si>
  <si>
    <t>59224177R</t>
  </si>
  <si>
    <t>prstenec betonový; DN = 625,0 mm; h = 100,0 mm; s = 120,00 mm</t>
  </si>
  <si>
    <t>59224353.AR</t>
  </si>
  <si>
    <t>konus šachetní; železobetonový; TBR; d = 1 240,0 mm; DN = 1 000,0 mm; DN 2 = 625 mm; h = 580 mm; počet stupadel 2; ocelové s PE povlakem, kapsové</t>
  </si>
  <si>
    <t>59224367.AR</t>
  </si>
  <si>
    <t>dno šachetní přímé; železobeton; TBZ; DN = 1 000,0 mm; D odtoku do 500 mm; h = 800 mm; t = 150 mm; beton C 40/50</t>
  </si>
  <si>
    <t>919735115R00</t>
  </si>
  <si>
    <t>Řezání stávajících krytů nebo podkladů živičných, hloubky přes 200 do 250 mm</t>
  </si>
  <si>
    <t>pro výkopy Š1Š2,Š2Š3 : (3,5+15)*2</t>
  </si>
  <si>
    <t>Š5Š7,Š8Š11 : (31,5+108)*2</t>
  </si>
  <si>
    <t>1509,31433</t>
  </si>
  <si>
    <t>270,288</t>
  </si>
  <si>
    <t>270,288*14</t>
  </si>
  <si>
    <t>Pol__10</t>
  </si>
  <si>
    <t>Usazení betonové trubky 500x1700</t>
  </si>
  <si>
    <t>ks</t>
  </si>
  <si>
    <t>Pol__11</t>
  </si>
  <si>
    <t>Zához jámy pro stořáry VO</t>
  </si>
  <si>
    <t>Pol__12</t>
  </si>
  <si>
    <t>Montáž patic stožárů ostatních betonových</t>
  </si>
  <si>
    <t>Pol__9</t>
  </si>
  <si>
    <t>JÁMA PRO STOŽÁRY VER.OSVĚTLENÍ O OBJEMU DO 2 m3 Zemina třídy 3,strojně</t>
  </si>
  <si>
    <t>Pol__1</t>
  </si>
  <si>
    <t>Pol__2</t>
  </si>
  <si>
    <t>Stožáry veřéjného osvětlení včetně příslušenství Stožár St 2465/76, 6,5m, zinkovaný</t>
  </si>
  <si>
    <t>Pol__3</t>
  </si>
  <si>
    <t>Výložník V 1G-15 D114; 1,5m; zinkovaný</t>
  </si>
  <si>
    <t>Pol__4</t>
  </si>
  <si>
    <t>Elektro výzbroj - svorkovnice krytá obj. č. 94 810</t>
  </si>
  <si>
    <t>Pol__5</t>
  </si>
  <si>
    <t>Číslování sloupu</t>
  </si>
  <si>
    <t>Pol__6</t>
  </si>
  <si>
    <t>Samonosné vodiče 1-AES 2x16 nadzemní vedení</t>
  </si>
  <si>
    <t>Pol__7</t>
  </si>
  <si>
    <t>Příslušenství k samonosným vodičům (svorky propichovací, kotevní, nosné atd.)</t>
  </si>
  <si>
    <t>set</t>
  </si>
  <si>
    <t>Pol__8</t>
  </si>
  <si>
    <t>Podružný materiál</t>
  </si>
  <si>
    <t>kč</t>
  </si>
  <si>
    <t>PC 01</t>
  </si>
  <si>
    <t>GZS 2,00% z pravé strany mezisoučtu 2</t>
  </si>
  <si>
    <t>OPN</t>
  </si>
  <si>
    <t>POL13_0</t>
  </si>
  <si>
    <t>PC 02</t>
  </si>
  <si>
    <t>Provozní vlivy 2,00% z pravé strany mezisoučtu 2</t>
  </si>
  <si>
    <t>PC 03</t>
  </si>
  <si>
    <t>PPV 2,00% z montáže: materiál + práce</t>
  </si>
  <si>
    <t>PC 04</t>
  </si>
  <si>
    <t>PPV 3,00% z nátěrů a zemních prací</t>
  </si>
  <si>
    <t>Pol__34</t>
  </si>
  <si>
    <t>SEJMUTÍ ORNICE Vrstva do 15cm,zemina tř.2</t>
  </si>
  <si>
    <t>Pol__35</t>
  </si>
  <si>
    <t>Pol__36</t>
  </si>
  <si>
    <t>Pol__37</t>
  </si>
  <si>
    <t>Pol__38</t>
  </si>
  <si>
    <t>HLOUBENÍ KABELOVÉ RÝHY Zemina třídy 3, šíře 350mm,hloubka 700mm</t>
  </si>
  <si>
    <t>Pol__39</t>
  </si>
  <si>
    <t>ZŘÍZENÍ KABELOVÉHO LOŽE Z prosáté zeminy, bez zakrytí, šíře do 65cm,tloušťka 5cm</t>
  </si>
  <si>
    <t>Pol__40</t>
  </si>
  <si>
    <t>FOLIE VÝSTRAŽNÁ Z PVC Do šířky 20cm</t>
  </si>
  <si>
    <t>Pol__41</t>
  </si>
  <si>
    <t>ZÁHOZ KABELOVÉ RÝHY Zemina třídy 3, šíře 350mm,hloubka 700mm</t>
  </si>
  <si>
    <t>Pol__42</t>
  </si>
  <si>
    <t>ÚPRAVA POVRCHU Provizorní úprava terénu v zemina třídy 3</t>
  </si>
  <si>
    <t>Pol__43</t>
  </si>
  <si>
    <t>KABEL SILOVÝ,IZOLACE PVC S VODIČEM PE CYKY-J 3x1.5 mm2 , pevně</t>
  </si>
  <si>
    <t>Pol__13</t>
  </si>
  <si>
    <t>UKONČENÍ VODIČŮ NA SVORKOVNICI do 16 mm2</t>
  </si>
  <si>
    <t>Pol__14</t>
  </si>
  <si>
    <t>Chráničky KOPOS TRUBKA KOPOFLEX 50</t>
  </si>
  <si>
    <t>Pol__15</t>
  </si>
  <si>
    <t>SKŘÍNĚ PŘÍPOJKOVÉ SP182/NSP1P určené na sloup</t>
  </si>
  <si>
    <t>Pol__17</t>
  </si>
  <si>
    <t>OCELOVÝ PÁSEK POZINKOVANÝ Páska 30x4 páska 30x4 (0,95 kg/m), volně</t>
  </si>
  <si>
    <t>Pol__18</t>
  </si>
  <si>
    <t>OCELOVÝ DRÁT POZINKOVANÝ Drát 10 drát o 10mm(0,62kg/m), pevně</t>
  </si>
  <si>
    <t>Pol__19</t>
  </si>
  <si>
    <t>Protikorozivní ochrana zemnícího drátu</t>
  </si>
  <si>
    <t>Pol__20</t>
  </si>
  <si>
    <t>SVORKA HROMOSVODNÍ,UZEMŇOVACÍ SP připojovací</t>
  </si>
  <si>
    <t>Pol__21</t>
  </si>
  <si>
    <t>SVORKA HROMOSVODNÍ,UZEMŇOVACÍ SK křížová</t>
  </si>
  <si>
    <t>Pol__22</t>
  </si>
  <si>
    <t>Demontaz stavajiciho zarizeni</t>
  </si>
  <si>
    <t>hod</t>
  </si>
  <si>
    <t>Pol__23</t>
  </si>
  <si>
    <t>Uprava stavajiciho zarizeni</t>
  </si>
  <si>
    <t>Pol__24</t>
  </si>
  <si>
    <t>Napojeni na stavajici zarizeni</t>
  </si>
  <si>
    <t>Pol__25</t>
  </si>
  <si>
    <t>Zabezpeceni pracoviste</t>
  </si>
  <si>
    <t>Pol__26</t>
  </si>
  <si>
    <t>Montaz nespecifikovana</t>
  </si>
  <si>
    <t>Pol__27</t>
  </si>
  <si>
    <t>Pomocné zemní práce</t>
  </si>
  <si>
    <t>Pol__28</t>
  </si>
  <si>
    <t>S ostatnimi profesemi</t>
  </si>
  <si>
    <t>Pol__29</t>
  </si>
  <si>
    <t>Zakreslení skutečného stavu do projektové dokumentace</t>
  </si>
  <si>
    <t>Stožáry veřéjného osvětlení včetně příslušenství Stožár St 2480/76, 8,0m, zinkovaný</t>
  </si>
  <si>
    <t>Pol__30</t>
  </si>
  <si>
    <t>Použití vysokozdvižné plošiny</t>
  </si>
  <si>
    <t>Pol__31</t>
  </si>
  <si>
    <t>PROVEDENI REVIZNICH ZKOUSEK DLE CSN 331500 Revizni technik</t>
  </si>
  <si>
    <t>Pol__32</t>
  </si>
  <si>
    <t>Spoluprace s reviz.technikem</t>
  </si>
  <si>
    <t>Výložník na betonový sloup; 1,5m; zinkovaný</t>
  </si>
  <si>
    <t>Elektro výzbroj - umístění na betonový sloup, IP 44</t>
  </si>
  <si>
    <t>Samonosné vodiče 1-AES 2x16 v chráničce v zemi</t>
  </si>
  <si>
    <t>Pol__16</t>
  </si>
  <si>
    <t>PV14 16A gG Pojistková vložka</t>
  </si>
  <si>
    <t>Pol__33</t>
  </si>
  <si>
    <t>Svítidla veřejného osvětlení LED svítidloI / 48LED / 500mA / 5145 / CW / 75W</t>
  </si>
  <si>
    <t>Svítidla veřejného osvětlení silniční svítidlo výbojkové / I / 1627 / SON-T / 70W</t>
  </si>
  <si>
    <t xml:space="preserve">Výbojkové zdroje NAV-E 70W/E E27 RWL1              </t>
  </si>
  <si>
    <t>Žlabová vpusť  dl.500 mm,odtok DN 160,A15</t>
  </si>
  <si>
    <t xml:space="preserve">Položení nopové fólie vodorovně, včetně dodávky fólie </t>
  </si>
  <si>
    <t xml:space="preserve">Montáž nopové fólie svisle, včetně dodávky fólie </t>
  </si>
  <si>
    <t xml:space="preserve">Montáž ukončovací lišty k nopové fólii, včetně dodávky lišty </t>
  </si>
  <si>
    <t>Branka kování + cylindrická vložka - komaxit, 2 sloupky, h = 1500 mm, š = 1000 mm</t>
  </si>
  <si>
    <t>Brána  kování + cylindrická vložka - komaxit, 2 sloupky, h = 1500 mm, š. = 3600 mm</t>
  </si>
  <si>
    <t xml:space="preserve">Náklady na ztížené podmínky provádění tam, kde jsou stavební práce zcela nebo zčásti omezovány provozem jiných osob. Jde zejména o zvýšené náklady  v důsledku nezbytného respektování stávající dopravy ovlivňující stavební práce. Dále pak omezení z hlediska pohybu po cizích pozemcích a uvedení  pozemků do původního stavu. Kromě prací stanovených v rozpočtu položkově uchazeč nacení 210metrů běžných mobilního oplocení pro oddělení soukromých pozemků od staveništního provozu (ochrana soukromých pozemků) a doplněnílikvidace okrasného porostu v počtu cca 30 keřů a stromků a zpětného osázení stejným typem porostu- vzrostlých sazenic 80-100cm typu  - 5ks smrků , 5 ks tují, 5 ks zerav, 5 ks smrk pichlavý stříbrný, 5 ks dřiš´tál, 3 ks líska, 2ks vrba kroucená.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</si>
</sst>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q3dHCuyM2PFcm9uE4OOEWAvogx3YFPrAVeYRo+I0evHPLOpl4WU0FICy9uT0mnbe1BqHsHG0q8b7z08SPNgRlA==" saltValue="NYxdE/J/faEAKGAplHyi8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0"/>
  <sheetViews>
    <sheetView showGridLines="0" tabSelected="1" topLeftCell="B1" zoomScaleNormal="100" zoomScaleSheetLayoutView="75" workbookViewId="0">
      <selection activeCell="H6" sqref="H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1" t="s">
        <v>41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3" t="s">
        <v>22</v>
      </c>
      <c r="C2" s="74"/>
      <c r="D2" s="75" t="s">
        <v>43</v>
      </c>
      <c r="E2" s="200" t="s">
        <v>44</v>
      </c>
      <c r="F2" s="201"/>
      <c r="G2" s="201"/>
      <c r="H2" s="201"/>
      <c r="I2" s="201"/>
      <c r="J2" s="202"/>
      <c r="O2" s="1"/>
    </row>
    <row r="3" spans="1:15" ht="27" hidden="1" customHeight="1" x14ac:dyDescent="0.2">
      <c r="A3" s="2"/>
      <c r="B3" s="76"/>
      <c r="C3" s="74"/>
      <c r="D3" s="77"/>
      <c r="E3" s="203"/>
      <c r="F3" s="204"/>
      <c r="G3" s="204"/>
      <c r="H3" s="204"/>
      <c r="I3" s="204"/>
      <c r="J3" s="205"/>
    </row>
    <row r="4" spans="1:15" ht="23.25" customHeight="1" x14ac:dyDescent="0.2">
      <c r="A4" s="2"/>
      <c r="B4" s="78"/>
      <c r="C4" s="79"/>
      <c r="D4" s="80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42</v>
      </c>
      <c r="D5" s="217" t="s">
        <v>45</v>
      </c>
      <c r="E5" s="218"/>
      <c r="F5" s="218"/>
      <c r="G5" s="218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219" t="s">
        <v>46</v>
      </c>
      <c r="E6" s="220"/>
      <c r="F6" s="220"/>
      <c r="G6" s="220"/>
      <c r="H6" s="18" t="s">
        <v>34</v>
      </c>
      <c r="I6" s="82" t="s">
        <v>50</v>
      </c>
      <c r="J6" s="8"/>
    </row>
    <row r="7" spans="1:15" ht="15.75" customHeight="1" x14ac:dyDescent="0.2">
      <c r="A7" s="2"/>
      <c r="B7" s="29"/>
      <c r="C7" s="54"/>
      <c r="D7" s="81" t="s">
        <v>48</v>
      </c>
      <c r="E7" s="221" t="s">
        <v>47</v>
      </c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51</v>
      </c>
      <c r="H8" s="18" t="s">
        <v>40</v>
      </c>
      <c r="I8" s="82" t="s">
        <v>55</v>
      </c>
      <c r="J8" s="8"/>
    </row>
    <row r="9" spans="1:15" ht="15.75" hidden="1" customHeight="1" x14ac:dyDescent="0.2">
      <c r="A9" s="2"/>
      <c r="B9" s="2"/>
      <c r="D9" s="83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81" t="s">
        <v>54</v>
      </c>
      <c r="E10" s="84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7"/>
      <c r="E11" s="207"/>
      <c r="F11" s="207"/>
      <c r="G11" s="207"/>
      <c r="H11" s="18" t="s">
        <v>40</v>
      </c>
      <c r="I11" s="86"/>
      <c r="J11" s="8"/>
    </row>
    <row r="12" spans="1:15" ht="15.75" customHeight="1" x14ac:dyDescent="0.2">
      <c r="A12" s="2"/>
      <c r="B12" s="28"/>
      <c r="C12" s="53"/>
      <c r="D12" s="212"/>
      <c r="E12" s="212"/>
      <c r="F12" s="212"/>
      <c r="G12" s="212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06"/>
      <c r="F15" s="206"/>
      <c r="G15" s="208"/>
      <c r="H15" s="208"/>
      <c r="I15" s="208" t="s">
        <v>29</v>
      </c>
      <c r="J15" s="209"/>
    </row>
    <row r="16" spans="1:15" ht="23.25" customHeight="1" x14ac:dyDescent="0.2">
      <c r="A16" s="139" t="s">
        <v>24</v>
      </c>
      <c r="B16" s="38" t="s">
        <v>24</v>
      </c>
      <c r="C16" s="59"/>
      <c r="D16" s="60"/>
      <c r="E16" s="197"/>
      <c r="F16" s="198"/>
      <c r="G16" s="197"/>
      <c r="H16" s="198"/>
      <c r="I16" s="197">
        <f>SUMIF(F64:F86,A16,I64:I86)+SUMIF(F64:F86,"PSU",I64:I86)</f>
        <v>0</v>
      </c>
      <c r="J16" s="199"/>
    </row>
    <row r="17" spans="1:10" ht="23.25" customHeight="1" x14ac:dyDescent="0.2">
      <c r="A17" s="139" t="s">
        <v>25</v>
      </c>
      <c r="B17" s="38" t="s">
        <v>25</v>
      </c>
      <c r="C17" s="59"/>
      <c r="D17" s="60"/>
      <c r="E17" s="197"/>
      <c r="F17" s="198"/>
      <c r="G17" s="197"/>
      <c r="H17" s="198"/>
      <c r="I17" s="197">
        <f>SUMIF(F64:F86,A17,I64:I86)</f>
        <v>0</v>
      </c>
      <c r="J17" s="199"/>
    </row>
    <row r="18" spans="1:10" ht="23.25" customHeight="1" x14ac:dyDescent="0.2">
      <c r="A18" s="139" t="s">
        <v>26</v>
      </c>
      <c r="B18" s="38" t="s">
        <v>26</v>
      </c>
      <c r="C18" s="59"/>
      <c r="D18" s="60"/>
      <c r="E18" s="197"/>
      <c r="F18" s="198"/>
      <c r="G18" s="197"/>
      <c r="H18" s="198"/>
      <c r="I18" s="197">
        <f>SUMIF(F64:F86,A18,I64:I86)</f>
        <v>0</v>
      </c>
      <c r="J18" s="199"/>
    </row>
    <row r="19" spans="1:10" ht="23.25" customHeight="1" x14ac:dyDescent="0.2">
      <c r="A19" s="139" t="s">
        <v>119</v>
      </c>
      <c r="B19" s="38" t="s">
        <v>27</v>
      </c>
      <c r="C19" s="59"/>
      <c r="D19" s="60"/>
      <c r="E19" s="197"/>
      <c r="F19" s="198"/>
      <c r="G19" s="197"/>
      <c r="H19" s="198"/>
      <c r="I19" s="197">
        <f>SUMIF(F64:F86,A19,I64:I86)</f>
        <v>0</v>
      </c>
      <c r="J19" s="199"/>
    </row>
    <row r="20" spans="1:10" ht="23.25" customHeight="1" x14ac:dyDescent="0.2">
      <c r="A20" s="139" t="s">
        <v>118</v>
      </c>
      <c r="B20" s="38" t="s">
        <v>28</v>
      </c>
      <c r="C20" s="59"/>
      <c r="D20" s="60"/>
      <c r="E20" s="197"/>
      <c r="F20" s="198"/>
      <c r="G20" s="197"/>
      <c r="H20" s="198"/>
      <c r="I20" s="197">
        <f>SUMIF(F64:F86,A20,I64:I86)</f>
        <v>0</v>
      </c>
      <c r="J20" s="199"/>
    </row>
    <row r="21" spans="1:10" ht="23.25" customHeight="1" x14ac:dyDescent="0.2">
      <c r="A21" s="2"/>
      <c r="B21" s="48" t="s">
        <v>29</v>
      </c>
      <c r="C21" s="61"/>
      <c r="D21" s="62"/>
      <c r="E21" s="210"/>
      <c r="F21" s="211"/>
      <c r="G21" s="210"/>
      <c r="H21" s="211"/>
      <c r="I21" s="210">
        <f>SUM(I16:J20)</f>
        <v>0</v>
      </c>
      <c r="J21" s="228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30">
        <f>ZakladDPHSniVypocet+ZakladDPHZaklVypocet</f>
        <v>0</v>
      </c>
      <c r="H28" s="230"/>
      <c r="I28" s="23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9">
        <f>A27</f>
        <v>0</v>
      </c>
      <c r="H29" s="229"/>
      <c r="I29" s="229"/>
      <c r="J29" s="120" t="s">
        <v>85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56</v>
      </c>
      <c r="C39" s="235"/>
      <c r="D39" s="235"/>
      <c r="E39" s="235"/>
      <c r="F39" s="100">
        <f>'00 01 Naklady'!AE27+'00 02 Naklady'!AE25+'SO 101 1 Pol'!AE300+'SO 101 2 Pol'!AE164+'SO 101 3 Pol'!AE67+'SO 101 4 Pol'!AE173+'SO 301 1 Pol'!AE58+'SO 301 2 Pol'!AE65+'SO 301 3 Pol'!AE243+'SO 401 1 Pol'!AE28+'SO 402 1 Pol'!AE59</f>
        <v>0</v>
      </c>
      <c r="G39" s="101">
        <f>'00 01 Naklady'!AF27+'00 02 Naklady'!AF25+'SO 101 1 Pol'!AF300+'SO 101 2 Pol'!AF164+'SO 101 3 Pol'!AF67+'SO 101 4 Pol'!AF173+'SO 301 1 Pol'!AF58+'SO 301 2 Pol'!AF65+'SO 301 3 Pol'!AF243+'SO 401 1 Pol'!AF28+'SO 402 1 Pol'!AF59</f>
        <v>0</v>
      </c>
      <c r="H39" s="102">
        <f t="shared" ref="H39:H56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36" t="s">
        <v>57</v>
      </c>
      <c r="D40" s="236"/>
      <c r="E40" s="236"/>
      <c r="F40" s="105">
        <f>'00 01 Naklady'!AE27+'00 02 Naklady'!AE25</f>
        <v>0</v>
      </c>
      <c r="G40" s="106">
        <f>'00 01 Naklady'!AF27+'00 02 Naklady'!AF25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58</v>
      </c>
      <c r="C41" s="235" t="s">
        <v>59</v>
      </c>
      <c r="D41" s="235"/>
      <c r="E41" s="235"/>
      <c r="F41" s="109">
        <f>'00 01 Naklady'!AE27</f>
        <v>0</v>
      </c>
      <c r="G41" s="102">
        <f>'00 01 Naklady'!AF27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3</v>
      </c>
      <c r="B42" s="108" t="s">
        <v>60</v>
      </c>
      <c r="C42" s="235" t="s">
        <v>61</v>
      </c>
      <c r="D42" s="235"/>
      <c r="E42" s="235"/>
      <c r="F42" s="109">
        <f>'00 02 Naklady'!AE25</f>
        <v>0</v>
      </c>
      <c r="G42" s="102">
        <f>'00 02 Naklady'!AF25</f>
        <v>0</v>
      </c>
      <c r="H42" s="102">
        <f t="shared" si="1"/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9">
        <v>2</v>
      </c>
      <c r="B43" s="104"/>
      <c r="C43" s="236" t="s">
        <v>62</v>
      </c>
      <c r="D43" s="236"/>
      <c r="E43" s="236"/>
      <c r="F43" s="105"/>
      <c r="G43" s="106"/>
      <c r="H43" s="106">
        <f t="shared" si="1"/>
        <v>0</v>
      </c>
      <c r="I43" s="106"/>
      <c r="J43" s="107"/>
    </row>
    <row r="44" spans="1:10" ht="25.5" customHeight="1" x14ac:dyDescent="0.2">
      <c r="A44" s="89">
        <v>2</v>
      </c>
      <c r="B44" s="104" t="s">
        <v>63</v>
      </c>
      <c r="C44" s="236" t="s">
        <v>64</v>
      </c>
      <c r="D44" s="236"/>
      <c r="E44" s="236"/>
      <c r="F44" s="105">
        <f>'SO 101 1 Pol'!AE300+'SO 101 2 Pol'!AE164+'SO 101 3 Pol'!AE67+'SO 101 4 Pol'!AE173</f>
        <v>0</v>
      </c>
      <c r="G44" s="106">
        <f>'SO 101 1 Pol'!AF300+'SO 101 2 Pol'!AF164+'SO 101 3 Pol'!AF67+'SO 101 4 Pol'!AF173</f>
        <v>0</v>
      </c>
      <c r="H44" s="106">
        <f t="shared" si="1"/>
        <v>0</v>
      </c>
      <c r="I44" s="106">
        <f t="shared" ref="I44:I56" si="2">F44+G44+H44</f>
        <v>0</v>
      </c>
      <c r="J44" s="107" t="str">
        <f t="shared" ref="J44:J56" si="3">IF(CenaCelkemVypocet=0,"",I44/CenaCelkemVypocet*100)</f>
        <v/>
      </c>
    </row>
    <row r="45" spans="1:10" ht="25.5" customHeight="1" x14ac:dyDescent="0.2">
      <c r="A45" s="89">
        <v>3</v>
      </c>
      <c r="B45" s="108" t="s">
        <v>65</v>
      </c>
      <c r="C45" s="235" t="s">
        <v>66</v>
      </c>
      <c r="D45" s="235"/>
      <c r="E45" s="235"/>
      <c r="F45" s="109">
        <f>'SO 101 1 Pol'!AE300</f>
        <v>0</v>
      </c>
      <c r="G45" s="102">
        <f>'SO 101 1 Pol'!AF300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67</v>
      </c>
      <c r="C46" s="235" t="s">
        <v>68</v>
      </c>
      <c r="D46" s="235"/>
      <c r="E46" s="235"/>
      <c r="F46" s="109">
        <f>'SO 101 2 Pol'!AE164</f>
        <v>0</v>
      </c>
      <c r="G46" s="102">
        <f>'SO 101 2 Pol'!AF164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69</v>
      </c>
      <c r="C47" s="235" t="s">
        <v>70</v>
      </c>
      <c r="D47" s="235"/>
      <c r="E47" s="235"/>
      <c r="F47" s="109">
        <f>'SO 101 3 Pol'!AE67</f>
        <v>0</v>
      </c>
      <c r="G47" s="102">
        <f>'SO 101 3 Pol'!AF67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>
        <v>3</v>
      </c>
      <c r="B48" s="108" t="s">
        <v>71</v>
      </c>
      <c r="C48" s="235" t="s">
        <v>72</v>
      </c>
      <c r="D48" s="235"/>
      <c r="E48" s="235"/>
      <c r="F48" s="109">
        <f>'SO 101 4 Pol'!AE173</f>
        <v>0</v>
      </c>
      <c r="G48" s="102">
        <f>'SO 101 4 Pol'!AF173</f>
        <v>0</v>
      </c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10" ht="25.5" customHeight="1" x14ac:dyDescent="0.2">
      <c r="A49" s="89">
        <v>2</v>
      </c>
      <c r="B49" s="104" t="s">
        <v>73</v>
      </c>
      <c r="C49" s="236" t="s">
        <v>74</v>
      </c>
      <c r="D49" s="236"/>
      <c r="E49" s="236"/>
      <c r="F49" s="105">
        <f>'SO 301 1 Pol'!AE58+'SO 301 2 Pol'!AE65+'SO 301 3 Pol'!AE243</f>
        <v>0</v>
      </c>
      <c r="G49" s="106">
        <f>'SO 301 1 Pol'!AF58+'SO 301 2 Pol'!AF65+'SO 301 3 Pol'!AF243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89">
        <v>3</v>
      </c>
      <c r="B50" s="108" t="s">
        <v>65</v>
      </c>
      <c r="C50" s="235" t="s">
        <v>75</v>
      </c>
      <c r="D50" s="235"/>
      <c r="E50" s="235"/>
      <c r="F50" s="109">
        <f>'SO 301 1 Pol'!AE58</f>
        <v>0</v>
      </c>
      <c r="G50" s="102">
        <f>'SO 301 1 Pol'!AF58</f>
        <v>0</v>
      </c>
      <c r="H50" s="102">
        <f t="shared" si="1"/>
        <v>0</v>
      </c>
      <c r="I50" s="102">
        <f t="shared" si="2"/>
        <v>0</v>
      </c>
      <c r="J50" s="103" t="str">
        <f t="shared" si="3"/>
        <v/>
      </c>
    </row>
    <row r="51" spans="1:10" ht="25.5" customHeight="1" x14ac:dyDescent="0.2">
      <c r="A51" s="89">
        <v>3</v>
      </c>
      <c r="B51" s="108" t="s">
        <v>67</v>
      </c>
      <c r="C51" s="235" t="s">
        <v>76</v>
      </c>
      <c r="D51" s="235"/>
      <c r="E51" s="235"/>
      <c r="F51" s="109">
        <f>'SO 301 2 Pol'!AE65</f>
        <v>0</v>
      </c>
      <c r="G51" s="102">
        <f>'SO 301 2 Pol'!AF65</f>
        <v>0</v>
      </c>
      <c r="H51" s="102">
        <f t="shared" si="1"/>
        <v>0</v>
      </c>
      <c r="I51" s="102">
        <f t="shared" si="2"/>
        <v>0</v>
      </c>
      <c r="J51" s="103" t="str">
        <f t="shared" si="3"/>
        <v/>
      </c>
    </row>
    <row r="52" spans="1:10" ht="25.5" customHeight="1" x14ac:dyDescent="0.2">
      <c r="A52" s="89">
        <v>3</v>
      </c>
      <c r="B52" s="108" t="s">
        <v>69</v>
      </c>
      <c r="C52" s="235" t="s">
        <v>77</v>
      </c>
      <c r="D52" s="235"/>
      <c r="E52" s="235"/>
      <c r="F52" s="109">
        <f>'SO 301 3 Pol'!AE243</f>
        <v>0</v>
      </c>
      <c r="G52" s="102">
        <f>'SO 301 3 Pol'!AF243</f>
        <v>0</v>
      </c>
      <c r="H52" s="102">
        <f t="shared" si="1"/>
        <v>0</v>
      </c>
      <c r="I52" s="102">
        <f t="shared" si="2"/>
        <v>0</v>
      </c>
      <c r="J52" s="103" t="str">
        <f t="shared" si="3"/>
        <v/>
      </c>
    </row>
    <row r="53" spans="1:10" ht="25.5" customHeight="1" x14ac:dyDescent="0.2">
      <c r="A53" s="89">
        <v>2</v>
      </c>
      <c r="B53" s="104" t="s">
        <v>78</v>
      </c>
      <c r="C53" s="236" t="s">
        <v>79</v>
      </c>
      <c r="D53" s="236"/>
      <c r="E53" s="236"/>
      <c r="F53" s="105">
        <f>'SO 401 1 Pol'!AE28</f>
        <v>0</v>
      </c>
      <c r="G53" s="106">
        <f>'SO 401 1 Pol'!AF28</f>
        <v>0</v>
      </c>
      <c r="H53" s="106">
        <f t="shared" si="1"/>
        <v>0</v>
      </c>
      <c r="I53" s="106">
        <f t="shared" si="2"/>
        <v>0</v>
      </c>
      <c r="J53" s="107" t="str">
        <f t="shared" si="3"/>
        <v/>
      </c>
    </row>
    <row r="54" spans="1:10" ht="25.5" customHeight="1" x14ac:dyDescent="0.2">
      <c r="A54" s="89">
        <v>3</v>
      </c>
      <c r="B54" s="108" t="s">
        <v>65</v>
      </c>
      <c r="C54" s="235" t="s">
        <v>80</v>
      </c>
      <c r="D54" s="235"/>
      <c r="E54" s="235"/>
      <c r="F54" s="109">
        <f>'SO 401 1 Pol'!AE28</f>
        <v>0</v>
      </c>
      <c r="G54" s="102">
        <f>'SO 401 1 Pol'!AF28</f>
        <v>0</v>
      </c>
      <c r="H54" s="102">
        <f t="shared" si="1"/>
        <v>0</v>
      </c>
      <c r="I54" s="102">
        <f t="shared" si="2"/>
        <v>0</v>
      </c>
      <c r="J54" s="103" t="str">
        <f t="shared" si="3"/>
        <v/>
      </c>
    </row>
    <row r="55" spans="1:10" ht="25.5" customHeight="1" x14ac:dyDescent="0.2">
      <c r="A55" s="89">
        <v>2</v>
      </c>
      <c r="B55" s="104" t="s">
        <v>81</v>
      </c>
      <c r="C55" s="236" t="s">
        <v>82</v>
      </c>
      <c r="D55" s="236"/>
      <c r="E55" s="236"/>
      <c r="F55" s="105">
        <f>'SO 402 1 Pol'!AE59</f>
        <v>0</v>
      </c>
      <c r="G55" s="106">
        <f>'SO 402 1 Pol'!AF59</f>
        <v>0</v>
      </c>
      <c r="H55" s="106">
        <f t="shared" si="1"/>
        <v>0</v>
      </c>
      <c r="I55" s="106">
        <f t="shared" si="2"/>
        <v>0</v>
      </c>
      <c r="J55" s="107" t="str">
        <f t="shared" si="3"/>
        <v/>
      </c>
    </row>
    <row r="56" spans="1:10" ht="25.5" customHeight="1" x14ac:dyDescent="0.2">
      <c r="A56" s="89">
        <v>3</v>
      </c>
      <c r="B56" s="108" t="s">
        <v>65</v>
      </c>
      <c r="C56" s="235" t="s">
        <v>83</v>
      </c>
      <c r="D56" s="235"/>
      <c r="E56" s="235"/>
      <c r="F56" s="109">
        <f>'SO 402 1 Pol'!AE59</f>
        <v>0</v>
      </c>
      <c r="G56" s="102">
        <f>'SO 402 1 Pol'!AF59</f>
        <v>0</v>
      </c>
      <c r="H56" s="102">
        <f t="shared" si="1"/>
        <v>0</v>
      </c>
      <c r="I56" s="102">
        <f t="shared" si="2"/>
        <v>0</v>
      </c>
      <c r="J56" s="103" t="str">
        <f t="shared" si="3"/>
        <v/>
      </c>
    </row>
    <row r="57" spans="1:10" ht="25.5" customHeight="1" x14ac:dyDescent="0.2">
      <c r="A57" s="89"/>
      <c r="B57" s="237" t="s">
        <v>84</v>
      </c>
      <c r="C57" s="238"/>
      <c r="D57" s="238"/>
      <c r="E57" s="239"/>
      <c r="F57" s="110">
        <f>SUMIF(A39:A56,"=1",F39:F56)</f>
        <v>0</v>
      </c>
      <c r="G57" s="111">
        <f>SUMIF(A39:A56,"=1",G39:G56)</f>
        <v>0</v>
      </c>
      <c r="H57" s="111">
        <f>SUMIF(A39:A56,"=1",H39:H56)</f>
        <v>0</v>
      </c>
      <c r="I57" s="111">
        <f>SUMIF(A39:A56,"=1",I39:I56)</f>
        <v>0</v>
      </c>
      <c r="J57" s="112">
        <f>SUMIF(A39:A56,"=1",J39:J56)</f>
        <v>0</v>
      </c>
    </row>
    <row r="61" spans="1:10" ht="15.75" x14ac:dyDescent="0.25">
      <c r="B61" s="121" t="s">
        <v>86</v>
      </c>
    </row>
    <row r="63" spans="1:10" ht="25.5" customHeight="1" x14ac:dyDescent="0.2">
      <c r="A63" s="123"/>
      <c r="B63" s="126" t="s">
        <v>17</v>
      </c>
      <c r="C63" s="126" t="s">
        <v>5</v>
      </c>
      <c r="D63" s="127"/>
      <c r="E63" s="127"/>
      <c r="F63" s="128" t="s">
        <v>87</v>
      </c>
      <c r="G63" s="128"/>
      <c r="H63" s="128"/>
      <c r="I63" s="128" t="s">
        <v>29</v>
      </c>
      <c r="J63" s="128" t="s">
        <v>0</v>
      </c>
    </row>
    <row r="64" spans="1:10" ht="36.75" customHeight="1" x14ac:dyDescent="0.2">
      <c r="A64" s="124"/>
      <c r="B64" s="129" t="s">
        <v>65</v>
      </c>
      <c r="C64" s="240" t="s">
        <v>88</v>
      </c>
      <c r="D64" s="241"/>
      <c r="E64" s="241"/>
      <c r="F64" s="135" t="s">
        <v>24</v>
      </c>
      <c r="G64" s="136"/>
      <c r="H64" s="136"/>
      <c r="I64" s="136">
        <f>'SO 101 1 Pol'!G8+'SO 101 1 Pol'!G287+'SO 101 1 Pol'!G296+'SO 101 2 Pol'!G8+'SO 101 3 Pol'!G8+'SO 101 4 Pol'!G8+'SO 301 1 Pol'!G8+'SO 301 2 Pol'!G8+'SO 301 3 Pol'!G8+'SO 401 1 Pol'!G8+'SO 402 1 Pol'!G8</f>
        <v>0</v>
      </c>
      <c r="J64" s="133" t="str">
        <f>IF(I87=0,"",I64/I87*100)</f>
        <v/>
      </c>
    </row>
    <row r="65" spans="1:10" ht="36.75" customHeight="1" x14ac:dyDescent="0.2">
      <c r="A65" s="124"/>
      <c r="B65" s="129" t="s">
        <v>67</v>
      </c>
      <c r="C65" s="240" t="s">
        <v>89</v>
      </c>
      <c r="D65" s="241"/>
      <c r="E65" s="241"/>
      <c r="F65" s="135" t="s">
        <v>24</v>
      </c>
      <c r="G65" s="136"/>
      <c r="H65" s="136"/>
      <c r="I65" s="136">
        <f>'SO 101 1 Pol'!G64+'SO 101 2 Pol'!G38+'SO 101 3 Pol'!G34+'SO 101 4 Pol'!G61+'SO 301 3 Pol'!G111</f>
        <v>0</v>
      </c>
      <c r="J65" s="133" t="str">
        <f>IF(I87=0,"",I65/I87*100)</f>
        <v/>
      </c>
    </row>
    <row r="66" spans="1:10" ht="36.75" customHeight="1" x14ac:dyDescent="0.2">
      <c r="A66" s="124"/>
      <c r="B66" s="129" t="s">
        <v>69</v>
      </c>
      <c r="C66" s="240" t="s">
        <v>90</v>
      </c>
      <c r="D66" s="241"/>
      <c r="E66" s="241"/>
      <c r="F66" s="135" t="s">
        <v>24</v>
      </c>
      <c r="G66" s="136"/>
      <c r="H66" s="136"/>
      <c r="I66" s="136">
        <f>'SO 101 1 Pol'!G94+'SO 101 1 Pol'!G293+'SO 101 2 Pol'!G65+'SO 101 4 Pol'!G72+'SO 301 2 Pol'!G14</f>
        <v>0</v>
      </c>
      <c r="J66" s="133" t="str">
        <f>IF(I87=0,"",I66/I87*100)</f>
        <v/>
      </c>
    </row>
    <row r="67" spans="1:10" ht="36.75" customHeight="1" x14ac:dyDescent="0.2">
      <c r="A67" s="124"/>
      <c r="B67" s="129" t="s">
        <v>71</v>
      </c>
      <c r="C67" s="240" t="s">
        <v>91</v>
      </c>
      <c r="D67" s="241"/>
      <c r="E67" s="241"/>
      <c r="F67" s="135" t="s">
        <v>24</v>
      </c>
      <c r="G67" s="136"/>
      <c r="H67" s="136"/>
      <c r="I67" s="136">
        <f>'SO 101 1 Pol'!G111+'SO 101 3 Pol'!G40+'SO 101 4 Pol'!G96+'SO 301 1 Pol'!G44+'SO 301 2 Pol'!G21+'SO 301 3 Pol'!G120</f>
        <v>0</v>
      </c>
      <c r="J67" s="133" t="str">
        <f>IF(I87=0,"",I67/I87*100)</f>
        <v/>
      </c>
    </row>
    <row r="68" spans="1:10" ht="36.75" customHeight="1" x14ac:dyDescent="0.2">
      <c r="A68" s="124"/>
      <c r="B68" s="129" t="s">
        <v>92</v>
      </c>
      <c r="C68" s="240" t="s">
        <v>93</v>
      </c>
      <c r="D68" s="241"/>
      <c r="E68" s="241"/>
      <c r="F68" s="135" t="s">
        <v>24</v>
      </c>
      <c r="G68" s="136"/>
      <c r="H68" s="136"/>
      <c r="I68" s="136">
        <f>'SO 101 1 Pol'!G115+'SO 101 2 Pol'!G91+'SO 101 3 Pol'!G49+'SO 101 4 Pol'!G99+'SO 301 2 Pol'!G44+'SO 301 3 Pol'!G132</f>
        <v>0</v>
      </c>
      <c r="J68" s="133" t="str">
        <f>IF(I87=0,"",I68/I87*100)</f>
        <v/>
      </c>
    </row>
    <row r="69" spans="1:10" ht="36.75" customHeight="1" x14ac:dyDescent="0.2">
      <c r="A69" s="124"/>
      <c r="B69" s="129" t="s">
        <v>94</v>
      </c>
      <c r="C69" s="240" t="s">
        <v>95</v>
      </c>
      <c r="D69" s="241"/>
      <c r="E69" s="241"/>
      <c r="F69" s="135" t="s">
        <v>24</v>
      </c>
      <c r="G69" s="136"/>
      <c r="H69" s="136"/>
      <c r="I69" s="136">
        <f>'SO 101 1 Pol'!G154</f>
        <v>0</v>
      </c>
      <c r="J69" s="133" t="str">
        <f>IF(I87=0,"",I69/I87*100)</f>
        <v/>
      </c>
    </row>
    <row r="70" spans="1:10" ht="36.75" customHeight="1" x14ac:dyDescent="0.2">
      <c r="A70" s="124"/>
      <c r="B70" s="129" t="s">
        <v>96</v>
      </c>
      <c r="C70" s="240" t="s">
        <v>97</v>
      </c>
      <c r="D70" s="241"/>
      <c r="E70" s="241"/>
      <c r="F70" s="135" t="s">
        <v>24</v>
      </c>
      <c r="G70" s="136"/>
      <c r="H70" s="136"/>
      <c r="I70" s="136">
        <f>'SO 101 1 Pol'!G246+'SO 101 2 Pol'!G138</f>
        <v>0</v>
      </c>
      <c r="J70" s="133" t="str">
        <f>IF(I87=0,"",I70/I87*100)</f>
        <v/>
      </c>
    </row>
    <row r="71" spans="1:10" ht="36.75" customHeight="1" x14ac:dyDescent="0.2">
      <c r="A71" s="124"/>
      <c r="B71" s="129" t="s">
        <v>98</v>
      </c>
      <c r="C71" s="240" t="s">
        <v>99</v>
      </c>
      <c r="D71" s="241"/>
      <c r="E71" s="241"/>
      <c r="F71" s="135" t="s">
        <v>24</v>
      </c>
      <c r="G71" s="136"/>
      <c r="H71" s="136"/>
      <c r="I71" s="136">
        <f>'SO 101 1 Pol'!G157+'SO 101 4 Pol'!G118+'SO 301 1 Pol'!G48+'SO 301 3 Pol'!G152</f>
        <v>0</v>
      </c>
      <c r="J71" s="133" t="str">
        <f>IF(I87=0,"",I71/I87*100)</f>
        <v/>
      </c>
    </row>
    <row r="72" spans="1:10" ht="36.75" customHeight="1" x14ac:dyDescent="0.2">
      <c r="A72" s="124"/>
      <c r="B72" s="129" t="s">
        <v>100</v>
      </c>
      <c r="C72" s="240" t="s">
        <v>101</v>
      </c>
      <c r="D72" s="241"/>
      <c r="E72" s="241"/>
      <c r="F72" s="135" t="s">
        <v>24</v>
      </c>
      <c r="G72" s="136"/>
      <c r="H72" s="136"/>
      <c r="I72" s="136">
        <f>'SO 101 1 Pol'!G176+'SO 101 2 Pol'!G110+'SO 101 3 Pol'!G59+'SO 101 4 Pol'!G129+'SO 301 3 Pol'!G224</f>
        <v>0</v>
      </c>
      <c r="J72" s="133" t="str">
        <f>IF(I87=0,"",I72/I87*100)</f>
        <v/>
      </c>
    </row>
    <row r="73" spans="1:10" ht="36.75" customHeight="1" x14ac:dyDescent="0.2">
      <c r="A73" s="124"/>
      <c r="B73" s="129" t="s">
        <v>102</v>
      </c>
      <c r="C73" s="240" t="s">
        <v>103</v>
      </c>
      <c r="D73" s="241"/>
      <c r="E73" s="241"/>
      <c r="F73" s="135" t="s">
        <v>24</v>
      </c>
      <c r="G73" s="136"/>
      <c r="H73" s="136"/>
      <c r="I73" s="136">
        <f>'SO 301 2 Pol'!G53</f>
        <v>0</v>
      </c>
      <c r="J73" s="133" t="str">
        <f>IF(I87=0,"",I73/I87*100)</f>
        <v/>
      </c>
    </row>
    <row r="74" spans="1:10" ht="36.75" customHeight="1" x14ac:dyDescent="0.2">
      <c r="A74" s="124"/>
      <c r="B74" s="129" t="s">
        <v>104</v>
      </c>
      <c r="C74" s="240" t="s">
        <v>105</v>
      </c>
      <c r="D74" s="241"/>
      <c r="E74" s="241"/>
      <c r="F74" s="135" t="s">
        <v>24</v>
      </c>
      <c r="G74" s="136"/>
      <c r="H74" s="136"/>
      <c r="I74" s="136">
        <f>'SO 101 1 Pol'!G239+'SO 101 2 Pol'!G127</f>
        <v>0</v>
      </c>
      <c r="J74" s="133" t="str">
        <f>IF(I87=0,"",I74/I87*100)</f>
        <v/>
      </c>
    </row>
    <row r="75" spans="1:10" ht="36.75" customHeight="1" x14ac:dyDescent="0.2">
      <c r="A75" s="124"/>
      <c r="B75" s="129" t="s">
        <v>106</v>
      </c>
      <c r="C75" s="240" t="s">
        <v>107</v>
      </c>
      <c r="D75" s="241"/>
      <c r="E75" s="241"/>
      <c r="F75" s="135" t="s">
        <v>24</v>
      </c>
      <c r="G75" s="136"/>
      <c r="H75" s="136"/>
      <c r="I75" s="136">
        <f>'SO 101 1 Pol'!G243+'SO 101 2 Pol'!G135+'SO 101 3 Pol'!G63+'SO 101 4 Pol'!G140+'SO 301 1 Pol'!G53+'SO 301 2 Pol'!G60+'SO 301 3 Pol'!G229</f>
        <v>0</v>
      </c>
      <c r="J75" s="133" t="str">
        <f>IF(I87=0,"",I75/I87*100)</f>
        <v/>
      </c>
    </row>
    <row r="76" spans="1:10" ht="36.75" customHeight="1" x14ac:dyDescent="0.2">
      <c r="A76" s="124"/>
      <c r="B76" s="129" t="s">
        <v>108</v>
      </c>
      <c r="C76" s="240" t="s">
        <v>109</v>
      </c>
      <c r="D76" s="241"/>
      <c r="E76" s="241"/>
      <c r="F76" s="135" t="s">
        <v>24</v>
      </c>
      <c r="G76" s="136"/>
      <c r="H76" s="136"/>
      <c r="I76" s="136">
        <f>'SO 301 3 Pol'!G234</f>
        <v>0</v>
      </c>
      <c r="J76" s="133" t="str">
        <f>IF(I87=0,"",I76/I87*100)</f>
        <v/>
      </c>
    </row>
    <row r="77" spans="1:10" ht="36.75" customHeight="1" x14ac:dyDescent="0.2">
      <c r="A77" s="124"/>
      <c r="B77" s="129" t="s">
        <v>110</v>
      </c>
      <c r="C77" s="240" t="s">
        <v>111</v>
      </c>
      <c r="D77" s="241"/>
      <c r="E77" s="241"/>
      <c r="F77" s="135" t="s">
        <v>24</v>
      </c>
      <c r="G77" s="136"/>
      <c r="H77" s="136"/>
      <c r="I77" s="136">
        <f>'SO 101 1 Pol'!G267+'SO 101 1 Pol'!G272+'SO 101 2 Pol'!G156+'SO 301 3 Pol'!G237</f>
        <v>0</v>
      </c>
      <c r="J77" s="133" t="str">
        <f>IF(I87=0,"",I77/I87*100)</f>
        <v/>
      </c>
    </row>
    <row r="78" spans="1:10" ht="36.75" customHeight="1" x14ac:dyDescent="0.2">
      <c r="A78" s="124"/>
      <c r="B78" s="129" t="s">
        <v>112</v>
      </c>
      <c r="C78" s="240" t="s">
        <v>113</v>
      </c>
      <c r="D78" s="241"/>
      <c r="E78" s="241"/>
      <c r="F78" s="135" t="s">
        <v>24</v>
      </c>
      <c r="G78" s="136"/>
      <c r="H78" s="136"/>
      <c r="I78" s="136">
        <f>'SO 401 1 Pol'!G13+'SO 402 1 Pol'!G19</f>
        <v>0</v>
      </c>
      <c r="J78" s="133" t="str">
        <f>IF(I87=0,"",I78/I87*100)</f>
        <v/>
      </c>
    </row>
    <row r="79" spans="1:10" ht="36.75" customHeight="1" x14ac:dyDescent="0.2">
      <c r="A79" s="124"/>
      <c r="B79" s="129" t="s">
        <v>114</v>
      </c>
      <c r="C79" s="240" t="s">
        <v>115</v>
      </c>
      <c r="D79" s="241"/>
      <c r="E79" s="241"/>
      <c r="F79" s="135" t="s">
        <v>24</v>
      </c>
      <c r="G79" s="136"/>
      <c r="H79" s="136"/>
      <c r="I79" s="136">
        <f>'SO 101 1 Pol'!G256+'SO 101 1 Pol'!G269</f>
        <v>0</v>
      </c>
      <c r="J79" s="133" t="str">
        <f>IF(I87=0,"",I79/I87*100)</f>
        <v/>
      </c>
    </row>
    <row r="80" spans="1:10" ht="36.75" customHeight="1" x14ac:dyDescent="0.2">
      <c r="A80" s="124"/>
      <c r="B80" s="129" t="s">
        <v>116</v>
      </c>
      <c r="C80" s="240" t="s">
        <v>117</v>
      </c>
      <c r="D80" s="241"/>
      <c r="E80" s="241"/>
      <c r="F80" s="135" t="s">
        <v>24</v>
      </c>
      <c r="G80" s="136"/>
      <c r="H80" s="136"/>
      <c r="I80" s="136">
        <f>'SO 101 1 Pol'!G290</f>
        <v>0</v>
      </c>
      <c r="J80" s="133" t="str">
        <f>IF(I87=0,"",I80/I87*100)</f>
        <v/>
      </c>
    </row>
    <row r="81" spans="1:10" ht="36.75" customHeight="1" x14ac:dyDescent="0.2">
      <c r="A81" s="124"/>
      <c r="B81" s="129" t="s">
        <v>118</v>
      </c>
      <c r="C81" s="240" t="s">
        <v>28</v>
      </c>
      <c r="D81" s="241"/>
      <c r="E81" s="241"/>
      <c r="F81" s="135" t="s">
        <v>24</v>
      </c>
      <c r="G81" s="136"/>
      <c r="H81" s="136"/>
      <c r="I81" s="136">
        <f>'00 01 Naklady'!G14+'00 02 Naklady'!G15</f>
        <v>0</v>
      </c>
      <c r="J81" s="133" t="str">
        <f>IF(I87=0,"",I81/I87*100)</f>
        <v/>
      </c>
    </row>
    <row r="82" spans="1:10" ht="36.75" customHeight="1" x14ac:dyDescent="0.2">
      <c r="A82" s="124"/>
      <c r="B82" s="129" t="s">
        <v>119</v>
      </c>
      <c r="C82" s="240" t="s">
        <v>27</v>
      </c>
      <c r="D82" s="241"/>
      <c r="E82" s="241"/>
      <c r="F82" s="135" t="s">
        <v>24</v>
      </c>
      <c r="G82" s="136"/>
      <c r="H82" s="136"/>
      <c r="I82" s="136">
        <f>'00 01 Naklady'!G8+'00 02 Naklady'!G8+'SO 401 1 Pol'!G22+'SO 402 1 Pol'!G53</f>
        <v>0</v>
      </c>
      <c r="J82" s="133" t="str">
        <f>IF(I87=0,"",I82/I87*100)</f>
        <v/>
      </c>
    </row>
    <row r="83" spans="1:10" ht="36.75" customHeight="1" x14ac:dyDescent="0.2">
      <c r="A83" s="124"/>
      <c r="B83" s="129" t="s">
        <v>120</v>
      </c>
      <c r="C83" s="240" t="s">
        <v>121</v>
      </c>
      <c r="D83" s="241"/>
      <c r="E83" s="241"/>
      <c r="F83" s="135" t="s">
        <v>25</v>
      </c>
      <c r="G83" s="136"/>
      <c r="H83" s="136"/>
      <c r="I83" s="136">
        <f>'SO 101 4 Pol'!G145</f>
        <v>0</v>
      </c>
      <c r="J83" s="133" t="str">
        <f>IF(I87=0,"",I83/I87*100)</f>
        <v/>
      </c>
    </row>
    <row r="84" spans="1:10" ht="36.75" customHeight="1" x14ac:dyDescent="0.2">
      <c r="A84" s="124"/>
      <c r="B84" s="129" t="s">
        <v>96</v>
      </c>
      <c r="C84" s="240" t="s">
        <v>97</v>
      </c>
      <c r="D84" s="241"/>
      <c r="E84" s="241"/>
      <c r="F84" s="135" t="s">
        <v>25</v>
      </c>
      <c r="G84" s="136"/>
      <c r="H84" s="136"/>
      <c r="I84" s="136">
        <f>'SO 101 4 Pol'!G153</f>
        <v>0</v>
      </c>
      <c r="J84" s="133" t="str">
        <f>IF(I87=0,"",I84/I87*100)</f>
        <v/>
      </c>
    </row>
    <row r="85" spans="1:10" ht="36.75" customHeight="1" x14ac:dyDescent="0.2">
      <c r="A85" s="124"/>
      <c r="B85" s="129" t="s">
        <v>108</v>
      </c>
      <c r="C85" s="240" t="s">
        <v>109</v>
      </c>
      <c r="D85" s="241"/>
      <c r="E85" s="241"/>
      <c r="F85" s="135" t="s">
        <v>26</v>
      </c>
      <c r="G85" s="136"/>
      <c r="H85" s="136"/>
      <c r="I85" s="136">
        <f>'SO 101 4 Pol'!G162</f>
        <v>0</v>
      </c>
      <c r="J85" s="133" t="str">
        <f>IF(I87=0,"",I85/I87*100)</f>
        <v/>
      </c>
    </row>
    <row r="86" spans="1:10" ht="36.75" customHeight="1" x14ac:dyDescent="0.2">
      <c r="A86" s="124"/>
      <c r="B86" s="129" t="s">
        <v>110</v>
      </c>
      <c r="C86" s="240" t="s">
        <v>111</v>
      </c>
      <c r="D86" s="241"/>
      <c r="E86" s="241"/>
      <c r="F86" s="135" t="s">
        <v>26</v>
      </c>
      <c r="G86" s="136"/>
      <c r="H86" s="136"/>
      <c r="I86" s="136">
        <f>'SO 101 4 Pol'!G165</f>
        <v>0</v>
      </c>
      <c r="J86" s="133" t="str">
        <f>IF(I87=0,"",I86/I87*100)</f>
        <v/>
      </c>
    </row>
    <row r="87" spans="1:10" ht="25.5" customHeight="1" x14ac:dyDescent="0.2">
      <c r="A87" s="125"/>
      <c r="B87" s="130" t="s">
        <v>1</v>
      </c>
      <c r="C87" s="131"/>
      <c r="D87" s="132"/>
      <c r="E87" s="132"/>
      <c r="F87" s="137"/>
      <c r="G87" s="138"/>
      <c r="H87" s="138"/>
      <c r="I87" s="138">
        <f>SUM(I64:I86)</f>
        <v>0</v>
      </c>
      <c r="J87" s="134">
        <f>SUM(J64:J86)</f>
        <v>0</v>
      </c>
    </row>
    <row r="88" spans="1:10" x14ac:dyDescent="0.2">
      <c r="F88" s="87"/>
      <c r="G88" s="87"/>
      <c r="H88" s="87"/>
      <c r="I88" s="87"/>
      <c r="J88" s="88"/>
    </row>
    <row r="89" spans="1:10" x14ac:dyDescent="0.2">
      <c r="F89" s="87"/>
      <c r="G89" s="87"/>
      <c r="H89" s="87"/>
      <c r="I89" s="87"/>
      <c r="J89" s="88"/>
    </row>
    <row r="90" spans="1:10" x14ac:dyDescent="0.2">
      <c r="F90" s="87"/>
      <c r="G90" s="87"/>
      <c r="H90" s="87"/>
      <c r="I90" s="87"/>
      <c r="J90" s="88"/>
    </row>
  </sheetData>
  <sheetProtection algorithmName="SHA-512" hashValue="AJSchO+mLnY+qBOwIRsWe8CkOkoqujNL1W4PmMM0Fglzyd0vZV6FjtL8Xx3YW3nd/l5ea3UZT2D+xiegK0CWwQ==" saltValue="/Plf9WeHfuYirHzMM4OWc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85:E85"/>
    <mergeCell ref="C86:E86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B57:E57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7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8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9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SAD5JUlhXLm21b2mfy+choFrFRLfDGtc2yAqg+6uG/lS4a9nZiJSga8/+VBt/1qVDl4aeDsChKyz6kJ3ES+clA==" saltValue="g9aU9iHAPy7b+nQMLGVnz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5" sqref="C25:G25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122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125</v>
      </c>
      <c r="C3" s="249" t="s">
        <v>126</v>
      </c>
      <c r="D3" s="250"/>
      <c r="E3" s="250"/>
      <c r="F3" s="250"/>
      <c r="G3" s="251"/>
      <c r="AC3" s="122" t="s">
        <v>127</v>
      </c>
      <c r="AG3" t="s">
        <v>128</v>
      </c>
    </row>
    <row r="4" spans="1:60" ht="24.95" customHeight="1" x14ac:dyDescent="0.2">
      <c r="A4" s="141" t="s">
        <v>9</v>
      </c>
      <c r="B4" s="142" t="s">
        <v>58</v>
      </c>
      <c r="C4" s="252" t="s">
        <v>59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119</v>
      </c>
      <c r="C8" s="181" t="s">
        <v>27</v>
      </c>
      <c r="D8" s="161"/>
      <c r="E8" s="162"/>
      <c r="F8" s="163"/>
      <c r="G8" s="163">
        <f>SUMIF(AG9:AG13,"&lt;&gt;NOR",G9:G13)</f>
        <v>0</v>
      </c>
      <c r="H8" s="163"/>
      <c r="I8" s="163">
        <f>SUM(I9:I13)</f>
        <v>0</v>
      </c>
      <c r="J8" s="163"/>
      <c r="K8" s="163">
        <f>SUM(K9:K13)</f>
        <v>0</v>
      </c>
      <c r="L8" s="163"/>
      <c r="M8" s="163">
        <f>SUM(M9:M13)</f>
        <v>0</v>
      </c>
      <c r="N8" s="163"/>
      <c r="O8" s="163">
        <f>SUM(O9:O13)</f>
        <v>0</v>
      </c>
      <c r="P8" s="163"/>
      <c r="Q8" s="163">
        <f>SUM(Q9:Q13)</f>
        <v>0</v>
      </c>
      <c r="R8" s="163"/>
      <c r="S8" s="163"/>
      <c r="T8" s="164"/>
      <c r="U8" s="158"/>
      <c r="V8" s="158">
        <f>SUM(V9:V13)</f>
        <v>0</v>
      </c>
      <c r="W8" s="158"/>
      <c r="X8" s="158"/>
      <c r="AG8" t="s">
        <v>152</v>
      </c>
    </row>
    <row r="9" spans="1:60" outlineLevel="1" x14ac:dyDescent="0.2">
      <c r="A9" s="172">
        <v>1</v>
      </c>
      <c r="B9" s="173" t="s">
        <v>153</v>
      </c>
      <c r="C9" s="182" t="s">
        <v>154</v>
      </c>
      <c r="D9" s="174" t="s">
        <v>155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156</v>
      </c>
      <c r="T9" s="178" t="s">
        <v>157</v>
      </c>
      <c r="U9" s="157">
        <v>0</v>
      </c>
      <c r="V9" s="157">
        <f>ROUND(E9*U9,2)</f>
        <v>0</v>
      </c>
      <c r="W9" s="157"/>
      <c r="X9" s="157" t="s">
        <v>158</v>
      </c>
      <c r="Y9" s="148"/>
      <c r="Z9" s="148"/>
      <c r="AA9" s="148"/>
      <c r="AB9" s="148"/>
      <c r="AC9" s="148"/>
      <c r="AD9" s="148"/>
      <c r="AE9" s="148"/>
      <c r="AF9" s="148"/>
      <c r="AG9" s="148" t="s">
        <v>159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65">
        <v>2</v>
      </c>
      <c r="B10" s="166" t="s">
        <v>160</v>
      </c>
      <c r="C10" s="183" t="s">
        <v>161</v>
      </c>
      <c r="D10" s="167" t="s">
        <v>155</v>
      </c>
      <c r="E10" s="168">
        <v>1</v>
      </c>
      <c r="F10" s="169"/>
      <c r="G10" s="170">
        <f>ROUND(E10*F10,2)</f>
        <v>0</v>
      </c>
      <c r="H10" s="169"/>
      <c r="I10" s="170">
        <f>ROUND(E10*H10,2)</f>
        <v>0</v>
      </c>
      <c r="J10" s="169"/>
      <c r="K10" s="170">
        <f>ROUND(E10*J10,2)</f>
        <v>0</v>
      </c>
      <c r="L10" s="170">
        <v>21</v>
      </c>
      <c r="M10" s="170">
        <f>G10*(1+L10/100)</f>
        <v>0</v>
      </c>
      <c r="N10" s="170">
        <v>0</v>
      </c>
      <c r="O10" s="170">
        <f>ROUND(E10*N10,2)</f>
        <v>0</v>
      </c>
      <c r="P10" s="170">
        <v>0</v>
      </c>
      <c r="Q10" s="170">
        <f>ROUND(E10*P10,2)</f>
        <v>0</v>
      </c>
      <c r="R10" s="170"/>
      <c r="S10" s="170" t="s">
        <v>156</v>
      </c>
      <c r="T10" s="171" t="s">
        <v>157</v>
      </c>
      <c r="U10" s="157">
        <v>0</v>
      </c>
      <c r="V10" s="157">
        <f>ROUND(E10*U10,2)</f>
        <v>0</v>
      </c>
      <c r="W10" s="157"/>
      <c r="X10" s="157" t="s">
        <v>158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159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55" t="s">
        <v>187</v>
      </c>
      <c r="D11" s="256"/>
      <c r="E11" s="256"/>
      <c r="F11" s="256"/>
      <c r="G11" s="256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162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46" t="s">
        <v>163</v>
      </c>
      <c r="D12" s="247"/>
      <c r="E12" s="247"/>
      <c r="F12" s="247"/>
      <c r="G12" s="24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162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9" t="str">
        <f>C12</f>
        <v>Vyhotovení protokolu o vytyčení stavby se seznamem souřadnic vytyčených bodů a jejich polohopisnými (S-JTSK) a výškopisnými (Bpv) hodnotami.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164</v>
      </c>
      <c r="C13" s="182" t="s">
        <v>165</v>
      </c>
      <c r="D13" s="174" t="s">
        <v>155</v>
      </c>
      <c r="E13" s="175">
        <v>1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156</v>
      </c>
      <c r="T13" s="178" t="s">
        <v>157</v>
      </c>
      <c r="U13" s="157">
        <v>0</v>
      </c>
      <c r="V13" s="157">
        <f>ROUND(E13*U13,2)</f>
        <v>0</v>
      </c>
      <c r="W13" s="157"/>
      <c r="X13" s="157" t="s">
        <v>158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159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59" t="s">
        <v>151</v>
      </c>
      <c r="B14" s="160" t="s">
        <v>118</v>
      </c>
      <c r="C14" s="181" t="s">
        <v>28</v>
      </c>
      <c r="D14" s="161"/>
      <c r="E14" s="162"/>
      <c r="F14" s="163"/>
      <c r="G14" s="163">
        <f>SUMIF(AG15:AG25,"&lt;&gt;NOR",G15:G25)</f>
        <v>0</v>
      </c>
      <c r="H14" s="163"/>
      <c r="I14" s="163">
        <f>SUM(I15:I25)</f>
        <v>0</v>
      </c>
      <c r="J14" s="163"/>
      <c r="K14" s="163">
        <f>SUM(K15:K25)</f>
        <v>0</v>
      </c>
      <c r="L14" s="163"/>
      <c r="M14" s="163">
        <f>SUM(M15:M25)</f>
        <v>0</v>
      </c>
      <c r="N14" s="163"/>
      <c r="O14" s="163">
        <f>SUM(O15:O25)</f>
        <v>0</v>
      </c>
      <c r="P14" s="163"/>
      <c r="Q14" s="163">
        <f>SUM(Q15:Q25)</f>
        <v>0</v>
      </c>
      <c r="R14" s="163"/>
      <c r="S14" s="163"/>
      <c r="T14" s="164"/>
      <c r="U14" s="158"/>
      <c r="V14" s="158">
        <f>SUM(V15:V25)</f>
        <v>0</v>
      </c>
      <c r="W14" s="158"/>
      <c r="X14" s="158"/>
      <c r="AG14" t="s">
        <v>152</v>
      </c>
    </row>
    <row r="15" spans="1:60" outlineLevel="1" x14ac:dyDescent="0.2">
      <c r="A15" s="172">
        <v>4</v>
      </c>
      <c r="B15" s="173" t="s">
        <v>166</v>
      </c>
      <c r="C15" s="182" t="s">
        <v>167</v>
      </c>
      <c r="D15" s="174" t="s">
        <v>155</v>
      </c>
      <c r="E15" s="175">
        <v>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168</v>
      </c>
      <c r="T15" s="178" t="s">
        <v>157</v>
      </c>
      <c r="U15" s="157">
        <v>0</v>
      </c>
      <c r="V15" s="157">
        <f>ROUND(E15*U15,2)</f>
        <v>0</v>
      </c>
      <c r="W15" s="157"/>
      <c r="X15" s="157" t="s">
        <v>169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5">
        <v>5</v>
      </c>
      <c r="B16" s="166" t="s">
        <v>171</v>
      </c>
      <c r="C16" s="183" t="s">
        <v>172</v>
      </c>
      <c r="D16" s="167" t="s">
        <v>155</v>
      </c>
      <c r="E16" s="168">
        <v>1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/>
      <c r="S16" s="170" t="s">
        <v>156</v>
      </c>
      <c r="T16" s="171" t="s">
        <v>157</v>
      </c>
      <c r="U16" s="157">
        <v>0</v>
      </c>
      <c r="V16" s="157">
        <f>ROUND(E16*U16,2)</f>
        <v>0</v>
      </c>
      <c r="W16" s="157"/>
      <c r="X16" s="157" t="s">
        <v>158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159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55"/>
      <c r="B17" s="156"/>
      <c r="C17" s="255" t="s">
        <v>173</v>
      </c>
      <c r="D17" s="256"/>
      <c r="E17" s="256"/>
      <c r="F17" s="256"/>
      <c r="G17" s="2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162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9" t="str">
        <f>C17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6</v>
      </c>
      <c r="B18" s="166" t="s">
        <v>174</v>
      </c>
      <c r="C18" s="183" t="s">
        <v>175</v>
      </c>
      <c r="D18" s="167" t="s">
        <v>155</v>
      </c>
      <c r="E18" s="168">
        <v>1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/>
      <c r="S18" s="170" t="s">
        <v>156</v>
      </c>
      <c r="T18" s="171" t="s">
        <v>157</v>
      </c>
      <c r="U18" s="157">
        <v>0</v>
      </c>
      <c r="V18" s="157">
        <f>ROUND(E18*U18,2)</f>
        <v>0</v>
      </c>
      <c r="W18" s="157"/>
      <c r="X18" s="157" t="s">
        <v>158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159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55"/>
      <c r="B19" s="156"/>
      <c r="C19" s="255" t="s">
        <v>176</v>
      </c>
      <c r="D19" s="256"/>
      <c r="E19" s="256"/>
      <c r="F19" s="256"/>
      <c r="G19" s="2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162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9" t="str">
        <f>C19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5">
        <v>7</v>
      </c>
      <c r="B20" s="166" t="s">
        <v>177</v>
      </c>
      <c r="C20" s="183" t="s">
        <v>178</v>
      </c>
      <c r="D20" s="167" t="s">
        <v>155</v>
      </c>
      <c r="E20" s="168">
        <v>1</v>
      </c>
      <c r="F20" s="169"/>
      <c r="G20" s="170">
        <f>ROUND(E20*F20,2)</f>
        <v>0</v>
      </c>
      <c r="H20" s="169"/>
      <c r="I20" s="170">
        <f>ROUND(E20*H20,2)</f>
        <v>0</v>
      </c>
      <c r="J20" s="169"/>
      <c r="K20" s="170">
        <f>ROUND(E20*J20,2)</f>
        <v>0</v>
      </c>
      <c r="L20" s="170">
        <v>21</v>
      </c>
      <c r="M20" s="170">
        <f>G20*(1+L20/100)</f>
        <v>0</v>
      </c>
      <c r="N20" s="170">
        <v>0</v>
      </c>
      <c r="O20" s="170">
        <f>ROUND(E20*N20,2)</f>
        <v>0</v>
      </c>
      <c r="P20" s="170">
        <v>0</v>
      </c>
      <c r="Q20" s="170">
        <f>ROUND(E20*P20,2)</f>
        <v>0</v>
      </c>
      <c r="R20" s="170"/>
      <c r="S20" s="170" t="s">
        <v>156</v>
      </c>
      <c r="T20" s="171" t="s">
        <v>157</v>
      </c>
      <c r="U20" s="157">
        <v>0</v>
      </c>
      <c r="V20" s="157">
        <f>ROUND(E20*U20,2)</f>
        <v>0</v>
      </c>
      <c r="W20" s="157"/>
      <c r="X20" s="157" t="s">
        <v>158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159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55"/>
      <c r="B21" s="156"/>
      <c r="C21" s="255" t="s">
        <v>179</v>
      </c>
      <c r="D21" s="256"/>
      <c r="E21" s="256"/>
      <c r="F21" s="256"/>
      <c r="G21" s="25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162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9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5">
        <v>8</v>
      </c>
      <c r="B22" s="166" t="s">
        <v>180</v>
      </c>
      <c r="C22" s="183" t="s">
        <v>181</v>
      </c>
      <c r="D22" s="167" t="s">
        <v>155</v>
      </c>
      <c r="E22" s="168">
        <v>10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/>
      <c r="S22" s="170" t="s">
        <v>156</v>
      </c>
      <c r="T22" s="171" t="s">
        <v>157</v>
      </c>
      <c r="U22" s="157">
        <v>0</v>
      </c>
      <c r="V22" s="157">
        <f>ROUND(E22*U22,2)</f>
        <v>0</v>
      </c>
      <c r="W22" s="157"/>
      <c r="X22" s="157" t="s">
        <v>158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159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255" t="s">
        <v>182</v>
      </c>
      <c r="D23" s="256"/>
      <c r="E23" s="256"/>
      <c r="F23" s="256"/>
      <c r="G23" s="2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162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Náklady zhotovitele, související s prováděním zkoušek a revizí předepsaných technickými normami nebo objednatelem a které jsou pro provedení díla nezbytné.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5">
        <v>9</v>
      </c>
      <c r="B24" s="166" t="s">
        <v>183</v>
      </c>
      <c r="C24" s="183" t="s">
        <v>184</v>
      </c>
      <c r="D24" s="167" t="s">
        <v>155</v>
      </c>
      <c r="E24" s="168">
        <v>1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0"/>
      <c r="S24" s="170" t="s">
        <v>156</v>
      </c>
      <c r="T24" s="171" t="s">
        <v>157</v>
      </c>
      <c r="U24" s="157">
        <v>0</v>
      </c>
      <c r="V24" s="157">
        <f>ROUND(E24*U24,2)</f>
        <v>0</v>
      </c>
      <c r="W24" s="157"/>
      <c r="X24" s="157" t="s">
        <v>158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159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5" t="s">
        <v>185</v>
      </c>
      <c r="D25" s="256"/>
      <c r="E25" s="256"/>
      <c r="F25" s="256"/>
      <c r="G25" s="25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162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Náklady na vyhotovení dokumentace skutečného provedení stavby a její předání objednateli v požadované formě a požadovaném počtu.</v>
      </c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138</v>
      </c>
    </row>
    <row r="27" spans="1:60" x14ac:dyDescent="0.2">
      <c r="A27" s="151"/>
      <c r="B27" s="152" t="s">
        <v>29</v>
      </c>
      <c r="C27" s="185"/>
      <c r="D27" s="153"/>
      <c r="E27" s="154"/>
      <c r="F27" s="154"/>
      <c r="G27" s="180">
        <f>G8+G14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186</v>
      </c>
    </row>
    <row r="28" spans="1:60" x14ac:dyDescent="0.2">
      <c r="C28" s="186"/>
      <c r="D28" s="10"/>
      <c r="AG28" t="s">
        <v>188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Atk4vuuiZvhcGoHP2bpQstcJ+YyV55PZ29Gl6ghzKHmCtqbJWiOduyTOxtChv71Bx/jIny8kYRw7imX0364gQ==" saltValue="NoCHmAJTLpm9ymyQDhILKw==" spinCount="100000" sheet="1"/>
  <mergeCells count="11">
    <mergeCell ref="C17:G17"/>
    <mergeCell ref="C19:G19"/>
    <mergeCell ref="C21:G21"/>
    <mergeCell ref="C23:G23"/>
    <mergeCell ref="C25:G25"/>
    <mergeCell ref="C12:G12"/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122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125</v>
      </c>
      <c r="C3" s="249" t="s">
        <v>126</v>
      </c>
      <c r="D3" s="250"/>
      <c r="E3" s="250"/>
      <c r="F3" s="250"/>
      <c r="G3" s="251"/>
      <c r="AC3" s="122" t="s">
        <v>127</v>
      </c>
      <c r="AG3" t="s">
        <v>128</v>
      </c>
    </row>
    <row r="4" spans="1:60" ht="24.95" customHeight="1" x14ac:dyDescent="0.2">
      <c r="A4" s="141" t="s">
        <v>9</v>
      </c>
      <c r="B4" s="142" t="s">
        <v>60</v>
      </c>
      <c r="C4" s="252" t="s">
        <v>61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119</v>
      </c>
      <c r="C8" s="181" t="s">
        <v>27</v>
      </c>
      <c r="D8" s="161"/>
      <c r="E8" s="162"/>
      <c r="F8" s="163"/>
      <c r="G8" s="16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3"/>
      <c r="O8" s="163">
        <f>SUM(O9:O14)</f>
        <v>0</v>
      </c>
      <c r="P8" s="163"/>
      <c r="Q8" s="163">
        <f>SUM(Q9:Q14)</f>
        <v>0</v>
      </c>
      <c r="R8" s="163"/>
      <c r="S8" s="163"/>
      <c r="T8" s="164"/>
      <c r="U8" s="158"/>
      <c r="V8" s="158">
        <f>SUM(V9:V14)</f>
        <v>0</v>
      </c>
      <c r="W8" s="158"/>
      <c r="X8" s="158"/>
      <c r="AG8" t="s">
        <v>152</v>
      </c>
    </row>
    <row r="9" spans="1:60" outlineLevel="1" x14ac:dyDescent="0.2">
      <c r="A9" s="165">
        <v>1</v>
      </c>
      <c r="B9" s="166" t="s">
        <v>189</v>
      </c>
      <c r="C9" s="183" t="s">
        <v>190</v>
      </c>
      <c r="D9" s="167" t="s">
        <v>155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156</v>
      </c>
      <c r="T9" s="171" t="s">
        <v>157</v>
      </c>
      <c r="U9" s="157">
        <v>0</v>
      </c>
      <c r="V9" s="157">
        <f>ROUND(E9*U9,2)</f>
        <v>0</v>
      </c>
      <c r="W9" s="157"/>
      <c r="X9" s="157" t="s">
        <v>158</v>
      </c>
      <c r="Y9" s="148"/>
      <c r="Z9" s="148"/>
      <c r="AA9" s="148"/>
      <c r="AB9" s="148"/>
      <c r="AC9" s="148"/>
      <c r="AD9" s="148"/>
      <c r="AE9" s="148"/>
      <c r="AF9" s="148"/>
      <c r="AG9" s="148" t="s">
        <v>159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5" t="s">
        <v>191</v>
      </c>
      <c r="D10" s="256"/>
      <c r="E10" s="256"/>
      <c r="F10" s="256"/>
      <c r="G10" s="2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162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Zaměření a vytýčení stávajících inženýrských sítí v místě stavby z hlediska jejich ochrany při provádění stavby.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5">
        <v>2</v>
      </c>
      <c r="B11" s="166" t="s">
        <v>192</v>
      </c>
      <c r="C11" s="183" t="s">
        <v>193</v>
      </c>
      <c r="D11" s="167" t="s">
        <v>155</v>
      </c>
      <c r="E11" s="168">
        <v>1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0"/>
      <c r="S11" s="170" t="s">
        <v>156</v>
      </c>
      <c r="T11" s="171" t="s">
        <v>157</v>
      </c>
      <c r="U11" s="157">
        <v>0</v>
      </c>
      <c r="V11" s="157">
        <f>ROUND(E11*U11,2)</f>
        <v>0</v>
      </c>
      <c r="W11" s="157"/>
      <c r="X11" s="157" t="s">
        <v>158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159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55" t="s">
        <v>194</v>
      </c>
      <c r="D12" s="256"/>
      <c r="E12" s="256"/>
      <c r="F12" s="256"/>
      <c r="G12" s="25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162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5">
        <v>3</v>
      </c>
      <c r="B13" s="166" t="s">
        <v>195</v>
      </c>
      <c r="C13" s="183" t="s">
        <v>196</v>
      </c>
      <c r="D13" s="167" t="s">
        <v>155</v>
      </c>
      <c r="E13" s="168">
        <v>1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0"/>
      <c r="S13" s="170" t="s">
        <v>156</v>
      </c>
      <c r="T13" s="171" t="s">
        <v>157</v>
      </c>
      <c r="U13" s="157">
        <v>0</v>
      </c>
      <c r="V13" s="157">
        <f>ROUND(E13*U13,2)</f>
        <v>0</v>
      </c>
      <c r="W13" s="157"/>
      <c r="X13" s="157" t="s">
        <v>158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159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67.5" outlineLevel="1" x14ac:dyDescent="0.2">
      <c r="A14" s="155"/>
      <c r="B14" s="156"/>
      <c r="C14" s="255" t="s">
        <v>1296</v>
      </c>
      <c r="D14" s="256"/>
      <c r="E14" s="256"/>
      <c r="F14" s="256"/>
      <c r="G14" s="25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162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9" t="str">
        <f>C14</f>
        <v xml:space="preserve">Náklady na ztížené podmínky provádění tam, kde jsou stavební práce zcela nebo zčásti omezovány provozem jiných osob. Jde zejména o zvýšené náklady  v důsledku nezbytného respektování stávající dopravy ovlivňující stavební práce. Dále pak omezení z hlediska pohybu po cizích pozemcích a uvedení  pozemků do původního stavu. Kromě prací stanovených v rozpočtu položkově uchazeč nacení 210metrů běžných mobilního oplocení pro oddělení soukromých pozemků od staveništního provozu (ochrana soukromých pozemků) a doplněnílikvidace okrasného porostu v počtu cca 30 keřů a stromků a zpětného osázení stejným typem porostu- vzrostlých sazenic 80-100cm typu  - 5ks smrků , 5 ks tují, 5 ks zerav, 5 ks smrk pichlavý stříbrný, 5 ks dřiš´tál, 3 ks líska, 2ks vrba kroucená.  </v>
      </c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59" t="s">
        <v>151</v>
      </c>
      <c r="B15" s="160" t="s">
        <v>118</v>
      </c>
      <c r="C15" s="181" t="s">
        <v>28</v>
      </c>
      <c r="D15" s="161"/>
      <c r="E15" s="162"/>
      <c r="F15" s="163"/>
      <c r="G15" s="163">
        <f>SUMIF(AG16:AG23,"&lt;&gt;NOR",G16:G23)</f>
        <v>0</v>
      </c>
      <c r="H15" s="163"/>
      <c r="I15" s="163">
        <f>SUM(I16:I23)</f>
        <v>0</v>
      </c>
      <c r="J15" s="163"/>
      <c r="K15" s="163">
        <f>SUM(K16:K23)</f>
        <v>0</v>
      </c>
      <c r="L15" s="163"/>
      <c r="M15" s="163">
        <f>SUM(M16:M23)</f>
        <v>0</v>
      </c>
      <c r="N15" s="163"/>
      <c r="O15" s="163">
        <f>SUM(O16:O23)</f>
        <v>0</v>
      </c>
      <c r="P15" s="163"/>
      <c r="Q15" s="163">
        <f>SUM(Q16:Q23)</f>
        <v>0</v>
      </c>
      <c r="R15" s="163"/>
      <c r="S15" s="163"/>
      <c r="T15" s="164"/>
      <c r="U15" s="158"/>
      <c r="V15" s="158">
        <f>SUM(V16:V23)</f>
        <v>0</v>
      </c>
      <c r="W15" s="158"/>
      <c r="X15" s="158"/>
      <c r="AG15" t="s">
        <v>152</v>
      </c>
    </row>
    <row r="16" spans="1:60" outlineLevel="1" x14ac:dyDescent="0.2">
      <c r="A16" s="165">
        <v>4</v>
      </c>
      <c r="B16" s="166" t="s">
        <v>197</v>
      </c>
      <c r="C16" s="183" t="s">
        <v>198</v>
      </c>
      <c r="D16" s="167" t="s">
        <v>155</v>
      </c>
      <c r="E16" s="168">
        <v>1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/>
      <c r="S16" s="170" t="s">
        <v>156</v>
      </c>
      <c r="T16" s="171" t="s">
        <v>157</v>
      </c>
      <c r="U16" s="157">
        <v>0</v>
      </c>
      <c r="V16" s="157">
        <f>ROUND(E16*U16,2)</f>
        <v>0</v>
      </c>
      <c r="W16" s="157"/>
      <c r="X16" s="157" t="s">
        <v>158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159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5" t="s">
        <v>199</v>
      </c>
      <c r="D17" s="256"/>
      <c r="E17" s="256"/>
      <c r="F17" s="256"/>
      <c r="G17" s="2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162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5</v>
      </c>
      <c r="B18" s="166" t="s">
        <v>200</v>
      </c>
      <c r="C18" s="183" t="s">
        <v>201</v>
      </c>
      <c r="D18" s="167" t="s">
        <v>155</v>
      </c>
      <c r="E18" s="168">
        <v>1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/>
      <c r="S18" s="170" t="s">
        <v>156</v>
      </c>
      <c r="T18" s="171" t="s">
        <v>157</v>
      </c>
      <c r="U18" s="157">
        <v>0</v>
      </c>
      <c r="V18" s="157">
        <f>ROUND(E18*U18,2)</f>
        <v>0</v>
      </c>
      <c r="W18" s="157"/>
      <c r="X18" s="157" t="s">
        <v>158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159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55"/>
      <c r="B19" s="156"/>
      <c r="C19" s="255" t="s">
        <v>202</v>
      </c>
      <c r="D19" s="256"/>
      <c r="E19" s="256"/>
      <c r="F19" s="256"/>
      <c r="G19" s="2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162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9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5">
        <v>6</v>
      </c>
      <c r="B20" s="166" t="s">
        <v>203</v>
      </c>
      <c r="C20" s="183" t="s">
        <v>204</v>
      </c>
      <c r="D20" s="167" t="s">
        <v>155</v>
      </c>
      <c r="E20" s="168">
        <v>1</v>
      </c>
      <c r="F20" s="169"/>
      <c r="G20" s="170">
        <f>ROUND(E20*F20,2)</f>
        <v>0</v>
      </c>
      <c r="H20" s="169"/>
      <c r="I20" s="170">
        <f>ROUND(E20*H20,2)</f>
        <v>0</v>
      </c>
      <c r="J20" s="169"/>
      <c r="K20" s="170">
        <f>ROUND(E20*J20,2)</f>
        <v>0</v>
      </c>
      <c r="L20" s="170">
        <v>21</v>
      </c>
      <c r="M20" s="170">
        <f>G20*(1+L20/100)</f>
        <v>0</v>
      </c>
      <c r="N20" s="170">
        <v>0</v>
      </c>
      <c r="O20" s="170">
        <f>ROUND(E20*N20,2)</f>
        <v>0</v>
      </c>
      <c r="P20" s="170">
        <v>0</v>
      </c>
      <c r="Q20" s="170">
        <f>ROUND(E20*P20,2)</f>
        <v>0</v>
      </c>
      <c r="R20" s="170"/>
      <c r="S20" s="170" t="s">
        <v>156</v>
      </c>
      <c r="T20" s="171" t="s">
        <v>157</v>
      </c>
      <c r="U20" s="157">
        <v>0</v>
      </c>
      <c r="V20" s="157">
        <f>ROUND(E20*U20,2)</f>
        <v>0</v>
      </c>
      <c r="W20" s="157"/>
      <c r="X20" s="157" t="s">
        <v>158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159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5" t="s">
        <v>205</v>
      </c>
      <c r="D21" s="256"/>
      <c r="E21" s="256"/>
      <c r="F21" s="256"/>
      <c r="G21" s="25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162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9" t="str">
        <f>C21</f>
        <v>Náklady zhotovitele, které vzniknou v souvislosti s povinnostmi zhotovitele při předání a převzetí díla.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5">
        <v>7</v>
      </c>
      <c r="B22" s="166" t="s">
        <v>206</v>
      </c>
      <c r="C22" s="183" t="s">
        <v>207</v>
      </c>
      <c r="D22" s="167" t="s">
        <v>155</v>
      </c>
      <c r="E22" s="168">
        <v>1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/>
      <c r="S22" s="170" t="s">
        <v>156</v>
      </c>
      <c r="T22" s="171" t="s">
        <v>157</v>
      </c>
      <c r="U22" s="157">
        <v>0</v>
      </c>
      <c r="V22" s="157">
        <f>ROUND(E22*U22,2)</f>
        <v>0</v>
      </c>
      <c r="W22" s="157"/>
      <c r="X22" s="157" t="s">
        <v>158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159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5" t="s">
        <v>208</v>
      </c>
      <c r="D23" s="256"/>
      <c r="E23" s="256"/>
      <c r="F23" s="256"/>
      <c r="G23" s="2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162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3"/>
      <c r="B24" s="4"/>
      <c r="C24" s="18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138</v>
      </c>
    </row>
    <row r="25" spans="1:60" x14ac:dyDescent="0.2">
      <c r="A25" s="151"/>
      <c r="B25" s="152" t="s">
        <v>29</v>
      </c>
      <c r="C25" s="185"/>
      <c r="D25" s="153"/>
      <c r="E25" s="154"/>
      <c r="F25" s="154"/>
      <c r="G25" s="180">
        <f>G8+G15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186</v>
      </c>
    </row>
    <row r="26" spans="1:60" x14ac:dyDescent="0.2">
      <c r="C26" s="186"/>
      <c r="D26" s="10"/>
      <c r="AG26" t="s">
        <v>188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3f893i5EfAOjkIf+XZBJ+/uo9hlfV4cofYWm5+S+7IM7N0D93Aof2sA5AxjqrNXsi9VYxugbMVFhChyOWq5OQ==" saltValue="QGtFBQLGgFvPBkGkMCQsag==" spinCount="100000" sheet="1" objects="1" scenarios="1"/>
  <mergeCells count="11">
    <mergeCell ref="C14:G14"/>
    <mergeCell ref="C17:G17"/>
    <mergeCell ref="C19:G19"/>
    <mergeCell ref="C21:G21"/>
    <mergeCell ref="C23:G2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" activePane="bottomLeft" state="frozen"/>
      <selection pane="bottomLeft" activeCell="C297" sqref="C297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63</v>
      </c>
      <c r="C3" s="249" t="s">
        <v>64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65</v>
      </c>
      <c r="C4" s="252" t="s">
        <v>66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SUMIF(AG9:AG63,"&lt;&gt;NOR",G9:G63)</f>
        <v>0</v>
      </c>
      <c r="H8" s="163"/>
      <c r="I8" s="163">
        <f>SUM(I9:I63)</f>
        <v>0</v>
      </c>
      <c r="J8" s="163"/>
      <c r="K8" s="163">
        <f>SUM(K9:K63)</f>
        <v>0</v>
      </c>
      <c r="L8" s="163"/>
      <c r="M8" s="163">
        <f>SUM(M9:M63)</f>
        <v>0</v>
      </c>
      <c r="N8" s="163"/>
      <c r="O8" s="163">
        <f>SUM(O9:O63)</f>
        <v>0.01</v>
      </c>
      <c r="P8" s="163"/>
      <c r="Q8" s="163">
        <f>SUM(Q9:Q63)</f>
        <v>80.36</v>
      </c>
      <c r="R8" s="163"/>
      <c r="S8" s="163"/>
      <c r="T8" s="164"/>
      <c r="U8" s="158"/>
      <c r="V8" s="158">
        <f>SUM(V9:V63)</f>
        <v>1100.69</v>
      </c>
      <c r="W8" s="158"/>
      <c r="X8" s="158"/>
      <c r="AG8" t="s">
        <v>152</v>
      </c>
    </row>
    <row r="9" spans="1:60" ht="22.5" outlineLevel="1" x14ac:dyDescent="0.2">
      <c r="A9" s="165">
        <v>1</v>
      </c>
      <c r="B9" s="166" t="s">
        <v>210</v>
      </c>
      <c r="C9" s="183" t="s">
        <v>211</v>
      </c>
      <c r="D9" s="167" t="s">
        <v>212</v>
      </c>
      <c r="E9" s="168">
        <v>730.5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0.11</v>
      </c>
      <c r="Q9" s="170">
        <f>ROUND(E9*P9,2)</f>
        <v>80.36</v>
      </c>
      <c r="R9" s="170" t="s">
        <v>213</v>
      </c>
      <c r="S9" s="170" t="s">
        <v>156</v>
      </c>
      <c r="T9" s="171" t="s">
        <v>156</v>
      </c>
      <c r="U9" s="157">
        <v>0.08</v>
      </c>
      <c r="V9" s="157">
        <f>ROUND(E9*U9,2)</f>
        <v>58.44</v>
      </c>
      <c r="W9" s="157"/>
      <c r="X9" s="157" t="s">
        <v>169</v>
      </c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7" t="s">
        <v>214</v>
      </c>
      <c r="D10" s="258"/>
      <c r="E10" s="258"/>
      <c r="F10" s="258"/>
      <c r="G10" s="25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9" t="s">
        <v>216</v>
      </c>
      <c r="D11" s="187"/>
      <c r="E11" s="188">
        <v>730.5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5">
        <v>2</v>
      </c>
      <c r="B12" s="166" t="s">
        <v>218</v>
      </c>
      <c r="C12" s="183" t="s">
        <v>219</v>
      </c>
      <c r="D12" s="167" t="s">
        <v>220</v>
      </c>
      <c r="E12" s="168">
        <v>89.486000000000004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 t="s">
        <v>221</v>
      </c>
      <c r="S12" s="170" t="s">
        <v>156</v>
      </c>
      <c r="T12" s="171" t="s">
        <v>156</v>
      </c>
      <c r="U12" s="157">
        <v>9.5200000000000007E-2</v>
      </c>
      <c r="V12" s="157">
        <f>ROUND(E12*U12,2)</f>
        <v>8.52</v>
      </c>
      <c r="W12" s="157"/>
      <c r="X12" s="157" t="s">
        <v>169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170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57" t="s">
        <v>222</v>
      </c>
      <c r="D13" s="258"/>
      <c r="E13" s="258"/>
      <c r="F13" s="258"/>
      <c r="G13" s="258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215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nebo lesní půdy, s vodorovným přemístěním na hromady v místě upotřebení nebo na dočasné či trvalé skládky se složením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9" t="s">
        <v>223</v>
      </c>
      <c r="D14" s="187"/>
      <c r="E14" s="188">
        <v>89.486000000000004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217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5">
        <v>3</v>
      </c>
      <c r="B15" s="166" t="s">
        <v>224</v>
      </c>
      <c r="C15" s="183" t="s">
        <v>225</v>
      </c>
      <c r="D15" s="167" t="s">
        <v>220</v>
      </c>
      <c r="E15" s="168">
        <v>455.79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 t="s">
        <v>221</v>
      </c>
      <c r="S15" s="170" t="s">
        <v>156</v>
      </c>
      <c r="T15" s="171" t="s">
        <v>156</v>
      </c>
      <c r="U15" s="157">
        <v>0.31</v>
      </c>
      <c r="V15" s="157">
        <f>ROUND(E15*U15,2)</f>
        <v>141.29</v>
      </c>
      <c r="W15" s="157"/>
      <c r="X15" s="157" t="s">
        <v>169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1" x14ac:dyDescent="0.2">
      <c r="A16" s="155"/>
      <c r="B16" s="156"/>
      <c r="C16" s="257" t="s">
        <v>226</v>
      </c>
      <c r="D16" s="258"/>
      <c r="E16" s="258"/>
      <c r="F16" s="258"/>
      <c r="G16" s="25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9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9" t="s">
        <v>227</v>
      </c>
      <c r="D17" s="187"/>
      <c r="E17" s="188">
        <v>57.6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9" t="s">
        <v>228</v>
      </c>
      <c r="D18" s="187"/>
      <c r="E18" s="188">
        <v>42.78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9" t="s">
        <v>229</v>
      </c>
      <c r="D19" s="187"/>
      <c r="E19" s="188">
        <v>109.13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9" t="s">
        <v>230</v>
      </c>
      <c r="D20" s="187"/>
      <c r="E20" s="188">
        <v>246.28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5">
        <v>4</v>
      </c>
      <c r="B21" s="166" t="s">
        <v>231</v>
      </c>
      <c r="C21" s="183" t="s">
        <v>232</v>
      </c>
      <c r="D21" s="167" t="s">
        <v>220</v>
      </c>
      <c r="E21" s="168">
        <v>455.79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0" t="s">
        <v>221</v>
      </c>
      <c r="S21" s="170" t="s">
        <v>156</v>
      </c>
      <c r="T21" s="171" t="s">
        <v>156</v>
      </c>
      <c r="U21" s="157">
        <v>0.1024</v>
      </c>
      <c r="V21" s="157">
        <f>ROUND(E21*U21,2)</f>
        <v>46.67</v>
      </c>
      <c r="W21" s="157"/>
      <c r="X21" s="157" t="s">
        <v>169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170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55"/>
      <c r="B22" s="156"/>
      <c r="C22" s="257" t="s">
        <v>226</v>
      </c>
      <c r="D22" s="258"/>
      <c r="E22" s="258"/>
      <c r="F22" s="258"/>
      <c r="G22" s="258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9" t="str">
        <f>C22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9" t="s">
        <v>233</v>
      </c>
      <c r="D23" s="187"/>
      <c r="E23" s="188">
        <v>455.79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5">
        <v>5</v>
      </c>
      <c r="B24" s="166" t="s">
        <v>234</v>
      </c>
      <c r="C24" s="183" t="s">
        <v>235</v>
      </c>
      <c r="D24" s="167" t="s">
        <v>220</v>
      </c>
      <c r="E24" s="168">
        <v>59.4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0" t="s">
        <v>221</v>
      </c>
      <c r="S24" s="170" t="s">
        <v>156</v>
      </c>
      <c r="T24" s="171" t="s">
        <v>156</v>
      </c>
      <c r="U24" s="157">
        <v>0.495</v>
      </c>
      <c r="V24" s="157">
        <f>ROUND(E24*U24,2)</f>
        <v>29.4</v>
      </c>
      <c r="W24" s="157"/>
      <c r="X24" s="157" t="s">
        <v>169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170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257" t="s">
        <v>236</v>
      </c>
      <c r="D25" s="258"/>
      <c r="E25" s="258"/>
      <c r="F25" s="258"/>
      <c r="G25" s="258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215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zapažených i nezapažených s urovnáním dna do předepsaného profilu a spádu, s přehozením výkopku na přilehlém terénu na vzdálenost do 3 m od podélné osy rýhy nebo s naložením výkopku na dopravní prostředek.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9" t="s">
        <v>237</v>
      </c>
      <c r="D26" s="187"/>
      <c r="E26" s="188">
        <v>59.4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5">
        <v>6</v>
      </c>
      <c r="B27" s="166" t="s">
        <v>238</v>
      </c>
      <c r="C27" s="183" t="s">
        <v>239</v>
      </c>
      <c r="D27" s="167" t="s">
        <v>220</v>
      </c>
      <c r="E27" s="168">
        <v>59.4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0" t="s">
        <v>221</v>
      </c>
      <c r="S27" s="170" t="s">
        <v>156</v>
      </c>
      <c r="T27" s="171" t="s">
        <v>156</v>
      </c>
      <c r="U27" s="157">
        <v>0.60029999999999994</v>
      </c>
      <c r="V27" s="157">
        <f>ROUND(E27*U27,2)</f>
        <v>35.659999999999997</v>
      </c>
      <c r="W27" s="157"/>
      <c r="X27" s="157" t="s">
        <v>169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170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55"/>
      <c r="B28" s="156"/>
      <c r="C28" s="257" t="s">
        <v>236</v>
      </c>
      <c r="D28" s="258"/>
      <c r="E28" s="258"/>
      <c r="F28" s="258"/>
      <c r="G28" s="258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9" t="str">
        <f>C28</f>
        <v>zapažených i nezapažených s urovnáním dna do předepsaného profilu a spádu, s přehozením výkopku na přilehlém terénu na vzdálenost do 3 m od podélné osy rýhy nebo s naložením výkopku na dopravní prostředek.</v>
      </c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9" t="s">
        <v>240</v>
      </c>
      <c r="D29" s="187"/>
      <c r="E29" s="188">
        <v>59.4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5">
        <v>7</v>
      </c>
      <c r="B30" s="166" t="s">
        <v>241</v>
      </c>
      <c r="C30" s="183" t="s">
        <v>242</v>
      </c>
      <c r="D30" s="167" t="s">
        <v>220</v>
      </c>
      <c r="E30" s="168">
        <v>101.38</v>
      </c>
      <c r="F30" s="169"/>
      <c r="G30" s="170">
        <f>ROUND(E30*F30,2)</f>
        <v>0</v>
      </c>
      <c r="H30" s="169"/>
      <c r="I30" s="170">
        <f>ROUND(E30*H30,2)</f>
        <v>0</v>
      </c>
      <c r="J30" s="169"/>
      <c r="K30" s="170">
        <f>ROUND(E30*J30,2)</f>
        <v>0</v>
      </c>
      <c r="L30" s="170">
        <v>21</v>
      </c>
      <c r="M30" s="170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0" t="s">
        <v>221</v>
      </c>
      <c r="S30" s="170" t="s">
        <v>156</v>
      </c>
      <c r="T30" s="171" t="s">
        <v>156</v>
      </c>
      <c r="U30" s="157">
        <v>0.34499999999999997</v>
      </c>
      <c r="V30" s="157">
        <f>ROUND(E30*U30,2)</f>
        <v>34.979999999999997</v>
      </c>
      <c r="W30" s="157"/>
      <c r="X30" s="157" t="s">
        <v>169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170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57" t="s">
        <v>243</v>
      </c>
      <c r="D31" s="258"/>
      <c r="E31" s="258"/>
      <c r="F31" s="258"/>
      <c r="G31" s="258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215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9" t="str">
        <f>C31</f>
        <v>bez naložení do dopravní nádoby, ale s vyprázdněním dopravní nádoby na hromadu nebo na dopravní prostředek,</v>
      </c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9" t="s">
        <v>244</v>
      </c>
      <c r="D32" s="187"/>
      <c r="E32" s="188">
        <v>101.38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5">
        <v>8</v>
      </c>
      <c r="B33" s="166" t="s">
        <v>245</v>
      </c>
      <c r="C33" s="183" t="s">
        <v>246</v>
      </c>
      <c r="D33" s="167" t="s">
        <v>220</v>
      </c>
      <c r="E33" s="168">
        <v>121.1366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0" t="s">
        <v>221</v>
      </c>
      <c r="S33" s="170" t="s">
        <v>156</v>
      </c>
      <c r="T33" s="171" t="s">
        <v>156</v>
      </c>
      <c r="U33" s="157">
        <v>1.0999999999999999E-2</v>
      </c>
      <c r="V33" s="157">
        <f>ROUND(E33*U33,2)</f>
        <v>1.33</v>
      </c>
      <c r="W33" s="157"/>
      <c r="X33" s="157" t="s">
        <v>169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170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57" t="s">
        <v>247</v>
      </c>
      <c r="D34" s="258"/>
      <c r="E34" s="258"/>
      <c r="F34" s="258"/>
      <c r="G34" s="258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9" t="s">
        <v>248</v>
      </c>
      <c r="D35" s="187"/>
      <c r="E35" s="188">
        <v>121.1366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65">
        <v>9</v>
      </c>
      <c r="B36" s="166" t="s">
        <v>249</v>
      </c>
      <c r="C36" s="183" t="s">
        <v>250</v>
      </c>
      <c r="D36" s="167" t="s">
        <v>220</v>
      </c>
      <c r="E36" s="168">
        <v>515.19000000000005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0" t="s">
        <v>221</v>
      </c>
      <c r="S36" s="170" t="s">
        <v>156</v>
      </c>
      <c r="T36" s="171" t="s">
        <v>156</v>
      </c>
      <c r="U36" s="157">
        <v>1.0999999999999999E-2</v>
      </c>
      <c r="V36" s="157">
        <f>ROUND(E36*U36,2)</f>
        <v>5.67</v>
      </c>
      <c r="W36" s="157"/>
      <c r="X36" s="157" t="s">
        <v>169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170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7" t="s">
        <v>247</v>
      </c>
      <c r="D37" s="258"/>
      <c r="E37" s="258"/>
      <c r="F37" s="258"/>
      <c r="G37" s="258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9" t="s">
        <v>251</v>
      </c>
      <c r="D38" s="187"/>
      <c r="E38" s="188">
        <v>515.19000000000005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217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33.75" outlineLevel="1" x14ac:dyDescent="0.2">
      <c r="A39" s="165">
        <v>10</v>
      </c>
      <c r="B39" s="166" t="s">
        <v>252</v>
      </c>
      <c r="C39" s="183" t="s">
        <v>253</v>
      </c>
      <c r="D39" s="167" t="s">
        <v>220</v>
      </c>
      <c r="E39" s="168">
        <v>2575.9499999999998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0" t="s">
        <v>221</v>
      </c>
      <c r="S39" s="170" t="s">
        <v>156</v>
      </c>
      <c r="T39" s="171" t="s">
        <v>156</v>
      </c>
      <c r="U39" s="157">
        <v>0</v>
      </c>
      <c r="V39" s="157">
        <f>ROUND(E39*U39,2)</f>
        <v>0</v>
      </c>
      <c r="W39" s="157"/>
      <c r="X39" s="157" t="s">
        <v>169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170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57" t="s">
        <v>247</v>
      </c>
      <c r="D40" s="258"/>
      <c r="E40" s="258"/>
      <c r="F40" s="258"/>
      <c r="G40" s="258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9" t="s">
        <v>254</v>
      </c>
      <c r="D41" s="187"/>
      <c r="E41" s="188">
        <v>2575.9499999999998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5">
        <v>11</v>
      </c>
      <c r="B42" s="166" t="s">
        <v>255</v>
      </c>
      <c r="C42" s="183" t="s">
        <v>256</v>
      </c>
      <c r="D42" s="167" t="s">
        <v>220</v>
      </c>
      <c r="E42" s="168">
        <v>391.21100000000001</v>
      </c>
      <c r="F42" s="169"/>
      <c r="G42" s="170">
        <f>ROUND(E42*F42,2)</f>
        <v>0</v>
      </c>
      <c r="H42" s="169"/>
      <c r="I42" s="170">
        <f>ROUND(E42*H42,2)</f>
        <v>0</v>
      </c>
      <c r="J42" s="169"/>
      <c r="K42" s="170">
        <f>ROUND(E42*J42,2)</f>
        <v>0</v>
      </c>
      <c r="L42" s="170">
        <v>21</v>
      </c>
      <c r="M42" s="170">
        <f>G42*(1+L42/100)</f>
        <v>0</v>
      </c>
      <c r="N42" s="170">
        <v>0</v>
      </c>
      <c r="O42" s="170">
        <f>ROUND(E42*N42,2)</f>
        <v>0</v>
      </c>
      <c r="P42" s="170">
        <v>0</v>
      </c>
      <c r="Q42" s="170">
        <f>ROUND(E42*P42,2)</f>
        <v>0</v>
      </c>
      <c r="R42" s="170" t="s">
        <v>221</v>
      </c>
      <c r="S42" s="170" t="s">
        <v>156</v>
      </c>
      <c r="T42" s="171" t="s">
        <v>156</v>
      </c>
      <c r="U42" s="157">
        <v>0.65200000000000002</v>
      </c>
      <c r="V42" s="157">
        <f>ROUND(E42*U42,2)</f>
        <v>255.07</v>
      </c>
      <c r="W42" s="157"/>
      <c r="X42" s="157" t="s">
        <v>169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170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9" t="s">
        <v>257</v>
      </c>
      <c r="D43" s="187"/>
      <c r="E43" s="188">
        <v>391.21100000000001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65">
        <v>12</v>
      </c>
      <c r="B44" s="166" t="s">
        <v>258</v>
      </c>
      <c r="C44" s="183" t="s">
        <v>259</v>
      </c>
      <c r="D44" s="167" t="s">
        <v>220</v>
      </c>
      <c r="E44" s="168">
        <v>181.70099999999999</v>
      </c>
      <c r="F44" s="169"/>
      <c r="G44" s="170">
        <f>ROUND(E44*F44,2)</f>
        <v>0</v>
      </c>
      <c r="H44" s="169"/>
      <c r="I44" s="170">
        <f>ROUND(E44*H44,2)</f>
        <v>0</v>
      </c>
      <c r="J44" s="169"/>
      <c r="K44" s="170">
        <f>ROUND(E44*J44,2)</f>
        <v>0</v>
      </c>
      <c r="L44" s="170">
        <v>21</v>
      </c>
      <c r="M44" s="170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0" t="s">
        <v>221</v>
      </c>
      <c r="S44" s="170" t="s">
        <v>156</v>
      </c>
      <c r="T44" s="171" t="s">
        <v>156</v>
      </c>
      <c r="U44" s="157">
        <v>1.1499999999999999</v>
      </c>
      <c r="V44" s="157">
        <f>ROUND(E44*U44,2)</f>
        <v>208.96</v>
      </c>
      <c r="W44" s="157"/>
      <c r="X44" s="157" t="s">
        <v>169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170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57" t="s">
        <v>260</v>
      </c>
      <c r="D45" s="258"/>
      <c r="E45" s="258"/>
      <c r="F45" s="258"/>
      <c r="G45" s="258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9" t="s">
        <v>261</v>
      </c>
      <c r="D46" s="187"/>
      <c r="E46" s="188">
        <v>76.721000000000004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262</v>
      </c>
      <c r="D47" s="187"/>
      <c r="E47" s="188">
        <v>104.98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5">
        <v>13</v>
      </c>
      <c r="B48" s="166" t="s">
        <v>263</v>
      </c>
      <c r="C48" s="183" t="s">
        <v>264</v>
      </c>
      <c r="D48" s="167" t="s">
        <v>212</v>
      </c>
      <c r="E48" s="168">
        <v>297.90499999999997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70">
        <v>0</v>
      </c>
      <c r="O48" s="170">
        <f>ROUND(E48*N48,2)</f>
        <v>0</v>
      </c>
      <c r="P48" s="170">
        <v>0</v>
      </c>
      <c r="Q48" s="170">
        <f>ROUND(E48*P48,2)</f>
        <v>0</v>
      </c>
      <c r="R48" s="170" t="s">
        <v>265</v>
      </c>
      <c r="S48" s="170" t="s">
        <v>156</v>
      </c>
      <c r="T48" s="171" t="s">
        <v>156</v>
      </c>
      <c r="U48" s="157">
        <v>0.129</v>
      </c>
      <c r="V48" s="157">
        <f>ROUND(E48*U48,2)</f>
        <v>38.43</v>
      </c>
      <c r="W48" s="157"/>
      <c r="X48" s="157" t="s">
        <v>169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7" t="s">
        <v>266</v>
      </c>
      <c r="D49" s="258"/>
      <c r="E49" s="258"/>
      <c r="F49" s="258"/>
      <c r="G49" s="258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215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9" t="s">
        <v>267</v>
      </c>
      <c r="D50" s="187"/>
      <c r="E50" s="188">
        <v>297.90499999999997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5">
        <v>14</v>
      </c>
      <c r="B51" s="166" t="s">
        <v>268</v>
      </c>
      <c r="C51" s="183" t="s">
        <v>269</v>
      </c>
      <c r="D51" s="167" t="s">
        <v>212</v>
      </c>
      <c r="E51" s="168">
        <v>926.86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0" t="s">
        <v>221</v>
      </c>
      <c r="S51" s="170" t="s">
        <v>156</v>
      </c>
      <c r="T51" s="171" t="s">
        <v>156</v>
      </c>
      <c r="U51" s="157">
        <v>9.6000000000000002E-2</v>
      </c>
      <c r="V51" s="157">
        <f>ROUND(E51*U51,2)</f>
        <v>88.98</v>
      </c>
      <c r="W51" s="157"/>
      <c r="X51" s="157" t="s">
        <v>169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170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7" t="s">
        <v>270</v>
      </c>
      <c r="D52" s="258"/>
      <c r="E52" s="258"/>
      <c r="F52" s="258"/>
      <c r="G52" s="258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9" t="s">
        <v>271</v>
      </c>
      <c r="D53" s="187"/>
      <c r="E53" s="188">
        <v>926.86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5">
        <v>15</v>
      </c>
      <c r="B54" s="166" t="s">
        <v>272</v>
      </c>
      <c r="C54" s="183" t="s">
        <v>273</v>
      </c>
      <c r="D54" s="167" t="s">
        <v>212</v>
      </c>
      <c r="E54" s="168">
        <v>218.36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0" t="s">
        <v>221</v>
      </c>
      <c r="S54" s="170" t="s">
        <v>156</v>
      </c>
      <c r="T54" s="171" t="s">
        <v>156</v>
      </c>
      <c r="U54" s="157">
        <v>0.107</v>
      </c>
      <c r="V54" s="157">
        <f>ROUND(E54*U54,2)</f>
        <v>23.36</v>
      </c>
      <c r="W54" s="157"/>
      <c r="X54" s="157" t="s">
        <v>169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7" t="s">
        <v>274</v>
      </c>
      <c r="D55" s="258"/>
      <c r="E55" s="258"/>
      <c r="F55" s="258"/>
      <c r="G55" s="25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9" t="s">
        <v>275</v>
      </c>
      <c r="D56" s="187"/>
      <c r="E56" s="188">
        <v>218.36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65">
        <v>16</v>
      </c>
      <c r="B57" s="166" t="s">
        <v>276</v>
      </c>
      <c r="C57" s="183" t="s">
        <v>277</v>
      </c>
      <c r="D57" s="167" t="s">
        <v>212</v>
      </c>
      <c r="E57" s="168">
        <v>297.90499999999997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0" t="s">
        <v>221</v>
      </c>
      <c r="S57" s="170" t="s">
        <v>156</v>
      </c>
      <c r="T57" s="171" t="s">
        <v>156</v>
      </c>
      <c r="U57" s="157">
        <v>0.41599999999999998</v>
      </c>
      <c r="V57" s="157">
        <f>ROUND(E57*U57,2)</f>
        <v>123.93</v>
      </c>
      <c r="W57" s="157"/>
      <c r="X57" s="157" t="s">
        <v>169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170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7" t="s">
        <v>278</v>
      </c>
      <c r="D58" s="258"/>
      <c r="E58" s="258"/>
      <c r="F58" s="258"/>
      <c r="G58" s="258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79" t="str">
        <f>C58</f>
        <v>s případným nutným přemístěním hromad nebo dočasných skládek na místo potřeby ze vzdálenosti do 30 m, ve svahu sklonu přes 1 : 5,</v>
      </c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9" t="s">
        <v>279</v>
      </c>
      <c r="D59" s="187"/>
      <c r="E59" s="188">
        <v>297.90499999999997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5">
        <v>17</v>
      </c>
      <c r="B60" s="166" t="s">
        <v>280</v>
      </c>
      <c r="C60" s="183" t="s">
        <v>281</v>
      </c>
      <c r="D60" s="167" t="s">
        <v>220</v>
      </c>
      <c r="E60" s="168">
        <v>515.19000000000005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21</v>
      </c>
      <c r="M60" s="170">
        <f>G60*(1+L60/100)</f>
        <v>0</v>
      </c>
      <c r="N60" s="170">
        <v>0</v>
      </c>
      <c r="O60" s="170">
        <f>ROUND(E60*N60,2)</f>
        <v>0</v>
      </c>
      <c r="P60" s="170">
        <v>0</v>
      </c>
      <c r="Q60" s="170">
        <f>ROUND(E60*P60,2)</f>
        <v>0</v>
      </c>
      <c r="R60" s="170" t="s">
        <v>221</v>
      </c>
      <c r="S60" s="170" t="s">
        <v>156</v>
      </c>
      <c r="T60" s="171" t="s">
        <v>156</v>
      </c>
      <c r="U60" s="157">
        <v>0</v>
      </c>
      <c r="V60" s="157">
        <f>ROUND(E60*U60,2)</f>
        <v>0</v>
      </c>
      <c r="W60" s="157"/>
      <c r="X60" s="157" t="s">
        <v>169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170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9" t="s">
        <v>282</v>
      </c>
      <c r="D61" s="187"/>
      <c r="E61" s="188">
        <v>515.19000000000005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5">
        <v>18</v>
      </c>
      <c r="B62" s="166" t="s">
        <v>283</v>
      </c>
      <c r="C62" s="183" t="s">
        <v>284</v>
      </c>
      <c r="D62" s="167" t="s">
        <v>285</v>
      </c>
      <c r="E62" s="168">
        <v>8.9371500000000008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70">
        <v>1E-3</v>
      </c>
      <c r="O62" s="170">
        <f>ROUND(E62*N62,2)</f>
        <v>0.01</v>
      </c>
      <c r="P62" s="170">
        <v>0</v>
      </c>
      <c r="Q62" s="170">
        <f>ROUND(E62*P62,2)</f>
        <v>0</v>
      </c>
      <c r="R62" s="170" t="s">
        <v>286</v>
      </c>
      <c r="S62" s="170" t="s">
        <v>156</v>
      </c>
      <c r="T62" s="171" t="s">
        <v>156</v>
      </c>
      <c r="U62" s="157">
        <v>0</v>
      </c>
      <c r="V62" s="157">
        <f>ROUND(E62*U62,2)</f>
        <v>0</v>
      </c>
      <c r="W62" s="157"/>
      <c r="X62" s="157" t="s">
        <v>287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288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9" t="s">
        <v>289</v>
      </c>
      <c r="D63" s="187"/>
      <c r="E63" s="188">
        <v>8.9371500000000008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59" t="s">
        <v>151</v>
      </c>
      <c r="B64" s="160" t="s">
        <v>67</v>
      </c>
      <c r="C64" s="181" t="s">
        <v>89</v>
      </c>
      <c r="D64" s="161"/>
      <c r="E64" s="162"/>
      <c r="F64" s="163"/>
      <c r="G64" s="163">
        <f>SUMIF(AG65:AG93,"&lt;&gt;NOR",G65:G93)</f>
        <v>0</v>
      </c>
      <c r="H64" s="163"/>
      <c r="I64" s="163">
        <f>SUM(I65:I93)</f>
        <v>0</v>
      </c>
      <c r="J64" s="163"/>
      <c r="K64" s="163">
        <f>SUM(K65:K93)</f>
        <v>0</v>
      </c>
      <c r="L64" s="163"/>
      <c r="M64" s="163">
        <f>SUM(M65:M93)</f>
        <v>0</v>
      </c>
      <c r="N64" s="163"/>
      <c r="O64" s="163">
        <f>SUM(O65:O93)</f>
        <v>143.89999999999998</v>
      </c>
      <c r="P64" s="163"/>
      <c r="Q64" s="163">
        <f>SUM(Q65:Q93)</f>
        <v>0</v>
      </c>
      <c r="R64" s="163"/>
      <c r="S64" s="163"/>
      <c r="T64" s="164"/>
      <c r="U64" s="158"/>
      <c r="V64" s="158">
        <f>SUM(V65:V93)</f>
        <v>270</v>
      </c>
      <c r="W64" s="158"/>
      <c r="X64" s="158"/>
      <c r="AG64" t="s">
        <v>152</v>
      </c>
    </row>
    <row r="65" spans="1:60" outlineLevel="1" x14ac:dyDescent="0.2">
      <c r="A65" s="165">
        <v>19</v>
      </c>
      <c r="B65" s="166" t="s">
        <v>290</v>
      </c>
      <c r="C65" s="183" t="s">
        <v>291</v>
      </c>
      <c r="D65" s="167" t="s">
        <v>220</v>
      </c>
      <c r="E65" s="168">
        <v>16.5</v>
      </c>
      <c r="F65" s="169"/>
      <c r="G65" s="170">
        <f>ROUND(E65*F65,2)</f>
        <v>0</v>
      </c>
      <c r="H65" s="169"/>
      <c r="I65" s="170">
        <f>ROUND(E65*H65,2)</f>
        <v>0</v>
      </c>
      <c r="J65" s="169"/>
      <c r="K65" s="170">
        <f>ROUND(E65*J65,2)</f>
        <v>0</v>
      </c>
      <c r="L65" s="170">
        <v>21</v>
      </c>
      <c r="M65" s="170">
        <f>G65*(1+L65/100)</f>
        <v>0</v>
      </c>
      <c r="N65" s="170">
        <v>1.665</v>
      </c>
      <c r="O65" s="170">
        <f>ROUND(E65*N65,2)</f>
        <v>27.47</v>
      </c>
      <c r="P65" s="170">
        <v>0</v>
      </c>
      <c r="Q65" s="170">
        <f>ROUND(E65*P65,2)</f>
        <v>0</v>
      </c>
      <c r="R65" s="170" t="s">
        <v>292</v>
      </c>
      <c r="S65" s="170" t="s">
        <v>156</v>
      </c>
      <c r="T65" s="171" t="s">
        <v>156</v>
      </c>
      <c r="U65" s="157">
        <v>0.92</v>
      </c>
      <c r="V65" s="157">
        <f>ROUND(E65*U65,2)</f>
        <v>15.18</v>
      </c>
      <c r="W65" s="157"/>
      <c r="X65" s="157" t="s">
        <v>169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170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257" t="s">
        <v>293</v>
      </c>
      <c r="D66" s="258"/>
      <c r="E66" s="258"/>
      <c r="F66" s="258"/>
      <c r="G66" s="258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215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9" t="s">
        <v>294</v>
      </c>
      <c r="D67" s="187"/>
      <c r="E67" s="188">
        <v>16.5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5">
        <v>20</v>
      </c>
      <c r="B68" s="166" t="s">
        <v>295</v>
      </c>
      <c r="C68" s="183" t="s">
        <v>296</v>
      </c>
      <c r="D68" s="167" t="s">
        <v>297</v>
      </c>
      <c r="E68" s="168">
        <v>330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70">
        <v>0.22106999999999999</v>
      </c>
      <c r="O68" s="170">
        <f>ROUND(E68*N68,2)</f>
        <v>72.95</v>
      </c>
      <c r="P68" s="170">
        <v>0</v>
      </c>
      <c r="Q68" s="170">
        <f>ROUND(E68*P68,2)</f>
        <v>0</v>
      </c>
      <c r="R68" s="170" t="s">
        <v>298</v>
      </c>
      <c r="S68" s="170" t="s">
        <v>156</v>
      </c>
      <c r="T68" s="171" t="s">
        <v>156</v>
      </c>
      <c r="U68" s="157">
        <v>0.19</v>
      </c>
      <c r="V68" s="157">
        <f>ROUND(E68*U68,2)</f>
        <v>62.7</v>
      </c>
      <c r="W68" s="157"/>
      <c r="X68" s="157" t="s">
        <v>169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170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257" t="s">
        <v>299</v>
      </c>
      <c r="D69" s="258"/>
      <c r="E69" s="258"/>
      <c r="F69" s="258"/>
      <c r="G69" s="258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79" t="str">
        <f>C69</f>
        <v>se zřízením štěrkopískového lože pod trubky a s jejich obsypem v průměrném celkovém množství do 0,15 m3/m,</v>
      </c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9" t="s">
        <v>300</v>
      </c>
      <c r="D70" s="187"/>
      <c r="E70" s="188">
        <v>330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217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65">
        <v>21</v>
      </c>
      <c r="B71" s="166" t="s">
        <v>301</v>
      </c>
      <c r="C71" s="183" t="s">
        <v>302</v>
      </c>
      <c r="D71" s="167" t="s">
        <v>212</v>
      </c>
      <c r="E71" s="168">
        <v>39.75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70">
        <v>0</v>
      </c>
      <c r="O71" s="170">
        <f>ROUND(E71*N71,2)</f>
        <v>0</v>
      </c>
      <c r="P71" s="170">
        <v>0</v>
      </c>
      <c r="Q71" s="170">
        <f>ROUND(E71*P71,2)</f>
        <v>0</v>
      </c>
      <c r="R71" s="170" t="s">
        <v>221</v>
      </c>
      <c r="S71" s="170" t="s">
        <v>156</v>
      </c>
      <c r="T71" s="171" t="s">
        <v>156</v>
      </c>
      <c r="U71" s="157">
        <v>0.15</v>
      </c>
      <c r="V71" s="157">
        <f>ROUND(E71*U71,2)</f>
        <v>5.96</v>
      </c>
      <c r="W71" s="157"/>
      <c r="X71" s="157" t="s">
        <v>169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170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7" t="s">
        <v>303</v>
      </c>
      <c r="D72" s="258"/>
      <c r="E72" s="258"/>
      <c r="F72" s="258"/>
      <c r="G72" s="258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215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79" t="str">
        <f>C72</f>
        <v>z rostlé horniny tř.1 - 4 pod násypy z hornin soudržných do 92% PS a hornin nesoudržných sypkých relativní ulehlosti I(d) do 0,8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9" t="s">
        <v>304</v>
      </c>
      <c r="D73" s="187"/>
      <c r="E73" s="188">
        <v>39.75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217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5">
        <v>22</v>
      </c>
      <c r="B74" s="166" t="s">
        <v>305</v>
      </c>
      <c r="C74" s="183" t="s">
        <v>306</v>
      </c>
      <c r="D74" s="167" t="s">
        <v>220</v>
      </c>
      <c r="E74" s="168">
        <v>3.9750000000000001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70">
        <v>2.5855999999999999</v>
      </c>
      <c r="O74" s="170">
        <f>ROUND(E74*N74,2)</f>
        <v>10.28</v>
      </c>
      <c r="P74" s="170">
        <v>0</v>
      </c>
      <c r="Q74" s="170">
        <f>ROUND(E74*P74,2)</f>
        <v>0</v>
      </c>
      <c r="R74" s="170" t="s">
        <v>307</v>
      </c>
      <c r="S74" s="170" t="s">
        <v>156</v>
      </c>
      <c r="T74" s="171" t="s">
        <v>156</v>
      </c>
      <c r="U74" s="157">
        <v>0.52900000000000003</v>
      </c>
      <c r="V74" s="157">
        <f>ROUND(E74*U74,2)</f>
        <v>2.1</v>
      </c>
      <c r="W74" s="157"/>
      <c r="X74" s="157" t="s">
        <v>169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170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7" t="s">
        <v>308</v>
      </c>
      <c r="D75" s="258"/>
      <c r="E75" s="258"/>
      <c r="F75" s="258"/>
      <c r="G75" s="258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215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9" t="s">
        <v>309</v>
      </c>
      <c r="D76" s="187"/>
      <c r="E76" s="188">
        <v>3.9750000000000001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217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5">
        <v>23</v>
      </c>
      <c r="B77" s="166" t="s">
        <v>310</v>
      </c>
      <c r="C77" s="183" t="s">
        <v>311</v>
      </c>
      <c r="D77" s="167" t="s">
        <v>220</v>
      </c>
      <c r="E77" s="168">
        <v>12.432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70">
        <v>2.5249999999999999</v>
      </c>
      <c r="O77" s="170">
        <f>ROUND(E77*N77,2)</f>
        <v>31.39</v>
      </c>
      <c r="P77" s="170">
        <v>0</v>
      </c>
      <c r="Q77" s="170">
        <f>ROUND(E77*P77,2)</f>
        <v>0</v>
      </c>
      <c r="R77" s="170" t="s">
        <v>307</v>
      </c>
      <c r="S77" s="170" t="s">
        <v>156</v>
      </c>
      <c r="T77" s="171" t="s">
        <v>156</v>
      </c>
      <c r="U77" s="157">
        <v>0.46</v>
      </c>
      <c r="V77" s="157">
        <f>ROUND(E77*U77,2)</f>
        <v>5.72</v>
      </c>
      <c r="W77" s="157"/>
      <c r="X77" s="157" t="s">
        <v>169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170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57" t="s">
        <v>308</v>
      </c>
      <c r="D78" s="258"/>
      <c r="E78" s="258"/>
      <c r="F78" s="258"/>
      <c r="G78" s="258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215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9" t="s">
        <v>312</v>
      </c>
      <c r="D79" s="187"/>
      <c r="E79" s="188">
        <v>12.432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217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5">
        <v>24</v>
      </c>
      <c r="B80" s="166" t="s">
        <v>313</v>
      </c>
      <c r="C80" s="183" t="s">
        <v>314</v>
      </c>
      <c r="D80" s="167" t="s">
        <v>212</v>
      </c>
      <c r="E80" s="168">
        <v>25.52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70">
        <v>2.0000000000000001E-4</v>
      </c>
      <c r="O80" s="170">
        <f>ROUND(E80*N80,2)</f>
        <v>0.01</v>
      </c>
      <c r="P80" s="170">
        <v>0</v>
      </c>
      <c r="Q80" s="170">
        <f>ROUND(E80*P80,2)</f>
        <v>0</v>
      </c>
      <c r="R80" s="170" t="s">
        <v>307</v>
      </c>
      <c r="S80" s="170" t="s">
        <v>156</v>
      </c>
      <c r="T80" s="171" t="s">
        <v>156</v>
      </c>
      <c r="U80" s="157">
        <v>0.45</v>
      </c>
      <c r="V80" s="157">
        <f>ROUND(E80*U80,2)</f>
        <v>11.48</v>
      </c>
      <c r="W80" s="157"/>
      <c r="X80" s="157" t="s">
        <v>169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170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9" t="s">
        <v>315</v>
      </c>
      <c r="D81" s="187"/>
      <c r="E81" s="188">
        <v>25.52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217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5">
        <v>25</v>
      </c>
      <c r="B82" s="166" t="s">
        <v>316</v>
      </c>
      <c r="C82" s="183" t="s">
        <v>317</v>
      </c>
      <c r="D82" s="167" t="s">
        <v>212</v>
      </c>
      <c r="E82" s="168">
        <v>25.52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70">
        <v>0</v>
      </c>
      <c r="O82" s="170">
        <f>ROUND(E82*N82,2)</f>
        <v>0</v>
      </c>
      <c r="P82" s="170">
        <v>0</v>
      </c>
      <c r="Q82" s="170">
        <f>ROUND(E82*P82,2)</f>
        <v>0</v>
      </c>
      <c r="R82" s="170" t="s">
        <v>307</v>
      </c>
      <c r="S82" s="170" t="s">
        <v>156</v>
      </c>
      <c r="T82" s="171" t="s">
        <v>156</v>
      </c>
      <c r="U82" s="157">
        <v>0.32</v>
      </c>
      <c r="V82" s="157">
        <f>ROUND(E82*U82,2)</f>
        <v>8.17</v>
      </c>
      <c r="W82" s="157"/>
      <c r="X82" s="157" t="s">
        <v>169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170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9" t="s">
        <v>318</v>
      </c>
      <c r="D83" s="187"/>
      <c r="E83" s="188">
        <v>25.52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217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65">
        <v>26</v>
      </c>
      <c r="B84" s="166" t="s">
        <v>319</v>
      </c>
      <c r="C84" s="183" t="s">
        <v>320</v>
      </c>
      <c r="D84" s="167" t="s">
        <v>321</v>
      </c>
      <c r="E84" s="168">
        <v>0.46899999999999997</v>
      </c>
      <c r="F84" s="169"/>
      <c r="G84" s="170">
        <f>ROUND(E84*F84,2)</f>
        <v>0</v>
      </c>
      <c r="H84" s="169"/>
      <c r="I84" s="170">
        <f>ROUND(E84*H84,2)</f>
        <v>0</v>
      </c>
      <c r="J84" s="169"/>
      <c r="K84" s="170">
        <f>ROUND(E84*J84,2)</f>
        <v>0</v>
      </c>
      <c r="L84" s="170">
        <v>21</v>
      </c>
      <c r="M84" s="170">
        <f>G84*(1+L84/100)</f>
        <v>0</v>
      </c>
      <c r="N84" s="170">
        <v>1.00349</v>
      </c>
      <c r="O84" s="170">
        <f>ROUND(E84*N84,2)</f>
        <v>0.47</v>
      </c>
      <c r="P84" s="170">
        <v>0</v>
      </c>
      <c r="Q84" s="170">
        <f>ROUND(E84*P84,2)</f>
        <v>0</v>
      </c>
      <c r="R84" s="170" t="s">
        <v>307</v>
      </c>
      <c r="S84" s="170" t="s">
        <v>156</v>
      </c>
      <c r="T84" s="171" t="s">
        <v>156</v>
      </c>
      <c r="U84" s="157">
        <v>41.496000000000002</v>
      </c>
      <c r="V84" s="157">
        <f>ROUND(E84*U84,2)</f>
        <v>19.46</v>
      </c>
      <c r="W84" s="157"/>
      <c r="X84" s="157" t="s">
        <v>169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170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9" t="s">
        <v>322</v>
      </c>
      <c r="D85" s="187"/>
      <c r="E85" s="188">
        <v>0.46899999999999997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217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5">
        <v>27</v>
      </c>
      <c r="B86" s="166" t="s">
        <v>323</v>
      </c>
      <c r="C86" s="183" t="s">
        <v>324</v>
      </c>
      <c r="D86" s="167" t="s">
        <v>321</v>
      </c>
      <c r="E86" s="168">
        <v>0.30599999999999999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70">
        <v>1.05294</v>
      </c>
      <c r="O86" s="170">
        <f>ROUND(E86*N86,2)</f>
        <v>0.32</v>
      </c>
      <c r="P86" s="170">
        <v>0</v>
      </c>
      <c r="Q86" s="170">
        <f>ROUND(E86*P86,2)</f>
        <v>0</v>
      </c>
      <c r="R86" s="170" t="s">
        <v>307</v>
      </c>
      <c r="S86" s="170" t="s">
        <v>156</v>
      </c>
      <c r="T86" s="171" t="s">
        <v>156</v>
      </c>
      <c r="U86" s="157">
        <v>12.368</v>
      </c>
      <c r="V86" s="157">
        <f>ROUND(E86*U86,2)</f>
        <v>3.78</v>
      </c>
      <c r="W86" s="157"/>
      <c r="X86" s="157" t="s">
        <v>169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170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9" t="s">
        <v>325</v>
      </c>
      <c r="D87" s="187"/>
      <c r="E87" s="188">
        <v>0.30599999999999999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217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5">
        <v>28</v>
      </c>
      <c r="B88" s="166" t="s">
        <v>326</v>
      </c>
      <c r="C88" s="183" t="s">
        <v>327</v>
      </c>
      <c r="D88" s="167" t="s">
        <v>212</v>
      </c>
      <c r="E88" s="168">
        <v>1440.9333300000001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70">
        <v>5.0000000000000001E-4</v>
      </c>
      <c r="O88" s="170">
        <f>ROUND(E88*N88,2)</f>
        <v>0.72</v>
      </c>
      <c r="P88" s="170">
        <v>0</v>
      </c>
      <c r="Q88" s="170">
        <f>ROUND(E88*P88,2)</f>
        <v>0</v>
      </c>
      <c r="R88" s="170" t="s">
        <v>292</v>
      </c>
      <c r="S88" s="170" t="s">
        <v>156</v>
      </c>
      <c r="T88" s="171" t="s">
        <v>156</v>
      </c>
      <c r="U88" s="157">
        <v>9.4E-2</v>
      </c>
      <c r="V88" s="157">
        <f>ROUND(E88*U88,2)</f>
        <v>135.44999999999999</v>
      </c>
      <c r="W88" s="157"/>
      <c r="X88" s="157" t="s">
        <v>169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170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9" t="s">
        <v>328</v>
      </c>
      <c r="D89" s="187"/>
      <c r="E89" s="188">
        <v>726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217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9" t="s">
        <v>329</v>
      </c>
      <c r="D90" s="187"/>
      <c r="E90" s="188">
        <v>593.33333000000005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217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9" t="s">
        <v>330</v>
      </c>
      <c r="D91" s="187"/>
      <c r="E91" s="188">
        <v>121.6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217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5">
        <v>29</v>
      </c>
      <c r="B92" s="166" t="s">
        <v>331</v>
      </c>
      <c r="C92" s="183" t="s">
        <v>332</v>
      </c>
      <c r="D92" s="167" t="s">
        <v>297</v>
      </c>
      <c r="E92" s="168">
        <v>359.7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70">
        <v>8.0000000000000004E-4</v>
      </c>
      <c r="O92" s="170">
        <f>ROUND(E92*N92,2)</f>
        <v>0.28999999999999998</v>
      </c>
      <c r="P92" s="170">
        <v>0</v>
      </c>
      <c r="Q92" s="170">
        <f>ROUND(E92*P92,2)</f>
        <v>0</v>
      </c>
      <c r="R92" s="170" t="s">
        <v>286</v>
      </c>
      <c r="S92" s="170" t="s">
        <v>156</v>
      </c>
      <c r="T92" s="171" t="s">
        <v>156</v>
      </c>
      <c r="U92" s="157">
        <v>0</v>
      </c>
      <c r="V92" s="157">
        <f>ROUND(E92*U92,2)</f>
        <v>0</v>
      </c>
      <c r="W92" s="157"/>
      <c r="X92" s="157" t="s">
        <v>287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288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9" t="s">
        <v>333</v>
      </c>
      <c r="D93" s="187"/>
      <c r="E93" s="188">
        <v>359.7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159" t="s">
        <v>151</v>
      </c>
      <c r="B94" s="160" t="s">
        <v>69</v>
      </c>
      <c r="C94" s="181" t="s">
        <v>90</v>
      </c>
      <c r="D94" s="161"/>
      <c r="E94" s="162"/>
      <c r="F94" s="163"/>
      <c r="G94" s="163">
        <f>SUMIF(AG95:AG110,"&lt;&gt;NOR",G95:G110)</f>
        <v>0</v>
      </c>
      <c r="H94" s="163"/>
      <c r="I94" s="163">
        <f>SUM(I95:I110)</f>
        <v>0</v>
      </c>
      <c r="J94" s="163"/>
      <c r="K94" s="163">
        <f>SUM(K95:K110)</f>
        <v>0</v>
      </c>
      <c r="L94" s="163"/>
      <c r="M94" s="163">
        <f>SUM(M95:M110)</f>
        <v>0</v>
      </c>
      <c r="N94" s="163"/>
      <c r="O94" s="163">
        <f>SUM(O95:O110)</f>
        <v>45.499999999999993</v>
      </c>
      <c r="P94" s="163"/>
      <c r="Q94" s="163">
        <f>SUM(Q95:Q110)</f>
        <v>0</v>
      </c>
      <c r="R94" s="163"/>
      <c r="S94" s="163"/>
      <c r="T94" s="164"/>
      <c r="U94" s="158"/>
      <c r="V94" s="158">
        <f>SUM(V95:V110)</f>
        <v>139.99</v>
      </c>
      <c r="W94" s="158"/>
      <c r="X94" s="158"/>
      <c r="AG94" t="s">
        <v>152</v>
      </c>
    </row>
    <row r="95" spans="1:60" ht="22.5" outlineLevel="1" x14ac:dyDescent="0.2">
      <c r="A95" s="165">
        <v>30</v>
      </c>
      <c r="B95" s="166" t="s">
        <v>334</v>
      </c>
      <c r="C95" s="183" t="s">
        <v>335</v>
      </c>
      <c r="D95" s="167" t="s">
        <v>220</v>
      </c>
      <c r="E95" s="168">
        <v>16.576000000000001</v>
      </c>
      <c r="F95" s="169"/>
      <c r="G95" s="170">
        <f>ROUND(E95*F95,2)</f>
        <v>0</v>
      </c>
      <c r="H95" s="169"/>
      <c r="I95" s="170">
        <f>ROUND(E95*H95,2)</f>
        <v>0</v>
      </c>
      <c r="J95" s="169"/>
      <c r="K95" s="170">
        <f>ROUND(E95*J95,2)</f>
        <v>0</v>
      </c>
      <c r="L95" s="170">
        <v>21</v>
      </c>
      <c r="M95" s="170">
        <f>G95*(1+L95/100)</f>
        <v>0</v>
      </c>
      <c r="N95" s="170">
        <v>2.5249999999999999</v>
      </c>
      <c r="O95" s="170">
        <f>ROUND(E95*N95,2)</f>
        <v>41.85</v>
      </c>
      <c r="P95" s="170">
        <v>0</v>
      </c>
      <c r="Q95" s="170">
        <f>ROUND(E95*P95,2)</f>
        <v>0</v>
      </c>
      <c r="R95" s="170" t="s">
        <v>307</v>
      </c>
      <c r="S95" s="170" t="s">
        <v>156</v>
      </c>
      <c r="T95" s="171" t="s">
        <v>156</v>
      </c>
      <c r="U95" s="157">
        <v>0.70099999999999996</v>
      </c>
      <c r="V95" s="157">
        <f>ROUND(E95*U95,2)</f>
        <v>11.62</v>
      </c>
      <c r="W95" s="157"/>
      <c r="X95" s="157" t="s">
        <v>169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170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9" t="s">
        <v>336</v>
      </c>
      <c r="D96" s="187"/>
      <c r="E96" s="188">
        <v>16.576000000000001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217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5">
        <v>31</v>
      </c>
      <c r="B97" s="166" t="s">
        <v>337</v>
      </c>
      <c r="C97" s="183" t="s">
        <v>338</v>
      </c>
      <c r="D97" s="167" t="s">
        <v>212</v>
      </c>
      <c r="E97" s="168">
        <v>89.28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70">
        <v>3.4979999999999997E-2</v>
      </c>
      <c r="O97" s="170">
        <f>ROUND(E97*N97,2)</f>
        <v>3.12</v>
      </c>
      <c r="P97" s="170">
        <v>0</v>
      </c>
      <c r="Q97" s="170">
        <f>ROUND(E97*P97,2)</f>
        <v>0</v>
      </c>
      <c r="R97" s="170" t="s">
        <v>307</v>
      </c>
      <c r="S97" s="170" t="s">
        <v>156</v>
      </c>
      <c r="T97" s="171" t="s">
        <v>156</v>
      </c>
      <c r="U97" s="157">
        <v>0.85599999999999998</v>
      </c>
      <c r="V97" s="157">
        <f>ROUND(E97*U97,2)</f>
        <v>76.42</v>
      </c>
      <c r="W97" s="157"/>
      <c r="X97" s="157" t="s">
        <v>169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170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3.75" outlineLevel="1" x14ac:dyDescent="0.2">
      <c r="A98" s="155"/>
      <c r="B98" s="156"/>
      <c r="C98" s="257" t="s">
        <v>339</v>
      </c>
      <c r="D98" s="258"/>
      <c r="E98" s="258"/>
      <c r="F98" s="258"/>
      <c r="G98" s="258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215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79" t="str">
        <f>C98</f>
        <v>mostních svislých, šikmých, přímých, zakřivených i skloněných výšky do 20 m, opěr, pilířů a úložných prahů, stěn a křídel žebrových i deskových tl. do 45 cm, sloupů čtvercových, obdélníkových a mnohoúhelníkových průřezové plochy do 0,9 m2, sloupů kruhových a oválných,</v>
      </c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9" t="s">
        <v>340</v>
      </c>
      <c r="D99" s="187"/>
      <c r="E99" s="188">
        <v>89.28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217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65">
        <v>32</v>
      </c>
      <c r="B100" s="166" t="s">
        <v>341</v>
      </c>
      <c r="C100" s="183" t="s">
        <v>342</v>
      </c>
      <c r="D100" s="167" t="s">
        <v>212</v>
      </c>
      <c r="E100" s="168">
        <v>89.28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70">
        <v>5.0000000000000002E-5</v>
      </c>
      <c r="O100" s="170">
        <f>ROUND(E100*N100,2)</f>
        <v>0</v>
      </c>
      <c r="P100" s="170">
        <v>0</v>
      </c>
      <c r="Q100" s="170">
        <f>ROUND(E100*P100,2)</f>
        <v>0</v>
      </c>
      <c r="R100" s="170" t="s">
        <v>307</v>
      </c>
      <c r="S100" s="170" t="s">
        <v>156</v>
      </c>
      <c r="T100" s="171" t="s">
        <v>156</v>
      </c>
      <c r="U100" s="157">
        <v>0.41899999999999998</v>
      </c>
      <c r="V100" s="157">
        <f>ROUND(E100*U100,2)</f>
        <v>37.409999999999997</v>
      </c>
      <c r="W100" s="157"/>
      <c r="X100" s="157" t="s">
        <v>169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170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33.75" outlineLevel="1" x14ac:dyDescent="0.2">
      <c r="A101" s="155"/>
      <c r="B101" s="156"/>
      <c r="C101" s="257" t="s">
        <v>339</v>
      </c>
      <c r="D101" s="258"/>
      <c r="E101" s="258"/>
      <c r="F101" s="258"/>
      <c r="G101" s="258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79" t="str">
        <f>C101</f>
        <v>mostních svislých, šikmých, přímých, zakřivených i skloněných výšky do 20 m, opěr, pilířů a úložných prahů, stěn a křídel žebrových i deskových tl. do 45 cm, sloupů čtvercových, obdélníkových a mnohoúhelníkových průřezové plochy do 0,9 m2, sloupů kruhových a oválných,</v>
      </c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9" t="s">
        <v>343</v>
      </c>
      <c r="D102" s="187"/>
      <c r="E102" s="188">
        <v>89.28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217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65">
        <v>33</v>
      </c>
      <c r="B103" s="166" t="s">
        <v>344</v>
      </c>
      <c r="C103" s="183" t="s">
        <v>345</v>
      </c>
      <c r="D103" s="167" t="s">
        <v>321</v>
      </c>
      <c r="E103" s="168">
        <v>0.161</v>
      </c>
      <c r="F103" s="169"/>
      <c r="G103" s="170">
        <f>ROUND(E103*F103,2)</f>
        <v>0</v>
      </c>
      <c r="H103" s="169"/>
      <c r="I103" s="170">
        <f>ROUND(E103*H103,2)</f>
        <v>0</v>
      </c>
      <c r="J103" s="169"/>
      <c r="K103" s="170">
        <f>ROUND(E103*J103,2)</f>
        <v>0</v>
      </c>
      <c r="L103" s="170">
        <v>21</v>
      </c>
      <c r="M103" s="170">
        <f>G103*(1+L103/100)</f>
        <v>0</v>
      </c>
      <c r="N103" s="170">
        <v>1.0158799999999999</v>
      </c>
      <c r="O103" s="170">
        <f>ROUND(E103*N103,2)</f>
        <v>0.16</v>
      </c>
      <c r="P103" s="170">
        <v>0</v>
      </c>
      <c r="Q103" s="170">
        <f>ROUND(E103*P103,2)</f>
        <v>0</v>
      </c>
      <c r="R103" s="170" t="s">
        <v>307</v>
      </c>
      <c r="S103" s="170" t="s">
        <v>156</v>
      </c>
      <c r="T103" s="171" t="s">
        <v>156</v>
      </c>
      <c r="U103" s="157">
        <v>56.156999999999996</v>
      </c>
      <c r="V103" s="157">
        <f>ROUND(E103*U103,2)</f>
        <v>9.0399999999999991</v>
      </c>
      <c r="W103" s="157"/>
      <c r="X103" s="157" t="s">
        <v>169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170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257" t="s">
        <v>578</v>
      </c>
      <c r="D104" s="258"/>
      <c r="E104" s="258"/>
      <c r="F104" s="258"/>
      <c r="G104" s="258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215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259" t="s">
        <v>346</v>
      </c>
      <c r="D105" s="260"/>
      <c r="E105" s="260"/>
      <c r="F105" s="260"/>
      <c r="G105" s="260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9" t="s">
        <v>347</v>
      </c>
      <c r="D106" s="187"/>
      <c r="E106" s="188">
        <v>0.161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5">
        <v>34</v>
      </c>
      <c r="B107" s="166" t="s">
        <v>348</v>
      </c>
      <c r="C107" s="183" t="s">
        <v>349</v>
      </c>
      <c r="D107" s="167" t="s">
        <v>321</v>
      </c>
      <c r="E107" s="168">
        <v>0.34799999999999998</v>
      </c>
      <c r="F107" s="169"/>
      <c r="G107" s="170">
        <f>ROUND(E107*F107,2)</f>
        <v>0</v>
      </c>
      <c r="H107" s="169"/>
      <c r="I107" s="170">
        <f>ROUND(E107*H107,2)</f>
        <v>0</v>
      </c>
      <c r="J107" s="169"/>
      <c r="K107" s="170">
        <f>ROUND(E107*J107,2)</f>
        <v>0</v>
      </c>
      <c r="L107" s="170">
        <v>21</v>
      </c>
      <c r="M107" s="170">
        <f>G107*(1+L107/100)</f>
        <v>0</v>
      </c>
      <c r="N107" s="170">
        <v>1.05294</v>
      </c>
      <c r="O107" s="170">
        <f>ROUND(E107*N107,2)</f>
        <v>0.37</v>
      </c>
      <c r="P107" s="170">
        <v>0</v>
      </c>
      <c r="Q107" s="170">
        <f>ROUND(E107*P107,2)</f>
        <v>0</v>
      </c>
      <c r="R107" s="170" t="s">
        <v>307</v>
      </c>
      <c r="S107" s="170" t="s">
        <v>156</v>
      </c>
      <c r="T107" s="171" t="s">
        <v>156</v>
      </c>
      <c r="U107" s="157">
        <v>15.814</v>
      </c>
      <c r="V107" s="157">
        <f>ROUND(E107*U107,2)</f>
        <v>5.5</v>
      </c>
      <c r="W107" s="157"/>
      <c r="X107" s="157" t="s">
        <v>169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170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257" t="s">
        <v>578</v>
      </c>
      <c r="D108" s="258"/>
      <c r="E108" s="258"/>
      <c r="F108" s="258"/>
      <c r="G108" s="258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259" t="s">
        <v>346</v>
      </c>
      <c r="D109" s="260"/>
      <c r="E109" s="260"/>
      <c r="F109" s="260"/>
      <c r="G109" s="260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9" t="s">
        <v>350</v>
      </c>
      <c r="D110" s="187"/>
      <c r="E110" s="188">
        <v>0.34799999999999998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59" t="s">
        <v>151</v>
      </c>
      <c r="B111" s="160" t="s">
        <v>71</v>
      </c>
      <c r="C111" s="181" t="s">
        <v>91</v>
      </c>
      <c r="D111" s="161"/>
      <c r="E111" s="162"/>
      <c r="F111" s="163"/>
      <c r="G111" s="163">
        <f>SUMIF(AG112:AG114,"&lt;&gt;NOR",G112:G114)</f>
        <v>0</v>
      </c>
      <c r="H111" s="163"/>
      <c r="I111" s="163">
        <f>SUM(I112:I114)</f>
        <v>0</v>
      </c>
      <c r="J111" s="163"/>
      <c r="K111" s="163">
        <f>SUM(K112:K114)</f>
        <v>0</v>
      </c>
      <c r="L111" s="163"/>
      <c r="M111" s="163">
        <f>SUM(M112:M114)</f>
        <v>0</v>
      </c>
      <c r="N111" s="163"/>
      <c r="O111" s="163">
        <f>SUM(O112:O114)</f>
        <v>24.96</v>
      </c>
      <c r="P111" s="163"/>
      <c r="Q111" s="163">
        <f>SUM(Q112:Q114)</f>
        <v>0</v>
      </c>
      <c r="R111" s="163"/>
      <c r="S111" s="163"/>
      <c r="T111" s="164"/>
      <c r="U111" s="158"/>
      <c r="V111" s="158">
        <f>SUM(V112:V114)</f>
        <v>22.37</v>
      </c>
      <c r="W111" s="158"/>
      <c r="X111" s="158"/>
      <c r="AG111" t="s">
        <v>152</v>
      </c>
    </row>
    <row r="112" spans="1:60" outlineLevel="1" x14ac:dyDescent="0.2">
      <c r="A112" s="165">
        <v>35</v>
      </c>
      <c r="B112" s="166" t="s">
        <v>351</v>
      </c>
      <c r="C112" s="183" t="s">
        <v>352</v>
      </c>
      <c r="D112" s="167" t="s">
        <v>220</v>
      </c>
      <c r="E112" s="168">
        <v>13.2</v>
      </c>
      <c r="F112" s="169"/>
      <c r="G112" s="170">
        <f>ROUND(E112*F112,2)</f>
        <v>0</v>
      </c>
      <c r="H112" s="169"/>
      <c r="I112" s="170">
        <f>ROUND(E112*H112,2)</f>
        <v>0</v>
      </c>
      <c r="J112" s="169"/>
      <c r="K112" s="170">
        <f>ROUND(E112*J112,2)</f>
        <v>0</v>
      </c>
      <c r="L112" s="170">
        <v>21</v>
      </c>
      <c r="M112" s="170">
        <f>G112*(1+L112/100)</f>
        <v>0</v>
      </c>
      <c r="N112" s="170">
        <v>1.8907700000000001</v>
      </c>
      <c r="O112" s="170">
        <f>ROUND(E112*N112,2)</f>
        <v>24.96</v>
      </c>
      <c r="P112" s="170">
        <v>0</v>
      </c>
      <c r="Q112" s="170">
        <f>ROUND(E112*P112,2)</f>
        <v>0</v>
      </c>
      <c r="R112" s="170" t="s">
        <v>298</v>
      </c>
      <c r="S112" s="170" t="s">
        <v>156</v>
      </c>
      <c r="T112" s="171" t="s">
        <v>156</v>
      </c>
      <c r="U112" s="157">
        <v>1.6950000000000001</v>
      </c>
      <c r="V112" s="157">
        <f>ROUND(E112*U112,2)</f>
        <v>22.37</v>
      </c>
      <c r="W112" s="157"/>
      <c r="X112" s="157" t="s">
        <v>169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170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57" t="s">
        <v>353</v>
      </c>
      <c r="D113" s="258"/>
      <c r="E113" s="258"/>
      <c r="F113" s="258"/>
      <c r="G113" s="258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9" t="s">
        <v>354</v>
      </c>
      <c r="D114" s="187"/>
      <c r="E114" s="188">
        <v>13.2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217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159" t="s">
        <v>151</v>
      </c>
      <c r="B115" s="160" t="s">
        <v>92</v>
      </c>
      <c r="C115" s="181" t="s">
        <v>93</v>
      </c>
      <c r="D115" s="161"/>
      <c r="E115" s="162"/>
      <c r="F115" s="163"/>
      <c r="G115" s="163">
        <f>SUMIF(AG116:AG153,"&lt;&gt;NOR",G116:G153)</f>
        <v>0</v>
      </c>
      <c r="H115" s="163"/>
      <c r="I115" s="163">
        <f>SUM(I116:I153)</f>
        <v>0</v>
      </c>
      <c r="J115" s="163"/>
      <c r="K115" s="163">
        <f>SUM(K116:K153)</f>
        <v>0</v>
      </c>
      <c r="L115" s="163"/>
      <c r="M115" s="163">
        <f>SUM(M116:M153)</f>
        <v>0</v>
      </c>
      <c r="N115" s="163"/>
      <c r="O115" s="163">
        <f>SUM(O116:O153)</f>
        <v>1146.0400000000004</v>
      </c>
      <c r="P115" s="163"/>
      <c r="Q115" s="163">
        <f>SUM(Q116:Q153)</f>
        <v>0</v>
      </c>
      <c r="R115" s="163"/>
      <c r="S115" s="163"/>
      <c r="T115" s="164"/>
      <c r="U115" s="158"/>
      <c r="V115" s="158">
        <f>SUM(V116:V153)</f>
        <v>324.09000000000003</v>
      </c>
      <c r="W115" s="158"/>
      <c r="X115" s="158"/>
      <c r="AG115" t="s">
        <v>152</v>
      </c>
    </row>
    <row r="116" spans="1:60" outlineLevel="1" x14ac:dyDescent="0.2">
      <c r="A116" s="165">
        <v>36</v>
      </c>
      <c r="B116" s="166" t="s">
        <v>355</v>
      </c>
      <c r="C116" s="183" t="s">
        <v>356</v>
      </c>
      <c r="D116" s="167" t="s">
        <v>212</v>
      </c>
      <c r="E116" s="168">
        <v>714.93332999999996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70">
        <v>0.64500000000000002</v>
      </c>
      <c r="O116" s="170">
        <f>ROUND(E116*N116,2)</f>
        <v>461.13</v>
      </c>
      <c r="P116" s="170">
        <v>0</v>
      </c>
      <c r="Q116" s="170">
        <f>ROUND(E116*P116,2)</f>
        <v>0</v>
      </c>
      <c r="R116" s="170" t="s">
        <v>213</v>
      </c>
      <c r="S116" s="170" t="s">
        <v>156</v>
      </c>
      <c r="T116" s="171" t="s">
        <v>156</v>
      </c>
      <c r="U116" s="157">
        <v>2.4E-2</v>
      </c>
      <c r="V116" s="157">
        <f>ROUND(E116*U116,2)</f>
        <v>17.16</v>
      </c>
      <c r="W116" s="157"/>
      <c r="X116" s="157" t="s">
        <v>169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170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257" t="s">
        <v>357</v>
      </c>
      <c r="D117" s="258"/>
      <c r="E117" s="258"/>
      <c r="F117" s="258"/>
      <c r="G117" s="258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9" t="s">
        <v>358</v>
      </c>
      <c r="D118" s="187"/>
      <c r="E118" s="188">
        <v>593.33333000000005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9" t="s">
        <v>359</v>
      </c>
      <c r="D119" s="187"/>
      <c r="E119" s="188">
        <v>121.6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65">
        <v>37</v>
      </c>
      <c r="B120" s="166" t="s">
        <v>360</v>
      </c>
      <c r="C120" s="183" t="s">
        <v>361</v>
      </c>
      <c r="D120" s="167" t="s">
        <v>212</v>
      </c>
      <c r="E120" s="168">
        <v>593.33333000000005</v>
      </c>
      <c r="F120" s="169"/>
      <c r="G120" s="170">
        <f>ROUND(E120*F120,2)</f>
        <v>0</v>
      </c>
      <c r="H120" s="169"/>
      <c r="I120" s="170">
        <f>ROUND(E120*H120,2)</f>
        <v>0</v>
      </c>
      <c r="J120" s="169"/>
      <c r="K120" s="170">
        <f>ROUND(E120*J120,2)</f>
        <v>0</v>
      </c>
      <c r="L120" s="170">
        <v>21</v>
      </c>
      <c r="M120" s="170">
        <f>G120*(1+L120/100)</f>
        <v>0</v>
      </c>
      <c r="N120" s="170">
        <v>0.55125000000000002</v>
      </c>
      <c r="O120" s="170">
        <f>ROUND(E120*N120,2)</f>
        <v>327.07</v>
      </c>
      <c r="P120" s="170">
        <v>0</v>
      </c>
      <c r="Q120" s="170">
        <f>ROUND(E120*P120,2)</f>
        <v>0</v>
      </c>
      <c r="R120" s="170" t="s">
        <v>213</v>
      </c>
      <c r="S120" s="170" t="s">
        <v>156</v>
      </c>
      <c r="T120" s="171" t="s">
        <v>156</v>
      </c>
      <c r="U120" s="157">
        <v>2.7E-2</v>
      </c>
      <c r="V120" s="157">
        <f>ROUND(E120*U120,2)</f>
        <v>16.02</v>
      </c>
      <c r="W120" s="157"/>
      <c r="X120" s="157" t="s">
        <v>169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170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9" t="s">
        <v>362</v>
      </c>
      <c r="D121" s="187"/>
      <c r="E121" s="188">
        <v>593.33333000000005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217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5">
        <v>38</v>
      </c>
      <c r="B122" s="166" t="s">
        <v>363</v>
      </c>
      <c r="C122" s="183" t="s">
        <v>364</v>
      </c>
      <c r="D122" s="167" t="s">
        <v>212</v>
      </c>
      <c r="E122" s="168">
        <v>121.6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70">
        <v>0.441</v>
      </c>
      <c r="O122" s="170">
        <f>ROUND(E122*N122,2)</f>
        <v>53.63</v>
      </c>
      <c r="P122" s="170">
        <v>0</v>
      </c>
      <c r="Q122" s="170">
        <f>ROUND(E122*P122,2)</f>
        <v>0</v>
      </c>
      <c r="R122" s="170" t="s">
        <v>213</v>
      </c>
      <c r="S122" s="170" t="s">
        <v>156</v>
      </c>
      <c r="T122" s="171" t="s">
        <v>156</v>
      </c>
      <c r="U122" s="157">
        <v>2.9000000000000001E-2</v>
      </c>
      <c r="V122" s="157">
        <f>ROUND(E122*U122,2)</f>
        <v>3.53</v>
      </c>
      <c r="W122" s="157"/>
      <c r="X122" s="157" t="s">
        <v>169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170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9" t="s">
        <v>365</v>
      </c>
      <c r="D123" s="187"/>
      <c r="E123" s="188">
        <v>121.6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65">
        <v>39</v>
      </c>
      <c r="B124" s="166" t="s">
        <v>366</v>
      </c>
      <c r="C124" s="183" t="s">
        <v>367</v>
      </c>
      <c r="D124" s="167" t="s">
        <v>212</v>
      </c>
      <c r="E124" s="168">
        <v>121.6</v>
      </c>
      <c r="F124" s="169"/>
      <c r="G124" s="170">
        <f>ROUND(E124*F124,2)</f>
        <v>0</v>
      </c>
      <c r="H124" s="169"/>
      <c r="I124" s="170">
        <f>ROUND(E124*H124,2)</f>
        <v>0</v>
      </c>
      <c r="J124" s="169"/>
      <c r="K124" s="170">
        <f>ROUND(E124*J124,2)</f>
        <v>0</v>
      </c>
      <c r="L124" s="170">
        <v>21</v>
      </c>
      <c r="M124" s="170">
        <f>G124*(1+L124/100)</f>
        <v>0</v>
      </c>
      <c r="N124" s="170">
        <v>0.378</v>
      </c>
      <c r="O124" s="170">
        <f>ROUND(E124*N124,2)</f>
        <v>45.96</v>
      </c>
      <c r="P124" s="170">
        <v>0</v>
      </c>
      <c r="Q124" s="170">
        <f>ROUND(E124*P124,2)</f>
        <v>0</v>
      </c>
      <c r="R124" s="170" t="s">
        <v>213</v>
      </c>
      <c r="S124" s="170" t="s">
        <v>156</v>
      </c>
      <c r="T124" s="171" t="s">
        <v>156</v>
      </c>
      <c r="U124" s="157">
        <v>2.5999999999999999E-2</v>
      </c>
      <c r="V124" s="157">
        <f>ROUND(E124*U124,2)</f>
        <v>3.16</v>
      </c>
      <c r="W124" s="157"/>
      <c r="X124" s="157" t="s">
        <v>169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170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9" t="s">
        <v>365</v>
      </c>
      <c r="D125" s="187"/>
      <c r="E125" s="188">
        <v>121.6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5">
        <v>40</v>
      </c>
      <c r="B126" s="166" t="s">
        <v>368</v>
      </c>
      <c r="C126" s="183" t="s">
        <v>369</v>
      </c>
      <c r="D126" s="167" t="s">
        <v>212</v>
      </c>
      <c r="E126" s="168">
        <v>77.599999999999994</v>
      </c>
      <c r="F126" s="169"/>
      <c r="G126" s="170">
        <f>ROUND(E126*F126,2)</f>
        <v>0</v>
      </c>
      <c r="H126" s="169"/>
      <c r="I126" s="170">
        <f>ROUND(E126*H126,2)</f>
        <v>0</v>
      </c>
      <c r="J126" s="169"/>
      <c r="K126" s="170">
        <f>ROUND(E126*J126,2)</f>
        <v>0</v>
      </c>
      <c r="L126" s="170">
        <v>21</v>
      </c>
      <c r="M126" s="170">
        <f>G126*(1+L126/100)</f>
        <v>0</v>
      </c>
      <c r="N126" s="170">
        <v>0.23737</v>
      </c>
      <c r="O126" s="170">
        <f>ROUND(E126*N126,2)</f>
        <v>18.420000000000002</v>
      </c>
      <c r="P126" s="170">
        <v>0</v>
      </c>
      <c r="Q126" s="170">
        <f>ROUND(E126*P126,2)</f>
        <v>0</v>
      </c>
      <c r="R126" s="170" t="s">
        <v>213</v>
      </c>
      <c r="S126" s="170" t="s">
        <v>156</v>
      </c>
      <c r="T126" s="171" t="s">
        <v>156</v>
      </c>
      <c r="U126" s="157">
        <v>7.6999999999999999E-2</v>
      </c>
      <c r="V126" s="157">
        <f>ROUND(E126*U126,2)</f>
        <v>5.98</v>
      </c>
      <c r="W126" s="157"/>
      <c r="X126" s="157" t="s">
        <v>169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170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57" t="s">
        <v>357</v>
      </c>
      <c r="D127" s="258"/>
      <c r="E127" s="258"/>
      <c r="F127" s="258"/>
      <c r="G127" s="258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9" t="s">
        <v>370</v>
      </c>
      <c r="D128" s="187"/>
      <c r="E128" s="188">
        <v>77.599999999999994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5">
        <v>41</v>
      </c>
      <c r="B129" s="166" t="s">
        <v>371</v>
      </c>
      <c r="C129" s="183" t="s">
        <v>372</v>
      </c>
      <c r="D129" s="167" t="s">
        <v>212</v>
      </c>
      <c r="E129" s="168">
        <v>77.599999999999994</v>
      </c>
      <c r="F129" s="169"/>
      <c r="G129" s="170">
        <f>ROUND(E129*F129,2)</f>
        <v>0</v>
      </c>
      <c r="H129" s="169"/>
      <c r="I129" s="170">
        <f>ROUND(E129*H129,2)</f>
        <v>0</v>
      </c>
      <c r="J129" s="169"/>
      <c r="K129" s="170">
        <f>ROUND(E129*J129,2)</f>
        <v>0</v>
      </c>
      <c r="L129" s="170">
        <v>21</v>
      </c>
      <c r="M129" s="170">
        <f>G129*(1+L129/100)</f>
        <v>0</v>
      </c>
      <c r="N129" s="170">
        <v>5.6100000000000004E-3</v>
      </c>
      <c r="O129" s="170">
        <f>ROUND(E129*N129,2)</f>
        <v>0.44</v>
      </c>
      <c r="P129" s="170">
        <v>0</v>
      </c>
      <c r="Q129" s="170">
        <f>ROUND(E129*P129,2)</f>
        <v>0</v>
      </c>
      <c r="R129" s="170" t="s">
        <v>213</v>
      </c>
      <c r="S129" s="170" t="s">
        <v>156</v>
      </c>
      <c r="T129" s="171" t="s">
        <v>156</v>
      </c>
      <c r="U129" s="157">
        <v>4.0000000000000001E-3</v>
      </c>
      <c r="V129" s="157">
        <f>ROUND(E129*U129,2)</f>
        <v>0.31</v>
      </c>
      <c r="W129" s="157"/>
      <c r="X129" s="157" t="s">
        <v>169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170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257" t="s">
        <v>373</v>
      </c>
      <c r="D130" s="258"/>
      <c r="E130" s="258"/>
      <c r="F130" s="258"/>
      <c r="G130" s="258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9" t="s">
        <v>374</v>
      </c>
      <c r="D131" s="187"/>
      <c r="E131" s="188">
        <v>77.599999999999994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65">
        <v>42</v>
      </c>
      <c r="B132" s="166" t="s">
        <v>375</v>
      </c>
      <c r="C132" s="183" t="s">
        <v>376</v>
      </c>
      <c r="D132" s="167" t="s">
        <v>212</v>
      </c>
      <c r="E132" s="168">
        <v>1129.1500000000001</v>
      </c>
      <c r="F132" s="169"/>
      <c r="G132" s="170">
        <f>ROUND(E132*F132,2)</f>
        <v>0</v>
      </c>
      <c r="H132" s="169"/>
      <c r="I132" s="170">
        <f>ROUND(E132*H132,2)</f>
        <v>0</v>
      </c>
      <c r="J132" s="169"/>
      <c r="K132" s="170">
        <f>ROUND(E132*J132,2)</f>
        <v>0</v>
      </c>
      <c r="L132" s="170">
        <v>21</v>
      </c>
      <c r="M132" s="170">
        <f>G132*(1+L132/100)</f>
        <v>0</v>
      </c>
      <c r="N132" s="170">
        <v>7.1000000000000002E-4</v>
      </c>
      <c r="O132" s="170">
        <f>ROUND(E132*N132,2)</f>
        <v>0.8</v>
      </c>
      <c r="P132" s="170">
        <v>0</v>
      </c>
      <c r="Q132" s="170">
        <f>ROUND(E132*P132,2)</f>
        <v>0</v>
      </c>
      <c r="R132" s="170" t="s">
        <v>213</v>
      </c>
      <c r="S132" s="170" t="s">
        <v>156</v>
      </c>
      <c r="T132" s="171" t="s">
        <v>156</v>
      </c>
      <c r="U132" s="157">
        <v>2E-3</v>
      </c>
      <c r="V132" s="157">
        <f>ROUND(E132*U132,2)</f>
        <v>2.2599999999999998</v>
      </c>
      <c r="W132" s="157"/>
      <c r="X132" s="157" t="s">
        <v>169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170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9" t="s">
        <v>377</v>
      </c>
      <c r="D133" s="187"/>
      <c r="E133" s="188">
        <v>1129.1500000000001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217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65">
        <v>43</v>
      </c>
      <c r="B134" s="166" t="s">
        <v>378</v>
      </c>
      <c r="C134" s="183" t="s">
        <v>379</v>
      </c>
      <c r="D134" s="167" t="s">
        <v>212</v>
      </c>
      <c r="E134" s="168">
        <v>116.4</v>
      </c>
      <c r="F134" s="169"/>
      <c r="G134" s="170">
        <f>ROUND(E134*F134,2)</f>
        <v>0</v>
      </c>
      <c r="H134" s="169"/>
      <c r="I134" s="170">
        <f>ROUND(E134*H134,2)</f>
        <v>0</v>
      </c>
      <c r="J134" s="169"/>
      <c r="K134" s="170">
        <f>ROUND(E134*J134,2)</f>
        <v>0</v>
      </c>
      <c r="L134" s="170">
        <v>21</v>
      </c>
      <c r="M134" s="170">
        <f>G134*(1+L134/100)</f>
        <v>0</v>
      </c>
      <c r="N134" s="170">
        <v>0.12966</v>
      </c>
      <c r="O134" s="170">
        <f>ROUND(E134*N134,2)</f>
        <v>15.09</v>
      </c>
      <c r="P134" s="170">
        <v>0</v>
      </c>
      <c r="Q134" s="170">
        <f>ROUND(E134*P134,2)</f>
        <v>0</v>
      </c>
      <c r="R134" s="170" t="s">
        <v>213</v>
      </c>
      <c r="S134" s="170" t="s">
        <v>156</v>
      </c>
      <c r="T134" s="171" t="s">
        <v>156</v>
      </c>
      <c r="U134" s="157">
        <v>7.1999999999999995E-2</v>
      </c>
      <c r="V134" s="157">
        <f>ROUND(E134*U134,2)</f>
        <v>8.3800000000000008</v>
      </c>
      <c r="W134" s="157"/>
      <c r="X134" s="157" t="s">
        <v>169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170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9" t="s">
        <v>380</v>
      </c>
      <c r="D135" s="187"/>
      <c r="E135" s="188">
        <v>116.4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217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65">
        <v>44</v>
      </c>
      <c r="B136" s="166" t="s">
        <v>381</v>
      </c>
      <c r="C136" s="183" t="s">
        <v>382</v>
      </c>
      <c r="D136" s="167" t="s">
        <v>212</v>
      </c>
      <c r="E136" s="168">
        <v>730.5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70">
        <v>0.12966</v>
      </c>
      <c r="O136" s="170">
        <f>ROUND(E136*N136,2)</f>
        <v>94.72</v>
      </c>
      <c r="P136" s="170">
        <v>0</v>
      </c>
      <c r="Q136" s="170">
        <f>ROUND(E136*P136,2)</f>
        <v>0</v>
      </c>
      <c r="R136" s="170" t="s">
        <v>213</v>
      </c>
      <c r="S136" s="170" t="s">
        <v>156</v>
      </c>
      <c r="T136" s="171" t="s">
        <v>156</v>
      </c>
      <c r="U136" s="157">
        <v>0.02</v>
      </c>
      <c r="V136" s="157">
        <f>ROUND(E136*U136,2)</f>
        <v>14.61</v>
      </c>
      <c r="W136" s="157"/>
      <c r="X136" s="157" t="s">
        <v>169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170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9" t="s">
        <v>383</v>
      </c>
      <c r="D137" s="187"/>
      <c r="E137" s="188">
        <v>730.5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65">
        <v>45</v>
      </c>
      <c r="B138" s="166" t="s">
        <v>384</v>
      </c>
      <c r="C138" s="183" t="s">
        <v>385</v>
      </c>
      <c r="D138" s="167" t="s">
        <v>212</v>
      </c>
      <c r="E138" s="168">
        <v>97</v>
      </c>
      <c r="F138" s="169"/>
      <c r="G138" s="170">
        <f>ROUND(E138*F138,2)</f>
        <v>0</v>
      </c>
      <c r="H138" s="169"/>
      <c r="I138" s="170">
        <f>ROUND(E138*H138,2)</f>
        <v>0</v>
      </c>
      <c r="J138" s="169"/>
      <c r="K138" s="170">
        <f>ROUND(E138*J138,2)</f>
        <v>0</v>
      </c>
      <c r="L138" s="170">
        <v>21</v>
      </c>
      <c r="M138" s="170">
        <f>G138*(1+L138/100)</f>
        <v>0</v>
      </c>
      <c r="N138" s="170">
        <v>0.15559000000000001</v>
      </c>
      <c r="O138" s="170">
        <f>ROUND(E138*N138,2)</f>
        <v>15.09</v>
      </c>
      <c r="P138" s="170">
        <v>0</v>
      </c>
      <c r="Q138" s="170">
        <f>ROUND(E138*P138,2)</f>
        <v>0</v>
      </c>
      <c r="R138" s="170" t="s">
        <v>213</v>
      </c>
      <c r="S138" s="170" t="s">
        <v>156</v>
      </c>
      <c r="T138" s="171" t="s">
        <v>156</v>
      </c>
      <c r="U138" s="157">
        <v>8.2000000000000003E-2</v>
      </c>
      <c r="V138" s="157">
        <f>ROUND(E138*U138,2)</f>
        <v>7.95</v>
      </c>
      <c r="W138" s="157"/>
      <c r="X138" s="157" t="s">
        <v>169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170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9" t="s">
        <v>386</v>
      </c>
      <c r="D139" s="187"/>
      <c r="E139" s="188">
        <v>97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217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5">
        <v>46</v>
      </c>
      <c r="B140" s="166" t="s">
        <v>387</v>
      </c>
      <c r="C140" s="183" t="s">
        <v>388</v>
      </c>
      <c r="D140" s="167" t="s">
        <v>212</v>
      </c>
      <c r="E140" s="168">
        <v>445</v>
      </c>
      <c r="F140" s="169"/>
      <c r="G140" s="170">
        <f>ROUND(E140*F140,2)</f>
        <v>0</v>
      </c>
      <c r="H140" s="169"/>
      <c r="I140" s="170">
        <f>ROUND(E140*H140,2)</f>
        <v>0</v>
      </c>
      <c r="J140" s="169"/>
      <c r="K140" s="170">
        <f>ROUND(E140*J140,2)</f>
        <v>0</v>
      </c>
      <c r="L140" s="170">
        <v>21</v>
      </c>
      <c r="M140" s="170">
        <f>G140*(1+L140/100)</f>
        <v>0</v>
      </c>
      <c r="N140" s="170">
        <v>7.3899999999999993E-2</v>
      </c>
      <c r="O140" s="170">
        <f>ROUND(E140*N140,2)</f>
        <v>32.89</v>
      </c>
      <c r="P140" s="170">
        <v>0</v>
      </c>
      <c r="Q140" s="170">
        <f>ROUND(E140*P140,2)</f>
        <v>0</v>
      </c>
      <c r="R140" s="170" t="s">
        <v>213</v>
      </c>
      <c r="S140" s="170" t="s">
        <v>156</v>
      </c>
      <c r="T140" s="171" t="s">
        <v>156</v>
      </c>
      <c r="U140" s="157">
        <v>0.45200000000000001</v>
      </c>
      <c r="V140" s="157">
        <f>ROUND(E140*U140,2)</f>
        <v>201.14</v>
      </c>
      <c r="W140" s="157"/>
      <c r="X140" s="157" t="s">
        <v>169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170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55"/>
      <c r="B141" s="156"/>
      <c r="C141" s="257" t="s">
        <v>389</v>
      </c>
      <c r="D141" s="258"/>
      <c r="E141" s="258"/>
      <c r="F141" s="258"/>
      <c r="G141" s="258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79" t="str">
        <f>C141</f>
        <v>s provedením lože z kameniva drceného, s vyplněním spár, s dvojitým hutněním a se smetením přebytečného materiálu na krajnici. S dodáním hmot pro lože a výplň spár.</v>
      </c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9" t="s">
        <v>390</v>
      </c>
      <c r="D142" s="187"/>
      <c r="E142" s="188">
        <v>445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217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65">
        <v>47</v>
      </c>
      <c r="B143" s="166" t="s">
        <v>391</v>
      </c>
      <c r="C143" s="183" t="s">
        <v>392</v>
      </c>
      <c r="D143" s="167" t="s">
        <v>212</v>
      </c>
      <c r="E143" s="168">
        <v>91.2</v>
      </c>
      <c r="F143" s="169"/>
      <c r="G143" s="170">
        <f>ROUND(E143*F143,2)</f>
        <v>0</v>
      </c>
      <c r="H143" s="169"/>
      <c r="I143" s="170">
        <f>ROUND(E143*H143,2)</f>
        <v>0</v>
      </c>
      <c r="J143" s="169"/>
      <c r="K143" s="170">
        <f>ROUND(E143*J143,2)</f>
        <v>0</v>
      </c>
      <c r="L143" s="170">
        <v>21</v>
      </c>
      <c r="M143" s="170">
        <f>G143*(1+L143/100)</f>
        <v>0</v>
      </c>
      <c r="N143" s="170">
        <v>7.3899999999999993E-2</v>
      </c>
      <c r="O143" s="170">
        <f>ROUND(E143*N143,2)</f>
        <v>6.74</v>
      </c>
      <c r="P143" s="170">
        <v>0</v>
      </c>
      <c r="Q143" s="170">
        <f>ROUND(E143*P143,2)</f>
        <v>0</v>
      </c>
      <c r="R143" s="170" t="s">
        <v>213</v>
      </c>
      <c r="S143" s="170" t="s">
        <v>156</v>
      </c>
      <c r="T143" s="171" t="s">
        <v>156</v>
      </c>
      <c r="U143" s="157">
        <v>0.47799999999999998</v>
      </c>
      <c r="V143" s="157">
        <f>ROUND(E143*U143,2)</f>
        <v>43.59</v>
      </c>
      <c r="W143" s="157"/>
      <c r="X143" s="157" t="s">
        <v>169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170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55"/>
      <c r="B144" s="156"/>
      <c r="C144" s="257" t="s">
        <v>389</v>
      </c>
      <c r="D144" s="258"/>
      <c r="E144" s="258"/>
      <c r="F144" s="258"/>
      <c r="G144" s="258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79" t="str">
        <f>C144</f>
        <v>s provedením lože z kameniva drceného, s vyplněním spár, s dvojitým hutněním a se smetením přebytečného materiálu na krajnici. S dodáním hmot pro lože a výplň spár.</v>
      </c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9" t="s">
        <v>393</v>
      </c>
      <c r="D145" s="187"/>
      <c r="E145" s="188">
        <v>91.2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217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5">
        <v>48</v>
      </c>
      <c r="B146" s="166" t="s">
        <v>394</v>
      </c>
      <c r="C146" s="183" t="s">
        <v>395</v>
      </c>
      <c r="D146" s="167" t="s">
        <v>212</v>
      </c>
      <c r="E146" s="168">
        <v>441.875</v>
      </c>
      <c r="F146" s="169"/>
      <c r="G146" s="170">
        <f>ROUND(E146*F146,2)</f>
        <v>0</v>
      </c>
      <c r="H146" s="169"/>
      <c r="I146" s="170">
        <f>ROUND(E146*H146,2)</f>
        <v>0</v>
      </c>
      <c r="J146" s="169"/>
      <c r="K146" s="170">
        <f>ROUND(E146*J146,2)</f>
        <v>0</v>
      </c>
      <c r="L146" s="170">
        <v>21</v>
      </c>
      <c r="M146" s="170">
        <f>G146*(1+L146/100)</f>
        <v>0</v>
      </c>
      <c r="N146" s="170">
        <v>0.129</v>
      </c>
      <c r="O146" s="170">
        <f>ROUND(E146*N146,2)</f>
        <v>57</v>
      </c>
      <c r="P146" s="170">
        <v>0</v>
      </c>
      <c r="Q146" s="170">
        <f>ROUND(E146*P146,2)</f>
        <v>0</v>
      </c>
      <c r="R146" s="170" t="s">
        <v>286</v>
      </c>
      <c r="S146" s="170" t="s">
        <v>156</v>
      </c>
      <c r="T146" s="171" t="s">
        <v>156</v>
      </c>
      <c r="U146" s="157">
        <v>0</v>
      </c>
      <c r="V146" s="157">
        <f>ROUND(E146*U146,2)</f>
        <v>0</v>
      </c>
      <c r="W146" s="157"/>
      <c r="X146" s="157" t="s">
        <v>287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288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9" t="s">
        <v>396</v>
      </c>
      <c r="D147" s="187"/>
      <c r="E147" s="188">
        <v>441.875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65">
        <v>49</v>
      </c>
      <c r="B148" s="166" t="s">
        <v>397</v>
      </c>
      <c r="C148" s="183" t="s">
        <v>398</v>
      </c>
      <c r="D148" s="167" t="s">
        <v>212</v>
      </c>
      <c r="E148" s="168">
        <v>7.2720000000000002</v>
      </c>
      <c r="F148" s="169"/>
      <c r="G148" s="170">
        <f>ROUND(E148*F148,2)</f>
        <v>0</v>
      </c>
      <c r="H148" s="169"/>
      <c r="I148" s="170">
        <f>ROUND(E148*H148,2)</f>
        <v>0</v>
      </c>
      <c r="J148" s="169"/>
      <c r="K148" s="170">
        <f>ROUND(E148*J148,2)</f>
        <v>0</v>
      </c>
      <c r="L148" s="170">
        <v>21</v>
      </c>
      <c r="M148" s="170">
        <f>G148*(1+L148/100)</f>
        <v>0</v>
      </c>
      <c r="N148" s="170">
        <v>0.129</v>
      </c>
      <c r="O148" s="170">
        <f>ROUND(E148*N148,2)</f>
        <v>0.94</v>
      </c>
      <c r="P148" s="170">
        <v>0</v>
      </c>
      <c r="Q148" s="170">
        <f>ROUND(E148*P148,2)</f>
        <v>0</v>
      </c>
      <c r="R148" s="170" t="s">
        <v>286</v>
      </c>
      <c r="S148" s="170" t="s">
        <v>156</v>
      </c>
      <c r="T148" s="171" t="s">
        <v>156</v>
      </c>
      <c r="U148" s="157">
        <v>0</v>
      </c>
      <c r="V148" s="157">
        <f>ROUND(E148*U148,2)</f>
        <v>0</v>
      </c>
      <c r="W148" s="157"/>
      <c r="X148" s="157" t="s">
        <v>287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288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9" t="s">
        <v>399</v>
      </c>
      <c r="D149" s="187"/>
      <c r="E149" s="188">
        <v>7.2720000000000002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65">
        <v>50</v>
      </c>
      <c r="B150" s="166" t="s">
        <v>400</v>
      </c>
      <c r="C150" s="183" t="s">
        <v>401</v>
      </c>
      <c r="D150" s="167" t="s">
        <v>212</v>
      </c>
      <c r="E150" s="168">
        <v>40.097000000000001</v>
      </c>
      <c r="F150" s="169"/>
      <c r="G150" s="170">
        <f>ROUND(E150*F150,2)</f>
        <v>0</v>
      </c>
      <c r="H150" s="169"/>
      <c r="I150" s="170">
        <f>ROUND(E150*H150,2)</f>
        <v>0</v>
      </c>
      <c r="J150" s="169"/>
      <c r="K150" s="170">
        <f>ROUND(E150*J150,2)</f>
        <v>0</v>
      </c>
      <c r="L150" s="170">
        <v>21</v>
      </c>
      <c r="M150" s="170">
        <f>G150*(1+L150/100)</f>
        <v>0</v>
      </c>
      <c r="N150" s="170">
        <v>0.17824000000000001</v>
      </c>
      <c r="O150" s="170">
        <f>ROUND(E150*N150,2)</f>
        <v>7.15</v>
      </c>
      <c r="P150" s="170">
        <v>0</v>
      </c>
      <c r="Q150" s="170">
        <f>ROUND(E150*P150,2)</f>
        <v>0</v>
      </c>
      <c r="R150" s="170" t="s">
        <v>286</v>
      </c>
      <c r="S150" s="170" t="s">
        <v>156</v>
      </c>
      <c r="T150" s="171" t="s">
        <v>156</v>
      </c>
      <c r="U150" s="157">
        <v>0</v>
      </c>
      <c r="V150" s="157">
        <f>ROUND(E150*U150,2)</f>
        <v>0</v>
      </c>
      <c r="W150" s="157"/>
      <c r="X150" s="157" t="s">
        <v>287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288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9" t="s">
        <v>402</v>
      </c>
      <c r="D151" s="187"/>
      <c r="E151" s="188">
        <v>40.097000000000001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65">
        <v>51</v>
      </c>
      <c r="B152" s="166" t="s">
        <v>403</v>
      </c>
      <c r="C152" s="183" t="s">
        <v>404</v>
      </c>
      <c r="D152" s="167" t="s">
        <v>212</v>
      </c>
      <c r="E152" s="168">
        <v>52.015000000000001</v>
      </c>
      <c r="F152" s="169"/>
      <c r="G152" s="170">
        <f>ROUND(E152*F152,2)</f>
        <v>0</v>
      </c>
      <c r="H152" s="169"/>
      <c r="I152" s="170">
        <f>ROUND(E152*H152,2)</f>
        <v>0</v>
      </c>
      <c r="J152" s="169"/>
      <c r="K152" s="170">
        <f>ROUND(E152*J152,2)</f>
        <v>0</v>
      </c>
      <c r="L152" s="170">
        <v>21</v>
      </c>
      <c r="M152" s="170">
        <f>G152*(1+L152/100)</f>
        <v>0</v>
      </c>
      <c r="N152" s="170">
        <v>0.17244999999999999</v>
      </c>
      <c r="O152" s="170">
        <f>ROUND(E152*N152,2)</f>
        <v>8.9700000000000006</v>
      </c>
      <c r="P152" s="170">
        <v>0</v>
      </c>
      <c r="Q152" s="170">
        <f>ROUND(E152*P152,2)</f>
        <v>0</v>
      </c>
      <c r="R152" s="170" t="s">
        <v>286</v>
      </c>
      <c r="S152" s="170" t="s">
        <v>156</v>
      </c>
      <c r="T152" s="171" t="s">
        <v>156</v>
      </c>
      <c r="U152" s="157">
        <v>0</v>
      </c>
      <c r="V152" s="157">
        <f>ROUND(E152*U152,2)</f>
        <v>0</v>
      </c>
      <c r="W152" s="157"/>
      <c r="X152" s="157" t="s">
        <v>287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288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9" t="s">
        <v>405</v>
      </c>
      <c r="D153" s="187"/>
      <c r="E153" s="188">
        <v>52.015000000000001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59" t="s">
        <v>151</v>
      </c>
      <c r="B154" s="160" t="s">
        <v>94</v>
      </c>
      <c r="C154" s="181" t="s">
        <v>95</v>
      </c>
      <c r="D154" s="161"/>
      <c r="E154" s="162"/>
      <c r="F154" s="163"/>
      <c r="G154" s="163">
        <f>SUMIF(AG155:AG156,"&lt;&gt;NOR",G155:G156)</f>
        <v>0</v>
      </c>
      <c r="H154" s="163"/>
      <c r="I154" s="163">
        <f>SUM(I155:I156)</f>
        <v>0</v>
      </c>
      <c r="J154" s="163"/>
      <c r="K154" s="163">
        <f>SUM(K155:K156)</f>
        <v>0</v>
      </c>
      <c r="L154" s="163"/>
      <c r="M154" s="163">
        <f>SUM(M155:M156)</f>
        <v>0</v>
      </c>
      <c r="N154" s="163"/>
      <c r="O154" s="163">
        <f>SUM(O155:O156)</f>
        <v>9.24</v>
      </c>
      <c r="P154" s="163"/>
      <c r="Q154" s="163">
        <f>SUM(Q155:Q156)</f>
        <v>0</v>
      </c>
      <c r="R154" s="163"/>
      <c r="S154" s="163"/>
      <c r="T154" s="164"/>
      <c r="U154" s="158"/>
      <c r="V154" s="158">
        <f>SUM(V155:V156)</f>
        <v>10.4</v>
      </c>
      <c r="W154" s="158"/>
      <c r="X154" s="158"/>
      <c r="AG154" t="s">
        <v>152</v>
      </c>
    </row>
    <row r="155" spans="1:60" outlineLevel="1" x14ac:dyDescent="0.2">
      <c r="A155" s="165">
        <v>52</v>
      </c>
      <c r="B155" s="166" t="s">
        <v>406</v>
      </c>
      <c r="C155" s="183" t="s">
        <v>407</v>
      </c>
      <c r="D155" s="167" t="s">
        <v>212</v>
      </c>
      <c r="E155" s="168">
        <v>38.5</v>
      </c>
      <c r="F155" s="169"/>
      <c r="G155" s="170">
        <f>ROUND(E155*F155,2)</f>
        <v>0</v>
      </c>
      <c r="H155" s="169"/>
      <c r="I155" s="170">
        <f>ROUND(E155*H155,2)</f>
        <v>0</v>
      </c>
      <c r="J155" s="169"/>
      <c r="K155" s="170">
        <f>ROUND(E155*J155,2)</f>
        <v>0</v>
      </c>
      <c r="L155" s="170">
        <v>21</v>
      </c>
      <c r="M155" s="170">
        <f>G155*(1+L155/100)</f>
        <v>0</v>
      </c>
      <c r="N155" s="170">
        <v>0.24</v>
      </c>
      <c r="O155" s="170">
        <f>ROUND(E155*N155,2)</f>
        <v>9.24</v>
      </c>
      <c r="P155" s="170">
        <v>0</v>
      </c>
      <c r="Q155" s="170">
        <f>ROUND(E155*P155,2)</f>
        <v>0</v>
      </c>
      <c r="R155" s="170" t="s">
        <v>408</v>
      </c>
      <c r="S155" s="170" t="s">
        <v>156</v>
      </c>
      <c r="T155" s="171" t="s">
        <v>156</v>
      </c>
      <c r="U155" s="157">
        <v>0.27</v>
      </c>
      <c r="V155" s="157">
        <f>ROUND(E155*U155,2)</f>
        <v>10.4</v>
      </c>
      <c r="W155" s="157"/>
      <c r="X155" s="157" t="s">
        <v>169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170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9" t="s">
        <v>409</v>
      </c>
      <c r="D156" s="187"/>
      <c r="E156" s="188">
        <v>38.5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217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x14ac:dyDescent="0.2">
      <c r="A157" s="159" t="s">
        <v>151</v>
      </c>
      <c r="B157" s="160" t="s">
        <v>98</v>
      </c>
      <c r="C157" s="181" t="s">
        <v>99</v>
      </c>
      <c r="D157" s="161"/>
      <c r="E157" s="162"/>
      <c r="F157" s="163"/>
      <c r="G157" s="163">
        <f>SUMIF(AG158:AG175,"&lt;&gt;NOR",G158:G175)</f>
        <v>0</v>
      </c>
      <c r="H157" s="163"/>
      <c r="I157" s="163">
        <f>SUM(I158:I175)</f>
        <v>0</v>
      </c>
      <c r="J157" s="163"/>
      <c r="K157" s="163">
        <f>SUM(K158:K175)</f>
        <v>0</v>
      </c>
      <c r="L157" s="163"/>
      <c r="M157" s="163">
        <f>SUM(M158:M175)</f>
        <v>0</v>
      </c>
      <c r="N157" s="163"/>
      <c r="O157" s="163">
        <f>SUM(O158:O175)</f>
        <v>6.01</v>
      </c>
      <c r="P157" s="163"/>
      <c r="Q157" s="163">
        <f>SUM(Q158:Q175)</f>
        <v>0</v>
      </c>
      <c r="R157" s="163"/>
      <c r="S157" s="163"/>
      <c r="T157" s="164"/>
      <c r="U157" s="158"/>
      <c r="V157" s="158">
        <f>SUM(V158:V175)</f>
        <v>70.88</v>
      </c>
      <c r="W157" s="158"/>
      <c r="X157" s="158"/>
      <c r="AG157" t="s">
        <v>152</v>
      </c>
    </row>
    <row r="158" spans="1:60" ht="22.5" outlineLevel="1" x14ac:dyDescent="0.2">
      <c r="A158" s="165">
        <v>53</v>
      </c>
      <c r="B158" s="166" t="s">
        <v>410</v>
      </c>
      <c r="C158" s="183" t="s">
        <v>411</v>
      </c>
      <c r="D158" s="167" t="s">
        <v>412</v>
      </c>
      <c r="E158" s="168">
        <v>10</v>
      </c>
      <c r="F158" s="169"/>
      <c r="G158" s="170">
        <f>ROUND(E158*F158,2)</f>
        <v>0</v>
      </c>
      <c r="H158" s="169"/>
      <c r="I158" s="170">
        <f>ROUND(E158*H158,2)</f>
        <v>0</v>
      </c>
      <c r="J158" s="169"/>
      <c r="K158" s="170">
        <f>ROUND(E158*J158,2)</f>
        <v>0</v>
      </c>
      <c r="L158" s="170">
        <v>21</v>
      </c>
      <c r="M158" s="170">
        <f>G158*(1+L158/100)</f>
        <v>0</v>
      </c>
      <c r="N158" s="170">
        <v>0.14494000000000001</v>
      </c>
      <c r="O158" s="170">
        <f>ROUND(E158*N158,2)</f>
        <v>1.45</v>
      </c>
      <c r="P158" s="170">
        <v>0</v>
      </c>
      <c r="Q158" s="170">
        <f>ROUND(E158*P158,2)</f>
        <v>0</v>
      </c>
      <c r="R158" s="170" t="s">
        <v>298</v>
      </c>
      <c r="S158" s="170" t="s">
        <v>156</v>
      </c>
      <c r="T158" s="171" t="s">
        <v>156</v>
      </c>
      <c r="U158" s="157">
        <v>5.024</v>
      </c>
      <c r="V158" s="157">
        <f>ROUND(E158*U158,2)</f>
        <v>50.24</v>
      </c>
      <c r="W158" s="157"/>
      <c r="X158" s="157" t="s">
        <v>169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170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257" t="s">
        <v>413</v>
      </c>
      <c r="D159" s="258"/>
      <c r="E159" s="258"/>
      <c r="F159" s="258"/>
      <c r="G159" s="258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89" t="s">
        <v>414</v>
      </c>
      <c r="D160" s="187"/>
      <c r="E160" s="188">
        <v>10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217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65">
        <v>54</v>
      </c>
      <c r="B161" s="166" t="s">
        <v>415</v>
      </c>
      <c r="C161" s="183" t="s">
        <v>416</v>
      </c>
      <c r="D161" s="167" t="s">
        <v>412</v>
      </c>
      <c r="E161" s="168">
        <v>10</v>
      </c>
      <c r="F161" s="169"/>
      <c r="G161" s="170">
        <f>ROUND(E161*F161,2)</f>
        <v>0</v>
      </c>
      <c r="H161" s="169"/>
      <c r="I161" s="170">
        <f>ROUND(E161*H161,2)</f>
        <v>0</v>
      </c>
      <c r="J161" s="169"/>
      <c r="K161" s="170">
        <f>ROUND(E161*J161,2)</f>
        <v>0</v>
      </c>
      <c r="L161" s="170">
        <v>21</v>
      </c>
      <c r="M161" s="170">
        <f>G161*(1+L161/100)</f>
        <v>0</v>
      </c>
      <c r="N161" s="170">
        <v>1.17E-2</v>
      </c>
      <c r="O161" s="170">
        <f>ROUND(E161*N161,2)</f>
        <v>0.12</v>
      </c>
      <c r="P161" s="170">
        <v>0</v>
      </c>
      <c r="Q161" s="170">
        <f>ROUND(E161*P161,2)</f>
        <v>0</v>
      </c>
      <c r="R161" s="170" t="s">
        <v>298</v>
      </c>
      <c r="S161" s="170" t="s">
        <v>156</v>
      </c>
      <c r="T161" s="171" t="s">
        <v>156</v>
      </c>
      <c r="U161" s="157">
        <v>2.0640000000000001</v>
      </c>
      <c r="V161" s="157">
        <f>ROUND(E161*U161,2)</f>
        <v>20.64</v>
      </c>
      <c r="W161" s="157"/>
      <c r="X161" s="157" t="s">
        <v>169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170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257" t="s">
        <v>417</v>
      </c>
      <c r="D162" s="258"/>
      <c r="E162" s="258"/>
      <c r="F162" s="258"/>
      <c r="G162" s="258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215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9" t="s">
        <v>414</v>
      </c>
      <c r="D163" s="187"/>
      <c r="E163" s="188">
        <v>10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217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65">
        <v>55</v>
      </c>
      <c r="B164" s="166" t="s">
        <v>418</v>
      </c>
      <c r="C164" s="183" t="s">
        <v>419</v>
      </c>
      <c r="D164" s="167" t="s">
        <v>412</v>
      </c>
      <c r="E164" s="168">
        <v>10</v>
      </c>
      <c r="F164" s="169"/>
      <c r="G164" s="170">
        <f>ROUND(E164*F164,2)</f>
        <v>0</v>
      </c>
      <c r="H164" s="169"/>
      <c r="I164" s="170">
        <f>ROUND(E164*H164,2)</f>
        <v>0</v>
      </c>
      <c r="J164" s="169"/>
      <c r="K164" s="170">
        <f>ROUND(E164*J164,2)</f>
        <v>0</v>
      </c>
      <c r="L164" s="170">
        <v>21</v>
      </c>
      <c r="M164" s="170">
        <f>G164*(1+L164/100)</f>
        <v>0</v>
      </c>
      <c r="N164" s="170">
        <v>9.2999999999999999E-2</v>
      </c>
      <c r="O164" s="170">
        <f>ROUND(E164*N164,2)</f>
        <v>0.93</v>
      </c>
      <c r="P164" s="170">
        <v>0</v>
      </c>
      <c r="Q164" s="170">
        <f>ROUND(E164*P164,2)</f>
        <v>0</v>
      </c>
      <c r="R164" s="170" t="s">
        <v>286</v>
      </c>
      <c r="S164" s="170" t="s">
        <v>420</v>
      </c>
      <c r="T164" s="171" t="s">
        <v>420</v>
      </c>
      <c r="U164" s="157">
        <v>0</v>
      </c>
      <c r="V164" s="157">
        <f>ROUND(E164*U164,2)</f>
        <v>0</v>
      </c>
      <c r="W164" s="157"/>
      <c r="X164" s="157" t="s">
        <v>287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288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9" t="s">
        <v>414</v>
      </c>
      <c r="D165" s="187"/>
      <c r="E165" s="188">
        <v>10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217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65">
        <v>56</v>
      </c>
      <c r="B166" s="166" t="s">
        <v>421</v>
      </c>
      <c r="C166" s="183" t="s">
        <v>422</v>
      </c>
      <c r="D166" s="167" t="s">
        <v>412</v>
      </c>
      <c r="E166" s="168">
        <v>10</v>
      </c>
      <c r="F166" s="169"/>
      <c r="G166" s="170">
        <f>ROUND(E166*F166,2)</f>
        <v>0</v>
      </c>
      <c r="H166" s="169"/>
      <c r="I166" s="170">
        <f>ROUND(E166*H166,2)</f>
        <v>0</v>
      </c>
      <c r="J166" s="169"/>
      <c r="K166" s="170">
        <f>ROUND(E166*J166,2)</f>
        <v>0</v>
      </c>
      <c r="L166" s="170">
        <v>21</v>
      </c>
      <c r="M166" s="170">
        <f>G166*(1+L166/100)</f>
        <v>0</v>
      </c>
      <c r="N166" s="170">
        <v>5.8000000000000003E-2</v>
      </c>
      <c r="O166" s="170">
        <f>ROUND(E166*N166,2)</f>
        <v>0.57999999999999996</v>
      </c>
      <c r="P166" s="170">
        <v>0</v>
      </c>
      <c r="Q166" s="170">
        <f>ROUND(E166*P166,2)</f>
        <v>0</v>
      </c>
      <c r="R166" s="170" t="s">
        <v>286</v>
      </c>
      <c r="S166" s="170" t="s">
        <v>423</v>
      </c>
      <c r="T166" s="171" t="s">
        <v>424</v>
      </c>
      <c r="U166" s="157">
        <v>0</v>
      </c>
      <c r="V166" s="157">
        <f>ROUND(E166*U166,2)</f>
        <v>0</v>
      </c>
      <c r="W166" s="157"/>
      <c r="X166" s="157" t="s">
        <v>287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288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9" t="s">
        <v>414</v>
      </c>
      <c r="D167" s="187"/>
      <c r="E167" s="188">
        <v>10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217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65">
        <v>57</v>
      </c>
      <c r="B168" s="166" t="s">
        <v>425</v>
      </c>
      <c r="C168" s="183" t="s">
        <v>426</v>
      </c>
      <c r="D168" s="167" t="s">
        <v>412</v>
      </c>
      <c r="E168" s="168">
        <v>10.1</v>
      </c>
      <c r="F168" s="169"/>
      <c r="G168" s="170">
        <f>ROUND(E168*F168,2)</f>
        <v>0</v>
      </c>
      <c r="H168" s="169"/>
      <c r="I168" s="170">
        <f>ROUND(E168*H168,2)</f>
        <v>0</v>
      </c>
      <c r="J168" s="169"/>
      <c r="K168" s="170">
        <f>ROUND(E168*J168,2)</f>
        <v>0</v>
      </c>
      <c r="L168" s="170">
        <v>21</v>
      </c>
      <c r="M168" s="170">
        <f>G168*(1+L168/100)</f>
        <v>0</v>
      </c>
      <c r="N168" s="170">
        <v>7.1999999999999995E-2</v>
      </c>
      <c r="O168" s="170">
        <f>ROUND(E168*N168,2)</f>
        <v>0.73</v>
      </c>
      <c r="P168" s="170">
        <v>0</v>
      </c>
      <c r="Q168" s="170">
        <f>ROUND(E168*P168,2)</f>
        <v>0</v>
      </c>
      <c r="R168" s="170" t="s">
        <v>286</v>
      </c>
      <c r="S168" s="170" t="s">
        <v>156</v>
      </c>
      <c r="T168" s="171" t="s">
        <v>156</v>
      </c>
      <c r="U168" s="157">
        <v>0</v>
      </c>
      <c r="V168" s="157">
        <f>ROUND(E168*U168,2)</f>
        <v>0</v>
      </c>
      <c r="W168" s="157"/>
      <c r="X168" s="157" t="s">
        <v>287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288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9" t="s">
        <v>427</v>
      </c>
      <c r="D169" s="187"/>
      <c r="E169" s="188">
        <v>10.1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217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65">
        <v>58</v>
      </c>
      <c r="B170" s="166" t="s">
        <v>428</v>
      </c>
      <c r="C170" s="183" t="s">
        <v>429</v>
      </c>
      <c r="D170" s="167" t="s">
        <v>412</v>
      </c>
      <c r="E170" s="168">
        <v>10.1</v>
      </c>
      <c r="F170" s="169"/>
      <c r="G170" s="170">
        <f>ROUND(E170*F170,2)</f>
        <v>0</v>
      </c>
      <c r="H170" s="169"/>
      <c r="I170" s="170">
        <f>ROUND(E170*H170,2)</f>
        <v>0</v>
      </c>
      <c r="J170" s="169"/>
      <c r="K170" s="170">
        <f>ROUND(E170*J170,2)</f>
        <v>0</v>
      </c>
      <c r="L170" s="170">
        <v>21</v>
      </c>
      <c r="M170" s="170">
        <f>G170*(1+L170/100)</f>
        <v>0</v>
      </c>
      <c r="N170" s="170">
        <v>0.111</v>
      </c>
      <c r="O170" s="170">
        <f>ROUND(E170*N170,2)</f>
        <v>1.1200000000000001</v>
      </c>
      <c r="P170" s="170">
        <v>0</v>
      </c>
      <c r="Q170" s="170">
        <f>ROUND(E170*P170,2)</f>
        <v>0</v>
      </c>
      <c r="R170" s="170" t="s">
        <v>286</v>
      </c>
      <c r="S170" s="170" t="s">
        <v>156</v>
      </c>
      <c r="T170" s="171" t="s">
        <v>156</v>
      </c>
      <c r="U170" s="157">
        <v>0</v>
      </c>
      <c r="V170" s="157">
        <f>ROUND(E170*U170,2)</f>
        <v>0</v>
      </c>
      <c r="W170" s="157"/>
      <c r="X170" s="157" t="s">
        <v>287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288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9" t="s">
        <v>427</v>
      </c>
      <c r="D171" s="187"/>
      <c r="E171" s="188">
        <v>10.1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217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65">
        <v>59</v>
      </c>
      <c r="B172" s="166" t="s">
        <v>430</v>
      </c>
      <c r="C172" s="183" t="s">
        <v>431</v>
      </c>
      <c r="D172" s="167" t="s">
        <v>412</v>
      </c>
      <c r="E172" s="168">
        <v>10.1</v>
      </c>
      <c r="F172" s="169"/>
      <c r="G172" s="170">
        <f>ROUND(E172*F172,2)</f>
        <v>0</v>
      </c>
      <c r="H172" s="169"/>
      <c r="I172" s="170">
        <f>ROUND(E172*H172,2)</f>
        <v>0</v>
      </c>
      <c r="J172" s="169"/>
      <c r="K172" s="170">
        <f>ROUND(E172*J172,2)</f>
        <v>0</v>
      </c>
      <c r="L172" s="170">
        <v>21</v>
      </c>
      <c r="M172" s="170">
        <f>G172*(1+L172/100)</f>
        <v>0</v>
      </c>
      <c r="N172" s="170">
        <v>0.08</v>
      </c>
      <c r="O172" s="170">
        <f>ROUND(E172*N172,2)</f>
        <v>0.81</v>
      </c>
      <c r="P172" s="170">
        <v>0</v>
      </c>
      <c r="Q172" s="170">
        <f>ROUND(E172*P172,2)</f>
        <v>0</v>
      </c>
      <c r="R172" s="170" t="s">
        <v>286</v>
      </c>
      <c r="S172" s="170" t="s">
        <v>156</v>
      </c>
      <c r="T172" s="171" t="s">
        <v>156</v>
      </c>
      <c r="U172" s="157">
        <v>0</v>
      </c>
      <c r="V172" s="157">
        <f>ROUND(E172*U172,2)</f>
        <v>0</v>
      </c>
      <c r="W172" s="157"/>
      <c r="X172" s="157" t="s">
        <v>287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288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9" t="s">
        <v>427</v>
      </c>
      <c r="D173" s="187"/>
      <c r="E173" s="188">
        <v>10.1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217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5">
        <v>60</v>
      </c>
      <c r="B174" s="166" t="s">
        <v>432</v>
      </c>
      <c r="C174" s="183" t="s">
        <v>433</v>
      </c>
      <c r="D174" s="167" t="s">
        <v>412</v>
      </c>
      <c r="E174" s="168">
        <v>10.1</v>
      </c>
      <c r="F174" s="169"/>
      <c r="G174" s="170">
        <f>ROUND(E174*F174,2)</f>
        <v>0</v>
      </c>
      <c r="H174" s="169"/>
      <c r="I174" s="170">
        <f>ROUND(E174*H174,2)</f>
        <v>0</v>
      </c>
      <c r="J174" s="169"/>
      <c r="K174" s="170">
        <f>ROUND(E174*J174,2)</f>
        <v>0</v>
      </c>
      <c r="L174" s="170">
        <v>21</v>
      </c>
      <c r="M174" s="170">
        <f>G174*(1+L174/100)</f>
        <v>0</v>
      </c>
      <c r="N174" s="170">
        <v>2.7E-2</v>
      </c>
      <c r="O174" s="170">
        <f>ROUND(E174*N174,2)</f>
        <v>0.27</v>
      </c>
      <c r="P174" s="170">
        <v>0</v>
      </c>
      <c r="Q174" s="170">
        <f>ROUND(E174*P174,2)</f>
        <v>0</v>
      </c>
      <c r="R174" s="170" t="s">
        <v>286</v>
      </c>
      <c r="S174" s="170" t="s">
        <v>156</v>
      </c>
      <c r="T174" s="171" t="s">
        <v>156</v>
      </c>
      <c r="U174" s="157">
        <v>0</v>
      </c>
      <c r="V174" s="157">
        <f>ROUND(E174*U174,2)</f>
        <v>0</v>
      </c>
      <c r="W174" s="157"/>
      <c r="X174" s="157" t="s">
        <v>287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288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9" t="s">
        <v>427</v>
      </c>
      <c r="D175" s="187"/>
      <c r="E175" s="188">
        <v>10.1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217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59" t="s">
        <v>151</v>
      </c>
      <c r="B176" s="160" t="s">
        <v>100</v>
      </c>
      <c r="C176" s="181" t="s">
        <v>101</v>
      </c>
      <c r="D176" s="161"/>
      <c r="E176" s="162"/>
      <c r="F176" s="163"/>
      <c r="G176" s="163">
        <f>SUMIF(AG177:AG238,"&lt;&gt;NOR",G177:G238)</f>
        <v>0</v>
      </c>
      <c r="H176" s="163"/>
      <c r="I176" s="163">
        <f>SUM(I177:I238)</f>
        <v>0</v>
      </c>
      <c r="J176" s="163"/>
      <c r="K176" s="163">
        <f>SUM(K177:K238)</f>
        <v>0</v>
      </c>
      <c r="L176" s="163"/>
      <c r="M176" s="163">
        <f>SUM(M177:M238)</f>
        <v>0</v>
      </c>
      <c r="N176" s="163"/>
      <c r="O176" s="163">
        <f>SUM(O177:O238)</f>
        <v>262.30999999999995</v>
      </c>
      <c r="P176" s="163"/>
      <c r="Q176" s="163">
        <f>SUM(Q177:Q238)</f>
        <v>0</v>
      </c>
      <c r="R176" s="163"/>
      <c r="S176" s="163"/>
      <c r="T176" s="164"/>
      <c r="U176" s="158"/>
      <c r="V176" s="158">
        <f>SUM(V177:V238)</f>
        <v>375.79</v>
      </c>
      <c r="W176" s="158"/>
      <c r="X176" s="158"/>
      <c r="AG176" t="s">
        <v>152</v>
      </c>
    </row>
    <row r="177" spans="1:60" ht="22.5" outlineLevel="1" x14ac:dyDescent="0.2">
      <c r="A177" s="165">
        <v>61</v>
      </c>
      <c r="B177" s="166" t="s">
        <v>434</v>
      </c>
      <c r="C177" s="183" t="s">
        <v>435</v>
      </c>
      <c r="D177" s="167" t="s">
        <v>412</v>
      </c>
      <c r="E177" s="168">
        <v>7</v>
      </c>
      <c r="F177" s="169"/>
      <c r="G177" s="170">
        <f>ROUND(E177*F177,2)</f>
        <v>0</v>
      </c>
      <c r="H177" s="169"/>
      <c r="I177" s="170">
        <f>ROUND(E177*H177,2)</f>
        <v>0</v>
      </c>
      <c r="J177" s="169"/>
      <c r="K177" s="170">
        <f>ROUND(E177*J177,2)</f>
        <v>0</v>
      </c>
      <c r="L177" s="170">
        <v>21</v>
      </c>
      <c r="M177" s="170">
        <f>G177*(1+L177/100)</f>
        <v>0</v>
      </c>
      <c r="N177" s="170">
        <v>0.1133</v>
      </c>
      <c r="O177" s="170">
        <f>ROUND(E177*N177,2)</f>
        <v>0.79</v>
      </c>
      <c r="P177" s="170">
        <v>0</v>
      </c>
      <c r="Q177" s="170">
        <f>ROUND(E177*P177,2)</f>
        <v>0</v>
      </c>
      <c r="R177" s="170" t="s">
        <v>213</v>
      </c>
      <c r="S177" s="170" t="s">
        <v>156</v>
      </c>
      <c r="T177" s="171" t="s">
        <v>156</v>
      </c>
      <c r="U177" s="157">
        <v>0.91800000000000004</v>
      </c>
      <c r="V177" s="157">
        <f>ROUND(E177*U177,2)</f>
        <v>6.43</v>
      </c>
      <c r="W177" s="157"/>
      <c r="X177" s="157" t="s">
        <v>169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170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9" t="s">
        <v>436</v>
      </c>
      <c r="D178" s="187"/>
      <c r="E178" s="188">
        <v>7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217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65">
        <v>62</v>
      </c>
      <c r="B179" s="166" t="s">
        <v>437</v>
      </c>
      <c r="C179" s="183" t="s">
        <v>438</v>
      </c>
      <c r="D179" s="167" t="s">
        <v>412</v>
      </c>
      <c r="E179" s="168">
        <v>4</v>
      </c>
      <c r="F179" s="169"/>
      <c r="G179" s="170">
        <f>ROUND(E179*F179,2)</f>
        <v>0</v>
      </c>
      <c r="H179" s="169"/>
      <c r="I179" s="170">
        <f>ROUND(E179*H179,2)</f>
        <v>0</v>
      </c>
      <c r="J179" s="169"/>
      <c r="K179" s="170">
        <f>ROUND(E179*J179,2)</f>
        <v>0</v>
      </c>
      <c r="L179" s="170">
        <v>21</v>
      </c>
      <c r="M179" s="170">
        <f>G179*(1+L179/100)</f>
        <v>0</v>
      </c>
      <c r="N179" s="170">
        <v>0.11840000000000001</v>
      </c>
      <c r="O179" s="170">
        <f>ROUND(E179*N179,2)</f>
        <v>0.47</v>
      </c>
      <c r="P179" s="170">
        <v>0</v>
      </c>
      <c r="Q179" s="170">
        <f>ROUND(E179*P179,2)</f>
        <v>0</v>
      </c>
      <c r="R179" s="170" t="s">
        <v>213</v>
      </c>
      <c r="S179" s="170" t="s">
        <v>156</v>
      </c>
      <c r="T179" s="171" t="s">
        <v>156</v>
      </c>
      <c r="U179" s="157">
        <v>0.91800000000000004</v>
      </c>
      <c r="V179" s="157">
        <f>ROUND(E179*U179,2)</f>
        <v>3.67</v>
      </c>
      <c r="W179" s="157"/>
      <c r="X179" s="157" t="s">
        <v>169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170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9" t="s">
        <v>439</v>
      </c>
      <c r="D180" s="187"/>
      <c r="E180" s="188">
        <v>4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217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65">
        <v>63</v>
      </c>
      <c r="B181" s="166" t="s">
        <v>440</v>
      </c>
      <c r="C181" s="183" t="s">
        <v>441</v>
      </c>
      <c r="D181" s="167" t="s">
        <v>412</v>
      </c>
      <c r="E181" s="168">
        <v>1</v>
      </c>
      <c r="F181" s="169"/>
      <c r="G181" s="170">
        <f>ROUND(E181*F181,2)</f>
        <v>0</v>
      </c>
      <c r="H181" s="169"/>
      <c r="I181" s="170">
        <f>ROUND(E181*H181,2)</f>
        <v>0</v>
      </c>
      <c r="J181" s="169"/>
      <c r="K181" s="170">
        <f>ROUND(E181*J181,2)</f>
        <v>0</v>
      </c>
      <c r="L181" s="170">
        <v>21</v>
      </c>
      <c r="M181" s="170">
        <f>G181*(1+L181/100)</f>
        <v>0</v>
      </c>
      <c r="N181" s="170">
        <v>1.0664</v>
      </c>
      <c r="O181" s="170">
        <f>ROUND(E181*N181,2)</f>
        <v>1.07</v>
      </c>
      <c r="P181" s="170">
        <v>0</v>
      </c>
      <c r="Q181" s="170">
        <f>ROUND(E181*P181,2)</f>
        <v>0</v>
      </c>
      <c r="R181" s="170" t="s">
        <v>213</v>
      </c>
      <c r="S181" s="170" t="s">
        <v>156</v>
      </c>
      <c r="T181" s="171" t="s">
        <v>156</v>
      </c>
      <c r="U181" s="157">
        <v>6.9320000000000004</v>
      </c>
      <c r="V181" s="157">
        <f>ROUND(E181*U181,2)</f>
        <v>6.93</v>
      </c>
      <c r="W181" s="157"/>
      <c r="X181" s="157" t="s">
        <v>169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170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55" t="s">
        <v>442</v>
      </c>
      <c r="D182" s="256"/>
      <c r="E182" s="256"/>
      <c r="F182" s="256"/>
      <c r="G182" s="256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162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246" t="s">
        <v>443</v>
      </c>
      <c r="D183" s="247"/>
      <c r="E183" s="247"/>
      <c r="F183" s="247"/>
      <c r="G183" s="24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162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246" t="s">
        <v>444</v>
      </c>
      <c r="D184" s="247"/>
      <c r="E184" s="247"/>
      <c r="F184" s="247"/>
      <c r="G184" s="24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162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246" t="s">
        <v>445</v>
      </c>
      <c r="D185" s="247"/>
      <c r="E185" s="247"/>
      <c r="F185" s="247"/>
      <c r="G185" s="24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162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246" t="s">
        <v>446</v>
      </c>
      <c r="D186" s="247"/>
      <c r="E186" s="247"/>
      <c r="F186" s="247"/>
      <c r="G186" s="24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162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9" t="s">
        <v>65</v>
      </c>
      <c r="D187" s="187"/>
      <c r="E187" s="188">
        <v>1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217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65">
        <v>64</v>
      </c>
      <c r="B188" s="166" t="s">
        <v>447</v>
      </c>
      <c r="C188" s="183" t="s">
        <v>448</v>
      </c>
      <c r="D188" s="167" t="s">
        <v>297</v>
      </c>
      <c r="E188" s="168">
        <v>192</v>
      </c>
      <c r="F188" s="169"/>
      <c r="G188" s="170">
        <f>ROUND(E188*F188,2)</f>
        <v>0</v>
      </c>
      <c r="H188" s="169"/>
      <c r="I188" s="170">
        <f>ROUND(E188*H188,2)</f>
        <v>0</v>
      </c>
      <c r="J188" s="169"/>
      <c r="K188" s="170">
        <f>ROUND(E188*J188,2)</f>
        <v>0</v>
      </c>
      <c r="L188" s="170">
        <v>21</v>
      </c>
      <c r="M188" s="170">
        <f>G188*(1+L188/100)</f>
        <v>0</v>
      </c>
      <c r="N188" s="170">
        <v>9.0000000000000006E-5</v>
      </c>
      <c r="O188" s="170">
        <f>ROUND(E188*N188,2)</f>
        <v>0.02</v>
      </c>
      <c r="P188" s="170">
        <v>0</v>
      </c>
      <c r="Q188" s="170">
        <f>ROUND(E188*P188,2)</f>
        <v>0</v>
      </c>
      <c r="R188" s="170" t="s">
        <v>213</v>
      </c>
      <c r="S188" s="170" t="s">
        <v>156</v>
      </c>
      <c r="T188" s="171" t="s">
        <v>156</v>
      </c>
      <c r="U188" s="157">
        <v>2.1999999999999999E-2</v>
      </c>
      <c r="V188" s="157">
        <f>ROUND(E188*U188,2)</f>
        <v>4.22</v>
      </c>
      <c r="W188" s="157"/>
      <c r="X188" s="157" t="s">
        <v>169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170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9" t="s">
        <v>449</v>
      </c>
      <c r="D189" s="187"/>
      <c r="E189" s="188">
        <v>192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217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65">
        <v>65</v>
      </c>
      <c r="B190" s="166" t="s">
        <v>450</v>
      </c>
      <c r="C190" s="183" t="s">
        <v>451</v>
      </c>
      <c r="D190" s="167" t="s">
        <v>297</v>
      </c>
      <c r="E190" s="168">
        <v>71</v>
      </c>
      <c r="F190" s="169"/>
      <c r="G190" s="170">
        <f>ROUND(E190*F190,2)</f>
        <v>0</v>
      </c>
      <c r="H190" s="169"/>
      <c r="I190" s="170">
        <f>ROUND(E190*H190,2)</f>
        <v>0</v>
      </c>
      <c r="J190" s="169"/>
      <c r="K190" s="170">
        <f>ROUND(E190*J190,2)</f>
        <v>0</v>
      </c>
      <c r="L190" s="170">
        <v>21</v>
      </c>
      <c r="M190" s="170">
        <f>G190*(1+L190/100)</f>
        <v>0</v>
      </c>
      <c r="N190" s="170">
        <v>1.8000000000000001E-4</v>
      </c>
      <c r="O190" s="170">
        <f>ROUND(E190*N190,2)</f>
        <v>0.01</v>
      </c>
      <c r="P190" s="170">
        <v>0</v>
      </c>
      <c r="Q190" s="170">
        <f>ROUND(E190*P190,2)</f>
        <v>0</v>
      </c>
      <c r="R190" s="170" t="s">
        <v>213</v>
      </c>
      <c r="S190" s="170" t="s">
        <v>156</v>
      </c>
      <c r="T190" s="171" t="s">
        <v>156</v>
      </c>
      <c r="U190" s="157">
        <v>4.2999999999999997E-2</v>
      </c>
      <c r="V190" s="157">
        <f>ROUND(E190*U190,2)</f>
        <v>3.05</v>
      </c>
      <c r="W190" s="157"/>
      <c r="X190" s="157" t="s">
        <v>169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170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9" t="s">
        <v>452</v>
      </c>
      <c r="D191" s="187"/>
      <c r="E191" s="188">
        <v>71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217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 x14ac:dyDescent="0.2">
      <c r="A192" s="165">
        <v>66</v>
      </c>
      <c r="B192" s="166" t="s">
        <v>453</v>
      </c>
      <c r="C192" s="183" t="s">
        <v>454</v>
      </c>
      <c r="D192" s="167" t="s">
        <v>212</v>
      </c>
      <c r="E192" s="168">
        <v>40</v>
      </c>
      <c r="F192" s="169"/>
      <c r="G192" s="170">
        <f>ROUND(E192*F192,2)</f>
        <v>0</v>
      </c>
      <c r="H192" s="169"/>
      <c r="I192" s="170">
        <f>ROUND(E192*H192,2)</f>
        <v>0</v>
      </c>
      <c r="J192" s="169"/>
      <c r="K192" s="170">
        <f>ROUND(E192*J192,2)</f>
        <v>0</v>
      </c>
      <c r="L192" s="170">
        <v>21</v>
      </c>
      <c r="M192" s="170">
        <f>G192*(1+L192/100)</f>
        <v>0</v>
      </c>
      <c r="N192" s="170">
        <v>7.6000000000000004E-4</v>
      </c>
      <c r="O192" s="170">
        <f>ROUND(E192*N192,2)</f>
        <v>0.03</v>
      </c>
      <c r="P192" s="170">
        <v>0</v>
      </c>
      <c r="Q192" s="170">
        <f>ROUND(E192*P192,2)</f>
        <v>0</v>
      </c>
      <c r="R192" s="170" t="s">
        <v>213</v>
      </c>
      <c r="S192" s="170" t="s">
        <v>156</v>
      </c>
      <c r="T192" s="171" t="s">
        <v>156</v>
      </c>
      <c r="U192" s="157">
        <v>0.311</v>
      </c>
      <c r="V192" s="157">
        <f>ROUND(E192*U192,2)</f>
        <v>12.44</v>
      </c>
      <c r="W192" s="157"/>
      <c r="X192" s="157" t="s">
        <v>169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170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9" t="s">
        <v>455</v>
      </c>
      <c r="D193" s="187"/>
      <c r="E193" s="188">
        <v>40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65">
        <v>67</v>
      </c>
      <c r="B194" s="166" t="s">
        <v>456</v>
      </c>
      <c r="C194" s="183" t="s">
        <v>457</v>
      </c>
      <c r="D194" s="167" t="s">
        <v>297</v>
      </c>
      <c r="E194" s="168">
        <v>263</v>
      </c>
      <c r="F194" s="169"/>
      <c r="G194" s="170">
        <f>ROUND(E194*F194,2)</f>
        <v>0</v>
      </c>
      <c r="H194" s="169"/>
      <c r="I194" s="170">
        <f>ROUND(E194*H194,2)</f>
        <v>0</v>
      </c>
      <c r="J194" s="169"/>
      <c r="K194" s="170">
        <f>ROUND(E194*J194,2)</f>
        <v>0</v>
      </c>
      <c r="L194" s="170">
        <v>21</v>
      </c>
      <c r="M194" s="170">
        <f>G194*(1+L194/100)</f>
        <v>0</v>
      </c>
      <c r="N194" s="170">
        <v>0</v>
      </c>
      <c r="O194" s="170">
        <f>ROUND(E194*N194,2)</f>
        <v>0</v>
      </c>
      <c r="P194" s="170">
        <v>0</v>
      </c>
      <c r="Q194" s="170">
        <f>ROUND(E194*P194,2)</f>
        <v>0</v>
      </c>
      <c r="R194" s="170" t="s">
        <v>213</v>
      </c>
      <c r="S194" s="170" t="s">
        <v>156</v>
      </c>
      <c r="T194" s="171" t="s">
        <v>156</v>
      </c>
      <c r="U194" s="157">
        <v>1.2E-2</v>
      </c>
      <c r="V194" s="157">
        <f>ROUND(E194*U194,2)</f>
        <v>3.16</v>
      </c>
      <c r="W194" s="157"/>
      <c r="X194" s="157" t="s">
        <v>169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170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257" t="s">
        <v>458</v>
      </c>
      <c r="D195" s="258"/>
      <c r="E195" s="258"/>
      <c r="F195" s="258"/>
      <c r="G195" s="258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215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9" t="s">
        <v>459</v>
      </c>
      <c r="D196" s="187"/>
      <c r="E196" s="188">
        <v>263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217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65">
        <v>68</v>
      </c>
      <c r="B197" s="166" t="s">
        <v>460</v>
      </c>
      <c r="C197" s="183" t="s">
        <v>461</v>
      </c>
      <c r="D197" s="167" t="s">
        <v>212</v>
      </c>
      <c r="E197" s="168">
        <v>40</v>
      </c>
      <c r="F197" s="169"/>
      <c r="G197" s="170">
        <f>ROUND(E197*F197,2)</f>
        <v>0</v>
      </c>
      <c r="H197" s="169"/>
      <c r="I197" s="170">
        <f>ROUND(E197*H197,2)</f>
        <v>0</v>
      </c>
      <c r="J197" s="169"/>
      <c r="K197" s="170">
        <f>ROUND(E197*J197,2)</f>
        <v>0</v>
      </c>
      <c r="L197" s="170">
        <v>21</v>
      </c>
      <c r="M197" s="170">
        <f>G197*(1+L197/100)</f>
        <v>0</v>
      </c>
      <c r="N197" s="170">
        <v>0</v>
      </c>
      <c r="O197" s="170">
        <f>ROUND(E197*N197,2)</f>
        <v>0</v>
      </c>
      <c r="P197" s="170">
        <v>0</v>
      </c>
      <c r="Q197" s="170">
        <f>ROUND(E197*P197,2)</f>
        <v>0</v>
      </c>
      <c r="R197" s="170" t="s">
        <v>213</v>
      </c>
      <c r="S197" s="170" t="s">
        <v>156</v>
      </c>
      <c r="T197" s="171" t="s">
        <v>156</v>
      </c>
      <c r="U197" s="157">
        <v>0.125</v>
      </c>
      <c r="V197" s="157">
        <f>ROUND(E197*U197,2)</f>
        <v>5</v>
      </c>
      <c r="W197" s="157"/>
      <c r="X197" s="157" t="s">
        <v>169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170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257" t="s">
        <v>458</v>
      </c>
      <c r="D198" s="258"/>
      <c r="E198" s="258"/>
      <c r="F198" s="258"/>
      <c r="G198" s="258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215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9" t="s">
        <v>462</v>
      </c>
      <c r="D199" s="187"/>
      <c r="E199" s="188">
        <v>40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217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 x14ac:dyDescent="0.2">
      <c r="A200" s="165">
        <v>69</v>
      </c>
      <c r="B200" s="166" t="s">
        <v>463</v>
      </c>
      <c r="C200" s="183" t="s">
        <v>464</v>
      </c>
      <c r="D200" s="167" t="s">
        <v>297</v>
      </c>
      <c r="E200" s="168">
        <v>388</v>
      </c>
      <c r="F200" s="169"/>
      <c r="G200" s="170">
        <f>ROUND(E200*F200,2)</f>
        <v>0</v>
      </c>
      <c r="H200" s="169"/>
      <c r="I200" s="170">
        <f>ROUND(E200*H200,2)</f>
        <v>0</v>
      </c>
      <c r="J200" s="169"/>
      <c r="K200" s="170">
        <f>ROUND(E200*J200,2)</f>
        <v>0</v>
      </c>
      <c r="L200" s="170">
        <v>21</v>
      </c>
      <c r="M200" s="170">
        <f>G200*(1+L200/100)</f>
        <v>0</v>
      </c>
      <c r="N200" s="170">
        <v>0.10471</v>
      </c>
      <c r="O200" s="170">
        <f>ROUND(E200*N200,2)</f>
        <v>40.630000000000003</v>
      </c>
      <c r="P200" s="170">
        <v>0</v>
      </c>
      <c r="Q200" s="170">
        <f>ROUND(E200*P200,2)</f>
        <v>0</v>
      </c>
      <c r="R200" s="170" t="s">
        <v>213</v>
      </c>
      <c r="S200" s="170" t="s">
        <v>156</v>
      </c>
      <c r="T200" s="171" t="s">
        <v>156</v>
      </c>
      <c r="U200" s="157">
        <v>8.5000000000000006E-2</v>
      </c>
      <c r="V200" s="157">
        <f>ROUND(E200*U200,2)</f>
        <v>32.979999999999997</v>
      </c>
      <c r="W200" s="157"/>
      <c r="X200" s="157" t="s">
        <v>169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170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257" t="s">
        <v>465</v>
      </c>
      <c r="D201" s="258"/>
      <c r="E201" s="258"/>
      <c r="F201" s="258"/>
      <c r="G201" s="258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215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9" t="s">
        <v>466</v>
      </c>
      <c r="D202" s="187"/>
      <c r="E202" s="188">
        <v>388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217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33.75" outlineLevel="1" x14ac:dyDescent="0.2">
      <c r="A203" s="165">
        <v>70</v>
      </c>
      <c r="B203" s="166" t="s">
        <v>467</v>
      </c>
      <c r="C203" s="183" t="s">
        <v>468</v>
      </c>
      <c r="D203" s="167" t="s">
        <v>297</v>
      </c>
      <c r="E203" s="168">
        <v>388</v>
      </c>
      <c r="F203" s="169"/>
      <c r="G203" s="170">
        <f>ROUND(E203*F203,2)</f>
        <v>0</v>
      </c>
      <c r="H203" s="169"/>
      <c r="I203" s="170">
        <f>ROUND(E203*H203,2)</f>
        <v>0</v>
      </c>
      <c r="J203" s="169"/>
      <c r="K203" s="170">
        <f>ROUND(E203*J203,2)</f>
        <v>0</v>
      </c>
      <c r="L203" s="170">
        <v>21</v>
      </c>
      <c r="M203" s="170">
        <f>G203*(1+L203/100)</f>
        <v>0</v>
      </c>
      <c r="N203" s="170">
        <v>0.12471</v>
      </c>
      <c r="O203" s="170">
        <f>ROUND(E203*N203,2)</f>
        <v>48.39</v>
      </c>
      <c r="P203" s="170">
        <v>0</v>
      </c>
      <c r="Q203" s="170">
        <f>ROUND(E203*P203,2)</f>
        <v>0</v>
      </c>
      <c r="R203" s="170" t="s">
        <v>213</v>
      </c>
      <c r="S203" s="170" t="s">
        <v>156</v>
      </c>
      <c r="T203" s="171" t="s">
        <v>156</v>
      </c>
      <c r="U203" s="157">
        <v>0.11899999999999999</v>
      </c>
      <c r="V203" s="157">
        <f>ROUND(E203*U203,2)</f>
        <v>46.17</v>
      </c>
      <c r="W203" s="157"/>
      <c r="X203" s="157" t="s">
        <v>169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170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257" t="s">
        <v>465</v>
      </c>
      <c r="D204" s="258"/>
      <c r="E204" s="258"/>
      <c r="F204" s="258"/>
      <c r="G204" s="258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215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9" t="s">
        <v>466</v>
      </c>
      <c r="D205" s="187"/>
      <c r="E205" s="188">
        <v>388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217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65">
        <v>71</v>
      </c>
      <c r="B206" s="166" t="s">
        <v>469</v>
      </c>
      <c r="C206" s="183" t="s">
        <v>470</v>
      </c>
      <c r="D206" s="167" t="s">
        <v>297</v>
      </c>
      <c r="E206" s="168">
        <v>14</v>
      </c>
      <c r="F206" s="169"/>
      <c r="G206" s="170">
        <f>ROUND(E206*F206,2)</f>
        <v>0</v>
      </c>
      <c r="H206" s="169"/>
      <c r="I206" s="170">
        <f>ROUND(E206*H206,2)</f>
        <v>0</v>
      </c>
      <c r="J206" s="169"/>
      <c r="K206" s="170">
        <f>ROUND(E206*J206,2)</f>
        <v>0</v>
      </c>
      <c r="L206" s="170">
        <v>21</v>
      </c>
      <c r="M206" s="170">
        <f>G206*(1+L206/100)</f>
        <v>0</v>
      </c>
      <c r="N206" s="170">
        <v>0.188</v>
      </c>
      <c r="O206" s="170">
        <f>ROUND(E206*N206,2)</f>
        <v>2.63</v>
      </c>
      <c r="P206" s="170">
        <v>0</v>
      </c>
      <c r="Q206" s="170">
        <f>ROUND(E206*P206,2)</f>
        <v>0</v>
      </c>
      <c r="R206" s="170" t="s">
        <v>213</v>
      </c>
      <c r="S206" s="170" t="s">
        <v>156</v>
      </c>
      <c r="T206" s="171" t="s">
        <v>156</v>
      </c>
      <c r="U206" s="157">
        <v>0.27200000000000002</v>
      </c>
      <c r="V206" s="157">
        <f>ROUND(E206*U206,2)</f>
        <v>3.81</v>
      </c>
      <c r="W206" s="157"/>
      <c r="X206" s="157" t="s">
        <v>169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170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257" t="s">
        <v>471</v>
      </c>
      <c r="D207" s="258"/>
      <c r="E207" s="258"/>
      <c r="F207" s="258"/>
      <c r="G207" s="258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215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9" t="s">
        <v>472</v>
      </c>
      <c r="D208" s="187"/>
      <c r="E208" s="188">
        <v>14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217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45" outlineLevel="1" x14ac:dyDescent="0.2">
      <c r="A209" s="165">
        <v>72</v>
      </c>
      <c r="B209" s="166" t="s">
        <v>473</v>
      </c>
      <c r="C209" s="183" t="s">
        <v>474</v>
      </c>
      <c r="D209" s="167" t="s">
        <v>297</v>
      </c>
      <c r="E209" s="168">
        <v>296</v>
      </c>
      <c r="F209" s="169"/>
      <c r="G209" s="170">
        <f>ROUND(E209*F209,2)</f>
        <v>0</v>
      </c>
      <c r="H209" s="169"/>
      <c r="I209" s="170">
        <f>ROUND(E209*H209,2)</f>
        <v>0</v>
      </c>
      <c r="J209" s="169"/>
      <c r="K209" s="170">
        <f>ROUND(E209*J209,2)</f>
        <v>0</v>
      </c>
      <c r="L209" s="170">
        <v>21</v>
      </c>
      <c r="M209" s="170">
        <f>G209*(1+L209/100)</f>
        <v>0</v>
      </c>
      <c r="N209" s="170">
        <v>0.22133</v>
      </c>
      <c r="O209" s="170">
        <f>ROUND(E209*N209,2)</f>
        <v>65.510000000000005</v>
      </c>
      <c r="P209" s="170">
        <v>0</v>
      </c>
      <c r="Q209" s="170">
        <f>ROUND(E209*P209,2)</f>
        <v>0</v>
      </c>
      <c r="R209" s="170" t="s">
        <v>213</v>
      </c>
      <c r="S209" s="170" t="s">
        <v>156</v>
      </c>
      <c r="T209" s="171" t="s">
        <v>156</v>
      </c>
      <c r="U209" s="157">
        <v>0.27200000000000002</v>
      </c>
      <c r="V209" s="157">
        <f>ROUND(E209*U209,2)</f>
        <v>80.510000000000005</v>
      </c>
      <c r="W209" s="157"/>
      <c r="X209" s="157" t="s">
        <v>169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170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257" t="s">
        <v>471</v>
      </c>
      <c r="D210" s="258"/>
      <c r="E210" s="258"/>
      <c r="F210" s="258"/>
      <c r="G210" s="258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215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9" t="s">
        <v>475</v>
      </c>
      <c r="D211" s="187"/>
      <c r="E211" s="188">
        <v>296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217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45" outlineLevel="1" x14ac:dyDescent="0.2">
      <c r="A212" s="165">
        <v>73</v>
      </c>
      <c r="B212" s="166" t="s">
        <v>476</v>
      </c>
      <c r="C212" s="183" t="s">
        <v>477</v>
      </c>
      <c r="D212" s="167" t="s">
        <v>297</v>
      </c>
      <c r="E212" s="168">
        <v>264</v>
      </c>
      <c r="F212" s="169"/>
      <c r="G212" s="170">
        <f>ROUND(E212*F212,2)</f>
        <v>0</v>
      </c>
      <c r="H212" s="169"/>
      <c r="I212" s="170">
        <f>ROUND(E212*H212,2)</f>
        <v>0</v>
      </c>
      <c r="J212" s="169"/>
      <c r="K212" s="170">
        <f>ROUND(E212*J212,2)</f>
        <v>0</v>
      </c>
      <c r="L212" s="170">
        <v>21</v>
      </c>
      <c r="M212" s="170">
        <f>G212*(1+L212/100)</f>
        <v>0</v>
      </c>
      <c r="N212" s="170">
        <v>0.26980999999999999</v>
      </c>
      <c r="O212" s="170">
        <f>ROUND(E212*N212,2)</f>
        <v>71.23</v>
      </c>
      <c r="P212" s="170">
        <v>0</v>
      </c>
      <c r="Q212" s="170">
        <f>ROUND(E212*P212,2)</f>
        <v>0</v>
      </c>
      <c r="R212" s="170" t="s">
        <v>213</v>
      </c>
      <c r="S212" s="170" t="s">
        <v>156</v>
      </c>
      <c r="T212" s="171" t="s">
        <v>156</v>
      </c>
      <c r="U212" s="157">
        <v>0.27200000000000002</v>
      </c>
      <c r="V212" s="157">
        <f>ROUND(E212*U212,2)</f>
        <v>71.81</v>
      </c>
      <c r="W212" s="157"/>
      <c r="X212" s="157" t="s">
        <v>169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170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257" t="s">
        <v>471</v>
      </c>
      <c r="D213" s="258"/>
      <c r="E213" s="258"/>
      <c r="F213" s="258"/>
      <c r="G213" s="258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215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9" t="s">
        <v>478</v>
      </c>
      <c r="D214" s="187"/>
      <c r="E214" s="188">
        <v>264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45" outlineLevel="1" x14ac:dyDescent="0.2">
      <c r="A215" s="165">
        <v>74</v>
      </c>
      <c r="B215" s="166" t="s">
        <v>479</v>
      </c>
      <c r="C215" s="183" t="s">
        <v>480</v>
      </c>
      <c r="D215" s="167" t="s">
        <v>297</v>
      </c>
      <c r="E215" s="168">
        <v>79</v>
      </c>
      <c r="F215" s="169"/>
      <c r="G215" s="170">
        <f>ROUND(E215*F215,2)</f>
        <v>0</v>
      </c>
      <c r="H215" s="169"/>
      <c r="I215" s="170">
        <f>ROUND(E215*H215,2)</f>
        <v>0</v>
      </c>
      <c r="J215" s="169"/>
      <c r="K215" s="170">
        <f>ROUND(E215*J215,2)</f>
        <v>0</v>
      </c>
      <c r="L215" s="170">
        <v>21</v>
      </c>
      <c r="M215" s="170">
        <f>G215*(1+L215/100)</f>
        <v>0</v>
      </c>
      <c r="N215" s="170">
        <v>0.19520000000000001</v>
      </c>
      <c r="O215" s="170">
        <f>ROUND(E215*N215,2)</f>
        <v>15.42</v>
      </c>
      <c r="P215" s="170">
        <v>0</v>
      </c>
      <c r="Q215" s="170">
        <f>ROUND(E215*P215,2)</f>
        <v>0</v>
      </c>
      <c r="R215" s="170" t="s">
        <v>213</v>
      </c>
      <c r="S215" s="170" t="s">
        <v>156</v>
      </c>
      <c r="T215" s="171" t="s">
        <v>156</v>
      </c>
      <c r="U215" s="157">
        <v>0.27200000000000002</v>
      </c>
      <c r="V215" s="157">
        <f>ROUND(E215*U215,2)</f>
        <v>21.49</v>
      </c>
      <c r="W215" s="157"/>
      <c r="X215" s="157" t="s">
        <v>169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170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257" t="s">
        <v>471</v>
      </c>
      <c r="D216" s="258"/>
      <c r="E216" s="258"/>
      <c r="F216" s="258"/>
      <c r="G216" s="258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215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9" t="s">
        <v>481</v>
      </c>
      <c r="D217" s="187"/>
      <c r="E217" s="188">
        <v>79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ht="45" outlineLevel="1" x14ac:dyDescent="0.2">
      <c r="A218" s="165">
        <v>75</v>
      </c>
      <c r="B218" s="166" t="s">
        <v>482</v>
      </c>
      <c r="C218" s="183" t="s">
        <v>483</v>
      </c>
      <c r="D218" s="167" t="s">
        <v>297</v>
      </c>
      <c r="E218" s="168">
        <v>31</v>
      </c>
      <c r="F218" s="169"/>
      <c r="G218" s="170">
        <f>ROUND(E218*F218,2)</f>
        <v>0</v>
      </c>
      <c r="H218" s="169"/>
      <c r="I218" s="170">
        <f>ROUND(E218*H218,2)</f>
        <v>0</v>
      </c>
      <c r="J218" s="169"/>
      <c r="K218" s="170">
        <f>ROUND(E218*J218,2)</f>
        <v>0</v>
      </c>
      <c r="L218" s="170">
        <v>21</v>
      </c>
      <c r="M218" s="170">
        <f>G218*(1+L218/100)</f>
        <v>0</v>
      </c>
      <c r="N218" s="170">
        <v>0.21115999999999999</v>
      </c>
      <c r="O218" s="170">
        <f>ROUND(E218*N218,2)</f>
        <v>6.55</v>
      </c>
      <c r="P218" s="170">
        <v>0</v>
      </c>
      <c r="Q218" s="170">
        <f>ROUND(E218*P218,2)</f>
        <v>0</v>
      </c>
      <c r="R218" s="170" t="s">
        <v>213</v>
      </c>
      <c r="S218" s="170" t="s">
        <v>156</v>
      </c>
      <c r="T218" s="171" t="s">
        <v>156</v>
      </c>
      <c r="U218" s="157">
        <v>0.27200000000000002</v>
      </c>
      <c r="V218" s="157">
        <f>ROUND(E218*U218,2)</f>
        <v>8.43</v>
      </c>
      <c r="W218" s="157"/>
      <c r="X218" s="157" t="s">
        <v>169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170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7" t="s">
        <v>471</v>
      </c>
      <c r="D219" s="258"/>
      <c r="E219" s="258"/>
      <c r="F219" s="258"/>
      <c r="G219" s="258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215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9" t="s">
        <v>484</v>
      </c>
      <c r="D220" s="187"/>
      <c r="E220" s="188">
        <v>31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217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45" outlineLevel="1" x14ac:dyDescent="0.2">
      <c r="A221" s="165">
        <v>76</v>
      </c>
      <c r="B221" s="166" t="s">
        <v>485</v>
      </c>
      <c r="C221" s="183" t="s">
        <v>486</v>
      </c>
      <c r="D221" s="167" t="s">
        <v>297</v>
      </c>
      <c r="E221" s="168">
        <v>2</v>
      </c>
      <c r="F221" s="169"/>
      <c r="G221" s="170">
        <f>ROUND(E221*F221,2)</f>
        <v>0</v>
      </c>
      <c r="H221" s="169"/>
      <c r="I221" s="170">
        <f>ROUND(E221*H221,2)</f>
        <v>0</v>
      </c>
      <c r="J221" s="169"/>
      <c r="K221" s="170">
        <f>ROUND(E221*J221,2)</f>
        <v>0</v>
      </c>
      <c r="L221" s="170">
        <v>21</v>
      </c>
      <c r="M221" s="170">
        <f>G221*(1+L221/100)</f>
        <v>0</v>
      </c>
      <c r="N221" s="170">
        <v>0.39063999999999999</v>
      </c>
      <c r="O221" s="170">
        <f>ROUND(E221*N221,2)</f>
        <v>0.78</v>
      </c>
      <c r="P221" s="170">
        <v>0</v>
      </c>
      <c r="Q221" s="170">
        <f>ROUND(E221*P221,2)</f>
        <v>0</v>
      </c>
      <c r="R221" s="170" t="s">
        <v>213</v>
      </c>
      <c r="S221" s="170" t="s">
        <v>487</v>
      </c>
      <c r="T221" s="171" t="s">
        <v>487</v>
      </c>
      <c r="U221" s="157">
        <v>0.42399999999999999</v>
      </c>
      <c r="V221" s="157">
        <f>ROUND(E221*U221,2)</f>
        <v>0.85</v>
      </c>
      <c r="W221" s="157"/>
      <c r="X221" s="157" t="s">
        <v>169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170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57" t="s">
        <v>471</v>
      </c>
      <c r="D222" s="258"/>
      <c r="E222" s="258"/>
      <c r="F222" s="258"/>
      <c r="G222" s="258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215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9" t="s">
        <v>67</v>
      </c>
      <c r="D223" s="187"/>
      <c r="E223" s="188">
        <v>2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217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45" outlineLevel="1" x14ac:dyDescent="0.2">
      <c r="A224" s="165">
        <v>77</v>
      </c>
      <c r="B224" s="166" t="s">
        <v>488</v>
      </c>
      <c r="C224" s="183" t="s">
        <v>489</v>
      </c>
      <c r="D224" s="167" t="s">
        <v>297</v>
      </c>
      <c r="E224" s="168">
        <v>12</v>
      </c>
      <c r="F224" s="169"/>
      <c r="G224" s="170">
        <f>ROUND(E224*F224,2)</f>
        <v>0</v>
      </c>
      <c r="H224" s="169"/>
      <c r="I224" s="170">
        <f>ROUND(E224*H224,2)</f>
        <v>0</v>
      </c>
      <c r="J224" s="169"/>
      <c r="K224" s="170">
        <f>ROUND(E224*J224,2)</f>
        <v>0</v>
      </c>
      <c r="L224" s="170">
        <v>21</v>
      </c>
      <c r="M224" s="170">
        <f>G224*(1+L224/100)</f>
        <v>0</v>
      </c>
      <c r="N224" s="170">
        <v>0.48659000000000002</v>
      </c>
      <c r="O224" s="170">
        <f>ROUND(E224*N224,2)</f>
        <v>5.84</v>
      </c>
      <c r="P224" s="170">
        <v>0</v>
      </c>
      <c r="Q224" s="170">
        <f>ROUND(E224*P224,2)</f>
        <v>0</v>
      </c>
      <c r="R224" s="170" t="s">
        <v>213</v>
      </c>
      <c r="S224" s="170" t="s">
        <v>487</v>
      </c>
      <c r="T224" s="171" t="s">
        <v>487</v>
      </c>
      <c r="U224" s="157">
        <v>0.42399999999999999</v>
      </c>
      <c r="V224" s="157">
        <f>ROUND(E224*U224,2)</f>
        <v>5.09</v>
      </c>
      <c r="W224" s="157"/>
      <c r="X224" s="157" t="s">
        <v>169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170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257" t="s">
        <v>471</v>
      </c>
      <c r="D225" s="258"/>
      <c r="E225" s="258"/>
      <c r="F225" s="258"/>
      <c r="G225" s="258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215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9" t="s">
        <v>490</v>
      </c>
      <c r="D226" s="187"/>
      <c r="E226" s="188">
        <v>12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217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 x14ac:dyDescent="0.2">
      <c r="A227" s="165">
        <v>78</v>
      </c>
      <c r="B227" s="166" t="s">
        <v>491</v>
      </c>
      <c r="C227" s="183" t="s">
        <v>492</v>
      </c>
      <c r="D227" s="167" t="s">
        <v>297</v>
      </c>
      <c r="E227" s="168">
        <v>919.2</v>
      </c>
      <c r="F227" s="169"/>
      <c r="G227" s="170">
        <f>ROUND(E227*F227,2)</f>
        <v>0</v>
      </c>
      <c r="H227" s="169"/>
      <c r="I227" s="170">
        <f>ROUND(E227*H227,2)</f>
        <v>0</v>
      </c>
      <c r="J227" s="169"/>
      <c r="K227" s="170">
        <f>ROUND(E227*J227,2)</f>
        <v>0</v>
      </c>
      <c r="L227" s="170">
        <v>21</v>
      </c>
      <c r="M227" s="170">
        <f>G227*(1+L227/100)</f>
        <v>0</v>
      </c>
      <c r="N227" s="170">
        <v>1E-4</v>
      </c>
      <c r="O227" s="170">
        <f>ROUND(E227*N227,2)</f>
        <v>0.09</v>
      </c>
      <c r="P227" s="170">
        <v>0</v>
      </c>
      <c r="Q227" s="170">
        <f>ROUND(E227*P227,2)</f>
        <v>0</v>
      </c>
      <c r="R227" s="170" t="s">
        <v>213</v>
      </c>
      <c r="S227" s="170" t="s">
        <v>156</v>
      </c>
      <c r="T227" s="171" t="s">
        <v>156</v>
      </c>
      <c r="U227" s="157">
        <v>6.5000000000000002E-2</v>
      </c>
      <c r="V227" s="157">
        <f>ROUND(E227*U227,2)</f>
        <v>59.75</v>
      </c>
      <c r="W227" s="157"/>
      <c r="X227" s="157" t="s">
        <v>169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170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55" t="s">
        <v>493</v>
      </c>
      <c r="D228" s="256"/>
      <c r="E228" s="256"/>
      <c r="F228" s="256"/>
      <c r="G228" s="256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162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89" t="s">
        <v>494</v>
      </c>
      <c r="D229" s="187"/>
      <c r="E229" s="188">
        <v>877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217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89" t="s">
        <v>495</v>
      </c>
      <c r="D230" s="187"/>
      <c r="E230" s="188">
        <v>42.2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217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ht="33.75" outlineLevel="1" x14ac:dyDescent="0.2">
      <c r="A231" s="165">
        <v>79</v>
      </c>
      <c r="B231" s="166" t="s">
        <v>496</v>
      </c>
      <c r="C231" s="183" t="s">
        <v>497</v>
      </c>
      <c r="D231" s="167" t="s">
        <v>321</v>
      </c>
      <c r="E231" s="168">
        <v>1.51668</v>
      </c>
      <c r="F231" s="169"/>
      <c r="G231" s="170">
        <f>ROUND(E231*F231,2)</f>
        <v>0</v>
      </c>
      <c r="H231" s="169"/>
      <c r="I231" s="170">
        <f>ROUND(E231*H231,2)</f>
        <v>0</v>
      </c>
      <c r="J231" s="169"/>
      <c r="K231" s="170">
        <f>ROUND(E231*J231,2)</f>
        <v>0</v>
      </c>
      <c r="L231" s="170">
        <v>21</v>
      </c>
      <c r="M231" s="170">
        <f>G231*(1+L231/100)</f>
        <v>0</v>
      </c>
      <c r="N231" s="170">
        <v>1</v>
      </c>
      <c r="O231" s="170">
        <f>ROUND(E231*N231,2)</f>
        <v>1.52</v>
      </c>
      <c r="P231" s="170">
        <v>0</v>
      </c>
      <c r="Q231" s="170">
        <f>ROUND(E231*P231,2)</f>
        <v>0</v>
      </c>
      <c r="R231" s="170" t="s">
        <v>286</v>
      </c>
      <c r="S231" s="170" t="s">
        <v>156</v>
      </c>
      <c r="T231" s="171" t="s">
        <v>156</v>
      </c>
      <c r="U231" s="157">
        <v>0</v>
      </c>
      <c r="V231" s="157">
        <f>ROUND(E231*U231,2)</f>
        <v>0</v>
      </c>
      <c r="W231" s="157"/>
      <c r="X231" s="157" t="s">
        <v>287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288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9" t="s">
        <v>498</v>
      </c>
      <c r="D232" s="187"/>
      <c r="E232" s="188">
        <v>1.51668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217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1" x14ac:dyDescent="0.2">
      <c r="A233" s="165">
        <v>80</v>
      </c>
      <c r="B233" s="166" t="s">
        <v>499</v>
      </c>
      <c r="C233" s="183" t="s">
        <v>500</v>
      </c>
      <c r="D233" s="167" t="s">
        <v>412</v>
      </c>
      <c r="E233" s="168">
        <v>2</v>
      </c>
      <c r="F233" s="169"/>
      <c r="G233" s="170">
        <f>ROUND(E233*F233,2)</f>
        <v>0</v>
      </c>
      <c r="H233" s="169"/>
      <c r="I233" s="170">
        <f>ROUND(E233*H233,2)</f>
        <v>0</v>
      </c>
      <c r="J233" s="169"/>
      <c r="K233" s="170">
        <f>ROUND(E233*J233,2)</f>
        <v>0</v>
      </c>
      <c r="L233" s="170">
        <v>21</v>
      </c>
      <c r="M233" s="170">
        <f>G233*(1+L233/100)</f>
        <v>0</v>
      </c>
      <c r="N233" s="170">
        <v>5.1000000000000004E-3</v>
      </c>
      <c r="O233" s="170">
        <f>ROUND(E233*N233,2)</f>
        <v>0.01</v>
      </c>
      <c r="P233" s="170">
        <v>0</v>
      </c>
      <c r="Q233" s="170">
        <f>ROUND(E233*P233,2)</f>
        <v>0</v>
      </c>
      <c r="R233" s="170" t="s">
        <v>286</v>
      </c>
      <c r="S233" s="170" t="s">
        <v>156</v>
      </c>
      <c r="T233" s="171" t="s">
        <v>156</v>
      </c>
      <c r="U233" s="157">
        <v>0</v>
      </c>
      <c r="V233" s="157">
        <f>ROUND(E233*U233,2)</f>
        <v>0</v>
      </c>
      <c r="W233" s="157"/>
      <c r="X233" s="157" t="s">
        <v>287</v>
      </c>
      <c r="Y233" s="148"/>
      <c r="Z233" s="148"/>
      <c r="AA233" s="148"/>
      <c r="AB233" s="148"/>
      <c r="AC233" s="148"/>
      <c r="AD233" s="148"/>
      <c r="AE233" s="148"/>
      <c r="AF233" s="148"/>
      <c r="AG233" s="148" t="s">
        <v>288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9" t="s">
        <v>67</v>
      </c>
      <c r="D234" s="187"/>
      <c r="E234" s="188">
        <v>2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217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22.5" outlineLevel="1" x14ac:dyDescent="0.2">
      <c r="A235" s="165">
        <v>81</v>
      </c>
      <c r="B235" s="166" t="s">
        <v>501</v>
      </c>
      <c r="C235" s="183" t="s">
        <v>502</v>
      </c>
      <c r="D235" s="167" t="s">
        <v>412</v>
      </c>
      <c r="E235" s="168">
        <v>2</v>
      </c>
      <c r="F235" s="169"/>
      <c r="G235" s="170">
        <f>ROUND(E235*F235,2)</f>
        <v>0</v>
      </c>
      <c r="H235" s="169"/>
      <c r="I235" s="170">
        <f>ROUND(E235*H235,2)</f>
        <v>0</v>
      </c>
      <c r="J235" s="169"/>
      <c r="K235" s="170">
        <f>ROUND(E235*J235,2)</f>
        <v>0</v>
      </c>
      <c r="L235" s="170">
        <v>21</v>
      </c>
      <c r="M235" s="170">
        <f>G235*(1+L235/100)</f>
        <v>0</v>
      </c>
      <c r="N235" s="170">
        <v>5.1000000000000004E-3</v>
      </c>
      <c r="O235" s="170">
        <f>ROUND(E235*N235,2)</f>
        <v>0.01</v>
      </c>
      <c r="P235" s="170">
        <v>0</v>
      </c>
      <c r="Q235" s="170">
        <f>ROUND(E235*P235,2)</f>
        <v>0</v>
      </c>
      <c r="R235" s="170" t="s">
        <v>286</v>
      </c>
      <c r="S235" s="170" t="s">
        <v>156</v>
      </c>
      <c r="T235" s="171" t="s">
        <v>156</v>
      </c>
      <c r="U235" s="157">
        <v>0</v>
      </c>
      <c r="V235" s="157">
        <f>ROUND(E235*U235,2)</f>
        <v>0</v>
      </c>
      <c r="W235" s="157"/>
      <c r="X235" s="157" t="s">
        <v>287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288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9" t="s">
        <v>503</v>
      </c>
      <c r="D236" s="187"/>
      <c r="E236" s="188">
        <v>2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217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65">
        <v>82</v>
      </c>
      <c r="B237" s="166" t="s">
        <v>504</v>
      </c>
      <c r="C237" s="183" t="s">
        <v>505</v>
      </c>
      <c r="D237" s="167" t="s">
        <v>412</v>
      </c>
      <c r="E237" s="168">
        <v>14</v>
      </c>
      <c r="F237" s="169"/>
      <c r="G237" s="170">
        <f>ROUND(E237*F237,2)</f>
        <v>0</v>
      </c>
      <c r="H237" s="169"/>
      <c r="I237" s="170">
        <f>ROUND(E237*H237,2)</f>
        <v>0</v>
      </c>
      <c r="J237" s="169"/>
      <c r="K237" s="170">
        <f>ROUND(E237*J237,2)</f>
        <v>0</v>
      </c>
      <c r="L237" s="170">
        <v>21</v>
      </c>
      <c r="M237" s="170">
        <f>G237*(1+L237/100)</f>
        <v>0</v>
      </c>
      <c r="N237" s="170">
        <v>9.3399999999999997E-2</v>
      </c>
      <c r="O237" s="170">
        <f>ROUND(E237*N237,2)</f>
        <v>1.31</v>
      </c>
      <c r="P237" s="170">
        <v>0</v>
      </c>
      <c r="Q237" s="170">
        <f>ROUND(E237*P237,2)</f>
        <v>0</v>
      </c>
      <c r="R237" s="170" t="s">
        <v>286</v>
      </c>
      <c r="S237" s="170" t="s">
        <v>156</v>
      </c>
      <c r="T237" s="171" t="s">
        <v>156</v>
      </c>
      <c r="U237" s="157">
        <v>0</v>
      </c>
      <c r="V237" s="157">
        <f>ROUND(E237*U237,2)</f>
        <v>0</v>
      </c>
      <c r="W237" s="157"/>
      <c r="X237" s="157" t="s">
        <v>287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288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9" t="s">
        <v>472</v>
      </c>
      <c r="D238" s="187"/>
      <c r="E238" s="188">
        <v>14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217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x14ac:dyDescent="0.2">
      <c r="A239" s="159" t="s">
        <v>151</v>
      </c>
      <c r="B239" s="160" t="s">
        <v>104</v>
      </c>
      <c r="C239" s="181" t="s">
        <v>105</v>
      </c>
      <c r="D239" s="161"/>
      <c r="E239" s="162"/>
      <c r="F239" s="163"/>
      <c r="G239" s="163">
        <f>SUMIF(AG240:AG242,"&lt;&gt;NOR",G240:G242)</f>
        <v>0</v>
      </c>
      <c r="H239" s="163"/>
      <c r="I239" s="163">
        <f>SUM(I240:I242)</f>
        <v>0</v>
      </c>
      <c r="J239" s="163"/>
      <c r="K239" s="163">
        <f>SUM(K240:K242)</f>
        <v>0</v>
      </c>
      <c r="L239" s="163"/>
      <c r="M239" s="163">
        <f>SUM(M240:M242)</f>
        <v>0</v>
      </c>
      <c r="N239" s="163"/>
      <c r="O239" s="163">
        <f>SUM(O240:O242)</f>
        <v>0</v>
      </c>
      <c r="P239" s="163"/>
      <c r="Q239" s="163">
        <f>SUM(Q240:Q242)</f>
        <v>0.74</v>
      </c>
      <c r="R239" s="163"/>
      <c r="S239" s="163"/>
      <c r="T239" s="164"/>
      <c r="U239" s="158"/>
      <c r="V239" s="158">
        <f>SUM(V240:V242)</f>
        <v>5.29</v>
      </c>
      <c r="W239" s="158"/>
      <c r="X239" s="158"/>
      <c r="AG239" t="s">
        <v>152</v>
      </c>
    </row>
    <row r="240" spans="1:60" ht="33.75" outlineLevel="1" x14ac:dyDescent="0.2">
      <c r="A240" s="165">
        <v>83</v>
      </c>
      <c r="B240" s="166" t="s">
        <v>506</v>
      </c>
      <c r="C240" s="183" t="s">
        <v>507</v>
      </c>
      <c r="D240" s="167" t="s">
        <v>412</v>
      </c>
      <c r="E240" s="168">
        <v>9</v>
      </c>
      <c r="F240" s="169"/>
      <c r="G240" s="170">
        <f>ROUND(E240*F240,2)</f>
        <v>0</v>
      </c>
      <c r="H240" s="169"/>
      <c r="I240" s="170">
        <f>ROUND(E240*H240,2)</f>
        <v>0</v>
      </c>
      <c r="J240" s="169"/>
      <c r="K240" s="170">
        <f>ROUND(E240*J240,2)</f>
        <v>0</v>
      </c>
      <c r="L240" s="170">
        <v>21</v>
      </c>
      <c r="M240" s="170">
        <f>G240*(1+L240/100)</f>
        <v>0</v>
      </c>
      <c r="N240" s="170">
        <v>0</v>
      </c>
      <c r="O240" s="170">
        <f>ROUND(E240*N240,2)</f>
        <v>0</v>
      </c>
      <c r="P240" s="170">
        <v>8.2000000000000003E-2</v>
      </c>
      <c r="Q240" s="170">
        <f>ROUND(E240*P240,2)</f>
        <v>0.74</v>
      </c>
      <c r="R240" s="170" t="s">
        <v>213</v>
      </c>
      <c r="S240" s="170" t="s">
        <v>156</v>
      </c>
      <c r="T240" s="171" t="s">
        <v>156</v>
      </c>
      <c r="U240" s="157">
        <v>0.58799999999999997</v>
      </c>
      <c r="V240" s="157">
        <f>ROUND(E240*U240,2)</f>
        <v>5.29</v>
      </c>
      <c r="W240" s="157"/>
      <c r="X240" s="157" t="s">
        <v>169</v>
      </c>
      <c r="Y240" s="148"/>
      <c r="Z240" s="148"/>
      <c r="AA240" s="148"/>
      <c r="AB240" s="148"/>
      <c r="AC240" s="148"/>
      <c r="AD240" s="148"/>
      <c r="AE240" s="148"/>
      <c r="AF240" s="148"/>
      <c r="AG240" s="148" t="s">
        <v>170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257" t="s">
        <v>508</v>
      </c>
      <c r="D241" s="258"/>
      <c r="E241" s="258"/>
      <c r="F241" s="258"/>
      <c r="G241" s="258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215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79" t="str">
        <f>C241</f>
        <v>s uložením hmot na skládku na vzdálenost do 3 m nebo s naložením na dopravní prostředek, se zásypem jam a jeho zhutněním</v>
      </c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89" t="s">
        <v>509</v>
      </c>
      <c r="D242" s="187"/>
      <c r="E242" s="188">
        <v>9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217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x14ac:dyDescent="0.2">
      <c r="A243" s="159" t="s">
        <v>151</v>
      </c>
      <c r="B243" s="160" t="s">
        <v>106</v>
      </c>
      <c r="C243" s="181" t="s">
        <v>107</v>
      </c>
      <c r="D243" s="161"/>
      <c r="E243" s="162"/>
      <c r="F243" s="163"/>
      <c r="G243" s="163">
        <f>SUMIF(AG244:AG245,"&lt;&gt;NOR",G244:G245)</f>
        <v>0</v>
      </c>
      <c r="H243" s="163"/>
      <c r="I243" s="163">
        <f>SUM(I244:I245)</f>
        <v>0</v>
      </c>
      <c r="J243" s="163"/>
      <c r="K243" s="163">
        <f>SUM(K244:K245)</f>
        <v>0</v>
      </c>
      <c r="L243" s="163"/>
      <c r="M243" s="163">
        <f>SUM(M244:M245)</f>
        <v>0</v>
      </c>
      <c r="N243" s="163"/>
      <c r="O243" s="163">
        <f>SUM(O244:O245)</f>
        <v>0</v>
      </c>
      <c r="P243" s="163"/>
      <c r="Q243" s="163">
        <f>SUM(Q244:Q245)</f>
        <v>0</v>
      </c>
      <c r="R243" s="163"/>
      <c r="S243" s="163"/>
      <c r="T243" s="164"/>
      <c r="U243" s="158"/>
      <c r="V243" s="158">
        <f>SUM(V244:V245)</f>
        <v>613.70000000000005</v>
      </c>
      <c r="W243" s="158"/>
      <c r="X243" s="158"/>
      <c r="AG243" t="s">
        <v>152</v>
      </c>
    </row>
    <row r="244" spans="1:60" outlineLevel="1" x14ac:dyDescent="0.2">
      <c r="A244" s="165">
        <v>84</v>
      </c>
      <c r="B244" s="166" t="s">
        <v>510</v>
      </c>
      <c r="C244" s="183" t="s">
        <v>511</v>
      </c>
      <c r="D244" s="167" t="s">
        <v>321</v>
      </c>
      <c r="E244" s="168">
        <v>1573.5862999999999</v>
      </c>
      <c r="F244" s="169"/>
      <c r="G244" s="170">
        <f>ROUND(E244*F244,2)</f>
        <v>0</v>
      </c>
      <c r="H244" s="169"/>
      <c r="I244" s="170">
        <f>ROUND(E244*H244,2)</f>
        <v>0</v>
      </c>
      <c r="J244" s="169"/>
      <c r="K244" s="170">
        <f>ROUND(E244*J244,2)</f>
        <v>0</v>
      </c>
      <c r="L244" s="170">
        <v>21</v>
      </c>
      <c r="M244" s="170">
        <f>G244*(1+L244/100)</f>
        <v>0</v>
      </c>
      <c r="N244" s="170">
        <v>0</v>
      </c>
      <c r="O244" s="170">
        <f>ROUND(E244*N244,2)</f>
        <v>0</v>
      </c>
      <c r="P244" s="170">
        <v>0</v>
      </c>
      <c r="Q244" s="170">
        <f>ROUND(E244*P244,2)</f>
        <v>0</v>
      </c>
      <c r="R244" s="170" t="s">
        <v>213</v>
      </c>
      <c r="S244" s="170" t="s">
        <v>156</v>
      </c>
      <c r="T244" s="171" t="s">
        <v>156</v>
      </c>
      <c r="U244" s="157">
        <v>0.39</v>
      </c>
      <c r="V244" s="157">
        <f>ROUND(E244*U244,2)</f>
        <v>613.70000000000005</v>
      </c>
      <c r="W244" s="157"/>
      <c r="X244" s="157" t="s">
        <v>169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170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257" t="s">
        <v>512</v>
      </c>
      <c r="D245" s="258"/>
      <c r="E245" s="258"/>
      <c r="F245" s="258"/>
      <c r="G245" s="258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215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x14ac:dyDescent="0.2">
      <c r="A246" s="159" t="s">
        <v>151</v>
      </c>
      <c r="B246" s="160" t="s">
        <v>96</v>
      </c>
      <c r="C246" s="181" t="s">
        <v>97</v>
      </c>
      <c r="D246" s="161"/>
      <c r="E246" s="162"/>
      <c r="F246" s="163"/>
      <c r="G246" s="163">
        <f>SUMIF(AG247:AG255,"&lt;&gt;NOR",G247:G255)</f>
        <v>0</v>
      </c>
      <c r="H246" s="163"/>
      <c r="I246" s="163">
        <f>SUM(I247:I255)</f>
        <v>0</v>
      </c>
      <c r="J246" s="163"/>
      <c r="K246" s="163">
        <f>SUM(K247:K255)</f>
        <v>0</v>
      </c>
      <c r="L246" s="163"/>
      <c r="M246" s="163">
        <f>SUM(M247:M255)</f>
        <v>0</v>
      </c>
      <c r="N246" s="163"/>
      <c r="O246" s="163">
        <f>SUM(O247:O255)</f>
        <v>3.12</v>
      </c>
      <c r="P246" s="163"/>
      <c r="Q246" s="163">
        <f>SUM(Q247:Q255)</f>
        <v>0</v>
      </c>
      <c r="R246" s="163"/>
      <c r="S246" s="163"/>
      <c r="T246" s="164"/>
      <c r="U246" s="158"/>
      <c r="V246" s="158">
        <f>SUM(V247:V255)</f>
        <v>106.3</v>
      </c>
      <c r="W246" s="158"/>
      <c r="X246" s="158"/>
      <c r="AG246" t="s">
        <v>152</v>
      </c>
    </row>
    <row r="247" spans="1:60" outlineLevel="1" x14ac:dyDescent="0.2">
      <c r="A247" s="165">
        <v>85</v>
      </c>
      <c r="B247" s="166" t="s">
        <v>513</v>
      </c>
      <c r="C247" s="183" t="s">
        <v>514</v>
      </c>
      <c r="D247" s="167" t="s">
        <v>212</v>
      </c>
      <c r="E247" s="168">
        <v>57</v>
      </c>
      <c r="F247" s="169"/>
      <c r="G247" s="170">
        <f>ROUND(E247*F247,2)</f>
        <v>0</v>
      </c>
      <c r="H247" s="169"/>
      <c r="I247" s="170">
        <f>ROUND(E247*H247,2)</f>
        <v>0</v>
      </c>
      <c r="J247" s="169"/>
      <c r="K247" s="170">
        <f>ROUND(E247*J247,2)</f>
        <v>0</v>
      </c>
      <c r="L247" s="170">
        <v>21</v>
      </c>
      <c r="M247" s="170">
        <f>G247*(1+L247/100)</f>
        <v>0</v>
      </c>
      <c r="N247" s="170">
        <v>5.0000000000000002E-5</v>
      </c>
      <c r="O247" s="170">
        <f>ROUND(E247*N247,2)</f>
        <v>0</v>
      </c>
      <c r="P247" s="170">
        <v>0</v>
      </c>
      <c r="Q247" s="170">
        <f>ROUND(E247*P247,2)</f>
        <v>0</v>
      </c>
      <c r="R247" s="170" t="s">
        <v>515</v>
      </c>
      <c r="S247" s="170" t="s">
        <v>156</v>
      </c>
      <c r="T247" s="171" t="s">
        <v>156</v>
      </c>
      <c r="U247" s="157">
        <v>1.119</v>
      </c>
      <c r="V247" s="157">
        <f>ROUND(E247*U247,2)</f>
        <v>63.78</v>
      </c>
      <c r="W247" s="157"/>
      <c r="X247" s="157" t="s">
        <v>169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170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9" t="s">
        <v>516</v>
      </c>
      <c r="D248" s="187"/>
      <c r="E248" s="188">
        <v>57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217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65">
        <v>86</v>
      </c>
      <c r="B249" s="166" t="s">
        <v>517</v>
      </c>
      <c r="C249" s="183" t="s">
        <v>518</v>
      </c>
      <c r="D249" s="167" t="s">
        <v>285</v>
      </c>
      <c r="E249" s="168">
        <v>894.4</v>
      </c>
      <c r="F249" s="169"/>
      <c r="G249" s="170">
        <f>ROUND(E249*F249,2)</f>
        <v>0</v>
      </c>
      <c r="H249" s="169"/>
      <c r="I249" s="170">
        <f>ROUND(E249*H249,2)</f>
        <v>0</v>
      </c>
      <c r="J249" s="169"/>
      <c r="K249" s="170">
        <f>ROUND(E249*J249,2)</f>
        <v>0</v>
      </c>
      <c r="L249" s="170">
        <v>21</v>
      </c>
      <c r="M249" s="170">
        <f>G249*(1+L249/100)</f>
        <v>0</v>
      </c>
      <c r="N249" s="170">
        <v>5.0000000000000002E-5</v>
      </c>
      <c r="O249" s="170">
        <f>ROUND(E249*N249,2)</f>
        <v>0.04</v>
      </c>
      <c r="P249" s="170">
        <v>0</v>
      </c>
      <c r="Q249" s="170">
        <f>ROUND(E249*P249,2)</f>
        <v>0</v>
      </c>
      <c r="R249" s="170" t="s">
        <v>515</v>
      </c>
      <c r="S249" s="170" t="s">
        <v>156</v>
      </c>
      <c r="T249" s="171" t="s">
        <v>156</v>
      </c>
      <c r="U249" s="157">
        <v>3.4000000000000002E-2</v>
      </c>
      <c r="V249" s="157">
        <f>ROUND(E249*U249,2)</f>
        <v>30.41</v>
      </c>
      <c r="W249" s="157"/>
      <c r="X249" s="157" t="s">
        <v>169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170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9" t="s">
        <v>519</v>
      </c>
      <c r="D250" s="187"/>
      <c r="E250" s="188">
        <v>894.4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217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65">
        <v>87</v>
      </c>
      <c r="B251" s="166" t="s">
        <v>520</v>
      </c>
      <c r="C251" s="183" t="s">
        <v>521</v>
      </c>
      <c r="D251" s="167" t="s">
        <v>321</v>
      </c>
      <c r="E251" s="168">
        <v>3.63984</v>
      </c>
      <c r="F251" s="169"/>
      <c r="G251" s="170">
        <f>ROUND(E251*F251,2)</f>
        <v>0</v>
      </c>
      <c r="H251" s="169"/>
      <c r="I251" s="170">
        <f>ROUND(E251*H251,2)</f>
        <v>0</v>
      </c>
      <c r="J251" s="169"/>
      <c r="K251" s="170">
        <f>ROUND(E251*J251,2)</f>
        <v>0</v>
      </c>
      <c r="L251" s="170">
        <v>21</v>
      </c>
      <c r="M251" s="170">
        <f>G251*(1+L251/100)</f>
        <v>0</v>
      </c>
      <c r="N251" s="170">
        <v>0</v>
      </c>
      <c r="O251" s="170">
        <f>ROUND(E251*N251,2)</f>
        <v>0</v>
      </c>
      <c r="P251" s="170">
        <v>0</v>
      </c>
      <c r="Q251" s="170">
        <f>ROUND(E251*P251,2)</f>
        <v>0</v>
      </c>
      <c r="R251" s="170" t="s">
        <v>515</v>
      </c>
      <c r="S251" s="170" t="s">
        <v>156</v>
      </c>
      <c r="T251" s="171" t="s">
        <v>156</v>
      </c>
      <c r="U251" s="157">
        <v>3.327</v>
      </c>
      <c r="V251" s="157">
        <f>ROUND(E251*U251,2)</f>
        <v>12.11</v>
      </c>
      <c r="W251" s="157"/>
      <c r="X251" s="157" t="s">
        <v>169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170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257" t="s">
        <v>522</v>
      </c>
      <c r="D252" s="258"/>
      <c r="E252" s="258"/>
      <c r="F252" s="258"/>
      <c r="G252" s="25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215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9" t="s">
        <v>523</v>
      </c>
      <c r="D253" s="187"/>
      <c r="E253" s="188">
        <v>3.63984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217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ht="22.5" outlineLevel="1" x14ac:dyDescent="0.2">
      <c r="A254" s="165">
        <v>88</v>
      </c>
      <c r="B254" s="166" t="s">
        <v>524</v>
      </c>
      <c r="C254" s="183" t="s">
        <v>525</v>
      </c>
      <c r="D254" s="167" t="s">
        <v>212</v>
      </c>
      <c r="E254" s="168">
        <v>57</v>
      </c>
      <c r="F254" s="169"/>
      <c r="G254" s="170">
        <f>ROUND(E254*F254,2)</f>
        <v>0</v>
      </c>
      <c r="H254" s="169"/>
      <c r="I254" s="170">
        <f>ROUND(E254*H254,2)</f>
        <v>0</v>
      </c>
      <c r="J254" s="169"/>
      <c r="K254" s="170">
        <f>ROUND(E254*J254,2)</f>
        <v>0</v>
      </c>
      <c r="L254" s="170">
        <v>21</v>
      </c>
      <c r="M254" s="170">
        <f>G254*(1+L254/100)</f>
        <v>0</v>
      </c>
      <c r="N254" s="170">
        <v>5.3999999999999999E-2</v>
      </c>
      <c r="O254" s="170">
        <f>ROUND(E254*N254,2)</f>
        <v>3.08</v>
      </c>
      <c r="P254" s="170">
        <v>0</v>
      </c>
      <c r="Q254" s="170">
        <f>ROUND(E254*P254,2)</f>
        <v>0</v>
      </c>
      <c r="R254" s="170" t="s">
        <v>286</v>
      </c>
      <c r="S254" s="170" t="s">
        <v>156</v>
      </c>
      <c r="T254" s="171" t="s">
        <v>156</v>
      </c>
      <c r="U254" s="157">
        <v>0</v>
      </c>
      <c r="V254" s="157">
        <f>ROUND(E254*U254,2)</f>
        <v>0</v>
      </c>
      <c r="W254" s="157"/>
      <c r="X254" s="157" t="s">
        <v>287</v>
      </c>
      <c r="Y254" s="148"/>
      <c r="Z254" s="148"/>
      <c r="AA254" s="148"/>
      <c r="AB254" s="148"/>
      <c r="AC254" s="148"/>
      <c r="AD254" s="148"/>
      <c r="AE254" s="148"/>
      <c r="AF254" s="148"/>
      <c r="AG254" s="148" t="s">
        <v>288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9" t="s">
        <v>526</v>
      </c>
      <c r="D255" s="187"/>
      <c r="E255" s="188">
        <v>57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8"/>
      <c r="Z255" s="148"/>
      <c r="AA255" s="148"/>
      <c r="AB255" s="148"/>
      <c r="AC255" s="148"/>
      <c r="AD255" s="148"/>
      <c r="AE255" s="148"/>
      <c r="AF255" s="148"/>
      <c r="AG255" s="148" t="s">
        <v>217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x14ac:dyDescent="0.2">
      <c r="A256" s="159" t="s">
        <v>151</v>
      </c>
      <c r="B256" s="160" t="s">
        <v>114</v>
      </c>
      <c r="C256" s="181" t="s">
        <v>115</v>
      </c>
      <c r="D256" s="161"/>
      <c r="E256" s="162"/>
      <c r="F256" s="163"/>
      <c r="G256" s="163">
        <f>SUMIF(AG257:AG266,"&lt;&gt;NOR",G257:G266)</f>
        <v>0</v>
      </c>
      <c r="H256" s="163"/>
      <c r="I256" s="163">
        <f>SUM(I257:I266)</f>
        <v>0</v>
      </c>
      <c r="J256" s="163"/>
      <c r="K256" s="163">
        <f>SUM(K257:K266)</f>
        <v>0</v>
      </c>
      <c r="L256" s="163"/>
      <c r="M256" s="163">
        <f>SUM(M257:M266)</f>
        <v>0</v>
      </c>
      <c r="N256" s="163"/>
      <c r="O256" s="163">
        <f>SUM(O257:O266)</f>
        <v>0.72</v>
      </c>
      <c r="P256" s="163"/>
      <c r="Q256" s="163">
        <f>SUM(Q257:Q266)</f>
        <v>0</v>
      </c>
      <c r="R256" s="163"/>
      <c r="S256" s="163"/>
      <c r="T256" s="164"/>
      <c r="U256" s="158"/>
      <c r="V256" s="158">
        <f>SUM(V257:V266)</f>
        <v>25.49</v>
      </c>
      <c r="W256" s="158"/>
      <c r="X256" s="158"/>
      <c r="AG256" t="s">
        <v>152</v>
      </c>
    </row>
    <row r="257" spans="1:60" outlineLevel="1" x14ac:dyDescent="0.2">
      <c r="A257" s="165">
        <v>89</v>
      </c>
      <c r="B257" s="166" t="s">
        <v>527</v>
      </c>
      <c r="C257" s="183" t="s">
        <v>528</v>
      </c>
      <c r="D257" s="167" t="s">
        <v>285</v>
      </c>
      <c r="E257" s="168">
        <v>894.4</v>
      </c>
      <c r="F257" s="169"/>
      <c r="G257" s="170">
        <f>ROUND(E257*F257,2)</f>
        <v>0</v>
      </c>
      <c r="H257" s="169"/>
      <c r="I257" s="170">
        <f>ROUND(E257*H257,2)</f>
        <v>0</v>
      </c>
      <c r="J257" s="169"/>
      <c r="K257" s="170">
        <f>ROUND(E257*J257,2)</f>
        <v>0</v>
      </c>
      <c r="L257" s="170">
        <v>21</v>
      </c>
      <c r="M257" s="170">
        <f>G257*(1+L257/100)</f>
        <v>0</v>
      </c>
      <c r="N257" s="170">
        <v>0</v>
      </c>
      <c r="O257" s="170">
        <f>ROUND(E257*N257,2)</f>
        <v>0</v>
      </c>
      <c r="P257" s="170">
        <v>0</v>
      </c>
      <c r="Q257" s="170">
        <f>ROUND(E257*P257,2)</f>
        <v>0</v>
      </c>
      <c r="R257" s="170"/>
      <c r="S257" s="170" t="s">
        <v>156</v>
      </c>
      <c r="T257" s="171" t="s">
        <v>156</v>
      </c>
      <c r="U257" s="157">
        <v>2.8500000000000001E-2</v>
      </c>
      <c r="V257" s="157">
        <f>ROUND(E257*U257,2)</f>
        <v>25.49</v>
      </c>
      <c r="W257" s="157"/>
      <c r="X257" s="157" t="s">
        <v>169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170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255" t="s">
        <v>529</v>
      </c>
      <c r="D258" s="256"/>
      <c r="E258" s="256"/>
      <c r="F258" s="256"/>
      <c r="G258" s="256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162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246" t="s">
        <v>530</v>
      </c>
      <c r="D259" s="247"/>
      <c r="E259" s="247"/>
      <c r="F259" s="247"/>
      <c r="G259" s="24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162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46" t="s">
        <v>531</v>
      </c>
      <c r="D260" s="247"/>
      <c r="E260" s="247"/>
      <c r="F260" s="247"/>
      <c r="G260" s="24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162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246" t="s">
        <v>532</v>
      </c>
      <c r="D261" s="247"/>
      <c r="E261" s="247"/>
      <c r="F261" s="247"/>
      <c r="G261" s="24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162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246" t="s">
        <v>533</v>
      </c>
      <c r="D262" s="247"/>
      <c r="E262" s="247"/>
      <c r="F262" s="247"/>
      <c r="G262" s="24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162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9" t="s">
        <v>534</v>
      </c>
      <c r="D263" s="187"/>
      <c r="E263" s="188">
        <v>717.6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217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9" t="s">
        <v>535</v>
      </c>
      <c r="D264" s="187"/>
      <c r="E264" s="188">
        <v>176.8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217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65">
        <v>90</v>
      </c>
      <c r="B265" s="166" t="s">
        <v>536</v>
      </c>
      <c r="C265" s="183" t="s">
        <v>537</v>
      </c>
      <c r="D265" s="167" t="s">
        <v>321</v>
      </c>
      <c r="E265" s="168">
        <v>0.71760000000000002</v>
      </c>
      <c r="F265" s="169"/>
      <c r="G265" s="170">
        <f>ROUND(E265*F265,2)</f>
        <v>0</v>
      </c>
      <c r="H265" s="169"/>
      <c r="I265" s="170">
        <f>ROUND(E265*H265,2)</f>
        <v>0</v>
      </c>
      <c r="J265" s="169"/>
      <c r="K265" s="170">
        <f>ROUND(E265*J265,2)</f>
        <v>0</v>
      </c>
      <c r="L265" s="170">
        <v>21</v>
      </c>
      <c r="M265" s="170">
        <f>G265*(1+L265/100)</f>
        <v>0</v>
      </c>
      <c r="N265" s="170">
        <v>1</v>
      </c>
      <c r="O265" s="170">
        <f>ROUND(E265*N265,2)</f>
        <v>0.72</v>
      </c>
      <c r="P265" s="170">
        <v>0</v>
      </c>
      <c r="Q265" s="170">
        <f>ROUND(E265*P265,2)</f>
        <v>0</v>
      </c>
      <c r="R265" s="170" t="s">
        <v>286</v>
      </c>
      <c r="S265" s="170" t="s">
        <v>156</v>
      </c>
      <c r="T265" s="171" t="s">
        <v>156</v>
      </c>
      <c r="U265" s="157">
        <v>0</v>
      </c>
      <c r="V265" s="157">
        <f>ROUND(E265*U265,2)</f>
        <v>0</v>
      </c>
      <c r="W265" s="157"/>
      <c r="X265" s="157" t="s">
        <v>287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288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9" t="s">
        <v>538</v>
      </c>
      <c r="D266" s="187"/>
      <c r="E266" s="188">
        <v>0.71760000000000002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217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159" t="s">
        <v>151</v>
      </c>
      <c r="B267" s="160" t="s">
        <v>110</v>
      </c>
      <c r="C267" s="181" t="s">
        <v>111</v>
      </c>
      <c r="D267" s="161"/>
      <c r="E267" s="162"/>
      <c r="F267" s="163"/>
      <c r="G267" s="163">
        <f>SUMIF(AG268:AG268,"&lt;&gt;NOR",G268:G268)</f>
        <v>0</v>
      </c>
      <c r="H267" s="163"/>
      <c r="I267" s="163">
        <f>SUM(I268:I268)</f>
        <v>0</v>
      </c>
      <c r="J267" s="163"/>
      <c r="K267" s="163">
        <f>SUM(K268:K268)</f>
        <v>0</v>
      </c>
      <c r="L267" s="163"/>
      <c r="M267" s="163">
        <f>SUM(M268:M268)</f>
        <v>0</v>
      </c>
      <c r="N267" s="163"/>
      <c r="O267" s="163">
        <f>SUM(O268:O268)</f>
        <v>0</v>
      </c>
      <c r="P267" s="163"/>
      <c r="Q267" s="163">
        <f>SUM(Q268:Q268)</f>
        <v>0</v>
      </c>
      <c r="R267" s="163"/>
      <c r="S267" s="163"/>
      <c r="T267" s="164"/>
      <c r="U267" s="158"/>
      <c r="V267" s="158">
        <f>SUM(V268:V268)</f>
        <v>0</v>
      </c>
      <c r="W267" s="158"/>
      <c r="X267" s="158"/>
      <c r="AG267" t="s">
        <v>152</v>
      </c>
    </row>
    <row r="268" spans="1:60" outlineLevel="1" x14ac:dyDescent="0.2">
      <c r="A268" s="172">
        <v>91</v>
      </c>
      <c r="B268" s="173" t="s">
        <v>539</v>
      </c>
      <c r="C268" s="182" t="s">
        <v>540</v>
      </c>
      <c r="D268" s="174" t="s">
        <v>321</v>
      </c>
      <c r="E268" s="175">
        <v>81.093000000000004</v>
      </c>
      <c r="F268" s="176"/>
      <c r="G268" s="177">
        <f>ROUND(E268*F268,2)</f>
        <v>0</v>
      </c>
      <c r="H268" s="176"/>
      <c r="I268" s="177">
        <f>ROUND(E268*H268,2)</f>
        <v>0</v>
      </c>
      <c r="J268" s="176"/>
      <c r="K268" s="177">
        <f>ROUND(E268*J268,2)</f>
        <v>0</v>
      </c>
      <c r="L268" s="177">
        <v>21</v>
      </c>
      <c r="M268" s="177">
        <f>G268*(1+L268/100)</f>
        <v>0</v>
      </c>
      <c r="N268" s="177">
        <v>0</v>
      </c>
      <c r="O268" s="177">
        <f>ROUND(E268*N268,2)</f>
        <v>0</v>
      </c>
      <c r="P268" s="177">
        <v>0</v>
      </c>
      <c r="Q268" s="177">
        <f>ROUND(E268*P268,2)</f>
        <v>0</v>
      </c>
      <c r="R268" s="177" t="s">
        <v>541</v>
      </c>
      <c r="S268" s="177" t="s">
        <v>156</v>
      </c>
      <c r="T268" s="178" t="s">
        <v>156</v>
      </c>
      <c r="U268" s="157">
        <v>0</v>
      </c>
      <c r="V268" s="157">
        <f>ROUND(E268*U268,2)</f>
        <v>0</v>
      </c>
      <c r="W268" s="157"/>
      <c r="X268" s="157" t="s">
        <v>169</v>
      </c>
      <c r="Y268" s="148"/>
      <c r="Z268" s="148"/>
      <c r="AA268" s="148"/>
      <c r="AB268" s="148"/>
      <c r="AC268" s="148"/>
      <c r="AD268" s="148"/>
      <c r="AE268" s="148"/>
      <c r="AF268" s="148"/>
      <c r="AG268" s="148" t="s">
        <v>170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x14ac:dyDescent="0.2">
      <c r="A269" s="159" t="s">
        <v>151</v>
      </c>
      <c r="B269" s="160" t="s">
        <v>114</v>
      </c>
      <c r="C269" s="181" t="s">
        <v>115</v>
      </c>
      <c r="D269" s="161"/>
      <c r="E269" s="162"/>
      <c r="F269" s="163"/>
      <c r="G269" s="163">
        <f>SUMIF(AG270:AG271,"&lt;&gt;NOR",G270:G271)</f>
        <v>0</v>
      </c>
      <c r="H269" s="163"/>
      <c r="I269" s="163">
        <f>SUM(I270:I271)</f>
        <v>0</v>
      </c>
      <c r="J269" s="163"/>
      <c r="K269" s="163">
        <f>SUM(K270:K271)</f>
        <v>0</v>
      </c>
      <c r="L269" s="163"/>
      <c r="M269" s="163">
        <f>SUM(M270:M271)</f>
        <v>0</v>
      </c>
      <c r="N269" s="163"/>
      <c r="O269" s="163">
        <f>SUM(O270:O271)</f>
        <v>0.18</v>
      </c>
      <c r="P269" s="163"/>
      <c r="Q269" s="163">
        <f>SUM(Q270:Q271)</f>
        <v>0</v>
      </c>
      <c r="R269" s="163"/>
      <c r="S269" s="163"/>
      <c r="T269" s="164"/>
      <c r="U269" s="158"/>
      <c r="V269" s="158">
        <f>SUM(V270:V271)</f>
        <v>0</v>
      </c>
      <c r="W269" s="158"/>
      <c r="X269" s="158"/>
      <c r="AG269" t="s">
        <v>152</v>
      </c>
    </row>
    <row r="270" spans="1:60" outlineLevel="1" x14ac:dyDescent="0.2">
      <c r="A270" s="165">
        <v>92</v>
      </c>
      <c r="B270" s="166" t="s">
        <v>542</v>
      </c>
      <c r="C270" s="183" t="s">
        <v>543</v>
      </c>
      <c r="D270" s="167" t="s">
        <v>321</v>
      </c>
      <c r="E270" s="168">
        <v>0.17680000000000001</v>
      </c>
      <c r="F270" s="169"/>
      <c r="G270" s="170">
        <f>ROUND(E270*F270,2)</f>
        <v>0</v>
      </c>
      <c r="H270" s="169"/>
      <c r="I270" s="170">
        <f>ROUND(E270*H270,2)</f>
        <v>0</v>
      </c>
      <c r="J270" s="169"/>
      <c r="K270" s="170">
        <f>ROUND(E270*J270,2)</f>
        <v>0</v>
      </c>
      <c r="L270" s="170">
        <v>21</v>
      </c>
      <c r="M270" s="170">
        <f>G270*(1+L270/100)</f>
        <v>0</v>
      </c>
      <c r="N270" s="170">
        <v>1</v>
      </c>
      <c r="O270" s="170">
        <f>ROUND(E270*N270,2)</f>
        <v>0.18</v>
      </c>
      <c r="P270" s="170">
        <v>0</v>
      </c>
      <c r="Q270" s="170">
        <f>ROUND(E270*P270,2)</f>
        <v>0</v>
      </c>
      <c r="R270" s="170" t="s">
        <v>286</v>
      </c>
      <c r="S270" s="170" t="s">
        <v>156</v>
      </c>
      <c r="T270" s="171" t="s">
        <v>156</v>
      </c>
      <c r="U270" s="157">
        <v>0</v>
      </c>
      <c r="V270" s="157">
        <f>ROUND(E270*U270,2)</f>
        <v>0</v>
      </c>
      <c r="W270" s="157"/>
      <c r="X270" s="157" t="s">
        <v>287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288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89" t="s">
        <v>544</v>
      </c>
      <c r="D271" s="187"/>
      <c r="E271" s="188">
        <v>0.17680000000000001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8"/>
      <c r="Z271" s="148"/>
      <c r="AA271" s="148"/>
      <c r="AB271" s="148"/>
      <c r="AC271" s="148"/>
      <c r="AD271" s="148"/>
      <c r="AE271" s="148"/>
      <c r="AF271" s="148"/>
      <c r="AG271" s="148" t="s">
        <v>217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x14ac:dyDescent="0.2">
      <c r="A272" s="159" t="s">
        <v>151</v>
      </c>
      <c r="B272" s="160" t="s">
        <v>110</v>
      </c>
      <c r="C272" s="181" t="s">
        <v>111</v>
      </c>
      <c r="D272" s="161"/>
      <c r="E272" s="162"/>
      <c r="F272" s="163"/>
      <c r="G272" s="163">
        <f>SUMIF(AG273:AG286,"&lt;&gt;NOR",G273:G286)</f>
        <v>0</v>
      </c>
      <c r="H272" s="163"/>
      <c r="I272" s="163">
        <f>SUM(I273:I286)</f>
        <v>0</v>
      </c>
      <c r="J272" s="163"/>
      <c r="K272" s="163">
        <f>SUM(K273:K286)</f>
        <v>0</v>
      </c>
      <c r="L272" s="163"/>
      <c r="M272" s="163">
        <f>SUM(M273:M286)</f>
        <v>0</v>
      </c>
      <c r="N272" s="163"/>
      <c r="O272" s="163">
        <f>SUM(O273:O286)</f>
        <v>0</v>
      </c>
      <c r="P272" s="163"/>
      <c r="Q272" s="163">
        <f>SUM(Q273:Q286)</f>
        <v>0</v>
      </c>
      <c r="R272" s="163"/>
      <c r="S272" s="163"/>
      <c r="T272" s="164"/>
      <c r="U272" s="158"/>
      <c r="V272" s="158">
        <f>SUM(V273:V286)</f>
        <v>20.5</v>
      </c>
      <c r="W272" s="158"/>
      <c r="X272" s="158"/>
      <c r="AG272" t="s">
        <v>152</v>
      </c>
    </row>
    <row r="273" spans="1:60" ht="22.5" outlineLevel="1" x14ac:dyDescent="0.2">
      <c r="A273" s="165">
        <v>93</v>
      </c>
      <c r="B273" s="166" t="s">
        <v>545</v>
      </c>
      <c r="C273" s="183" t="s">
        <v>546</v>
      </c>
      <c r="D273" s="167" t="s">
        <v>321</v>
      </c>
      <c r="E273" s="168">
        <v>81.093000000000004</v>
      </c>
      <c r="F273" s="169"/>
      <c r="G273" s="170">
        <f>ROUND(E273*F273,2)</f>
        <v>0</v>
      </c>
      <c r="H273" s="169"/>
      <c r="I273" s="170">
        <f>ROUND(E273*H273,2)</f>
        <v>0</v>
      </c>
      <c r="J273" s="169"/>
      <c r="K273" s="170">
        <f>ROUND(E273*J273,2)</f>
        <v>0</v>
      </c>
      <c r="L273" s="170">
        <v>21</v>
      </c>
      <c r="M273" s="170">
        <f>G273*(1+L273/100)</f>
        <v>0</v>
      </c>
      <c r="N273" s="170">
        <v>0</v>
      </c>
      <c r="O273" s="170">
        <f>ROUND(E273*N273,2)</f>
        <v>0</v>
      </c>
      <c r="P273" s="170">
        <v>0</v>
      </c>
      <c r="Q273" s="170">
        <f>ROUND(E273*P273,2)</f>
        <v>0</v>
      </c>
      <c r="R273" s="170" t="s">
        <v>213</v>
      </c>
      <c r="S273" s="170" t="s">
        <v>156</v>
      </c>
      <c r="T273" s="171" t="s">
        <v>156</v>
      </c>
      <c r="U273" s="157">
        <v>0.01</v>
      </c>
      <c r="V273" s="157">
        <f>ROUND(E273*U273,2)</f>
        <v>0.81</v>
      </c>
      <c r="W273" s="157"/>
      <c r="X273" s="157" t="s">
        <v>169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170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9" t="s">
        <v>547</v>
      </c>
      <c r="D274" s="187"/>
      <c r="E274" s="188">
        <v>81.093000000000004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217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 x14ac:dyDescent="0.2">
      <c r="A275" s="165">
        <v>94</v>
      </c>
      <c r="B275" s="166" t="s">
        <v>548</v>
      </c>
      <c r="C275" s="183" t="s">
        <v>549</v>
      </c>
      <c r="D275" s="167" t="s">
        <v>321</v>
      </c>
      <c r="E275" s="168">
        <v>1135.3019999999999</v>
      </c>
      <c r="F275" s="169"/>
      <c r="G275" s="170">
        <f>ROUND(E275*F275,2)</f>
        <v>0</v>
      </c>
      <c r="H275" s="169"/>
      <c r="I275" s="170">
        <f>ROUND(E275*H275,2)</f>
        <v>0</v>
      </c>
      <c r="J275" s="169"/>
      <c r="K275" s="170">
        <f>ROUND(E275*J275,2)</f>
        <v>0</v>
      </c>
      <c r="L275" s="170">
        <v>21</v>
      </c>
      <c r="M275" s="170">
        <f>G275*(1+L275/100)</f>
        <v>0</v>
      </c>
      <c r="N275" s="170">
        <v>0</v>
      </c>
      <c r="O275" s="170">
        <f>ROUND(E275*N275,2)</f>
        <v>0</v>
      </c>
      <c r="P275" s="170">
        <v>0</v>
      </c>
      <c r="Q275" s="170">
        <f>ROUND(E275*P275,2)</f>
        <v>0</v>
      </c>
      <c r="R275" s="170" t="s">
        <v>213</v>
      </c>
      <c r="S275" s="170" t="s">
        <v>156</v>
      </c>
      <c r="T275" s="171" t="s">
        <v>156</v>
      </c>
      <c r="U275" s="157">
        <v>0</v>
      </c>
      <c r="V275" s="157">
        <f>ROUND(E275*U275,2)</f>
        <v>0</v>
      </c>
      <c r="W275" s="157"/>
      <c r="X275" s="157" t="s">
        <v>169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170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9" t="s">
        <v>550</v>
      </c>
      <c r="D276" s="187"/>
      <c r="E276" s="188">
        <v>1135.3019999999999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217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ht="22.5" outlineLevel="1" x14ac:dyDescent="0.2">
      <c r="A277" s="165">
        <v>95</v>
      </c>
      <c r="B277" s="166" t="s">
        <v>551</v>
      </c>
      <c r="C277" s="183" t="s">
        <v>552</v>
      </c>
      <c r="D277" s="167" t="s">
        <v>321</v>
      </c>
      <c r="E277" s="168">
        <v>8.48</v>
      </c>
      <c r="F277" s="169"/>
      <c r="G277" s="170">
        <f>ROUND(E277*F277,2)</f>
        <v>0</v>
      </c>
      <c r="H277" s="169"/>
      <c r="I277" s="170">
        <f>ROUND(E277*H277,2)</f>
        <v>0</v>
      </c>
      <c r="J277" s="169"/>
      <c r="K277" s="170">
        <f>ROUND(E277*J277,2)</f>
        <v>0</v>
      </c>
      <c r="L277" s="170">
        <v>21</v>
      </c>
      <c r="M277" s="170">
        <f>G277*(1+L277/100)</f>
        <v>0</v>
      </c>
      <c r="N277" s="170">
        <v>0</v>
      </c>
      <c r="O277" s="170">
        <f>ROUND(E277*N277,2)</f>
        <v>0</v>
      </c>
      <c r="P277" s="170">
        <v>0</v>
      </c>
      <c r="Q277" s="170">
        <f>ROUND(E277*P277,2)</f>
        <v>0</v>
      </c>
      <c r="R277" s="170" t="s">
        <v>213</v>
      </c>
      <c r="S277" s="170" t="s">
        <v>156</v>
      </c>
      <c r="T277" s="171" t="s">
        <v>156</v>
      </c>
      <c r="U277" s="157">
        <v>0.68799999999999994</v>
      </c>
      <c r="V277" s="157">
        <f>ROUND(E277*U277,2)</f>
        <v>5.83</v>
      </c>
      <c r="W277" s="157"/>
      <c r="X277" s="157" t="s">
        <v>169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170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89" t="s">
        <v>553</v>
      </c>
      <c r="D278" s="187"/>
      <c r="E278" s="188">
        <v>8.48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217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ht="22.5" outlineLevel="1" x14ac:dyDescent="0.2">
      <c r="A279" s="165">
        <v>96</v>
      </c>
      <c r="B279" s="166" t="s">
        <v>554</v>
      </c>
      <c r="C279" s="183" t="s">
        <v>555</v>
      </c>
      <c r="D279" s="167" t="s">
        <v>321</v>
      </c>
      <c r="E279" s="168">
        <v>16.96</v>
      </c>
      <c r="F279" s="169"/>
      <c r="G279" s="170">
        <f>ROUND(E279*F279,2)</f>
        <v>0</v>
      </c>
      <c r="H279" s="169"/>
      <c r="I279" s="170">
        <f>ROUND(E279*H279,2)</f>
        <v>0</v>
      </c>
      <c r="J279" s="169"/>
      <c r="K279" s="170">
        <f>ROUND(E279*J279,2)</f>
        <v>0</v>
      </c>
      <c r="L279" s="170">
        <v>21</v>
      </c>
      <c r="M279" s="170">
        <f>G279*(1+L279/100)</f>
        <v>0</v>
      </c>
      <c r="N279" s="170">
        <v>0</v>
      </c>
      <c r="O279" s="170">
        <f>ROUND(E279*N279,2)</f>
        <v>0</v>
      </c>
      <c r="P279" s="170">
        <v>0</v>
      </c>
      <c r="Q279" s="170">
        <f>ROUND(E279*P279,2)</f>
        <v>0</v>
      </c>
      <c r="R279" s="170" t="s">
        <v>213</v>
      </c>
      <c r="S279" s="170" t="s">
        <v>156</v>
      </c>
      <c r="T279" s="171" t="s">
        <v>156</v>
      </c>
      <c r="U279" s="157">
        <v>0</v>
      </c>
      <c r="V279" s="157">
        <f>ROUND(E279*U279,2)</f>
        <v>0</v>
      </c>
      <c r="W279" s="157"/>
      <c r="X279" s="157" t="s">
        <v>169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170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9" t="s">
        <v>556</v>
      </c>
      <c r="D280" s="187"/>
      <c r="E280" s="188">
        <v>16.96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217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65">
        <v>97</v>
      </c>
      <c r="B281" s="166" t="s">
        <v>557</v>
      </c>
      <c r="C281" s="183" t="s">
        <v>558</v>
      </c>
      <c r="D281" s="167" t="s">
        <v>321</v>
      </c>
      <c r="E281" s="168">
        <v>81.093000000000004</v>
      </c>
      <c r="F281" s="169"/>
      <c r="G281" s="170">
        <f>ROUND(E281*F281,2)</f>
        <v>0</v>
      </c>
      <c r="H281" s="169"/>
      <c r="I281" s="170">
        <f>ROUND(E281*H281,2)</f>
        <v>0</v>
      </c>
      <c r="J281" s="169"/>
      <c r="K281" s="170">
        <f>ROUND(E281*J281,2)</f>
        <v>0</v>
      </c>
      <c r="L281" s="170">
        <v>21</v>
      </c>
      <c r="M281" s="170">
        <f>G281*(1+L281/100)</f>
        <v>0</v>
      </c>
      <c r="N281" s="170">
        <v>0</v>
      </c>
      <c r="O281" s="170">
        <f>ROUND(E281*N281,2)</f>
        <v>0</v>
      </c>
      <c r="P281" s="170">
        <v>0</v>
      </c>
      <c r="Q281" s="170">
        <f>ROUND(E281*P281,2)</f>
        <v>0</v>
      </c>
      <c r="R281" s="170" t="s">
        <v>213</v>
      </c>
      <c r="S281" s="170" t="s">
        <v>156</v>
      </c>
      <c r="T281" s="171" t="s">
        <v>156</v>
      </c>
      <c r="U281" s="157">
        <v>9.9000000000000005E-2</v>
      </c>
      <c r="V281" s="157">
        <f>ROUND(E281*U281,2)</f>
        <v>8.0299999999999994</v>
      </c>
      <c r="W281" s="157"/>
      <c r="X281" s="157" t="s">
        <v>169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170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257" t="s">
        <v>559</v>
      </c>
      <c r="D282" s="258"/>
      <c r="E282" s="258"/>
      <c r="F282" s="258"/>
      <c r="G282" s="258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215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9" t="s">
        <v>547</v>
      </c>
      <c r="D283" s="187"/>
      <c r="E283" s="188">
        <v>81.093000000000004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217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65">
        <v>98</v>
      </c>
      <c r="B284" s="166" t="s">
        <v>560</v>
      </c>
      <c r="C284" s="183" t="s">
        <v>561</v>
      </c>
      <c r="D284" s="167" t="s">
        <v>321</v>
      </c>
      <c r="E284" s="168">
        <v>8.48</v>
      </c>
      <c r="F284" s="169"/>
      <c r="G284" s="170">
        <f>ROUND(E284*F284,2)</f>
        <v>0</v>
      </c>
      <c r="H284" s="169"/>
      <c r="I284" s="170">
        <f>ROUND(E284*H284,2)</f>
        <v>0</v>
      </c>
      <c r="J284" s="169"/>
      <c r="K284" s="170">
        <f>ROUND(E284*J284,2)</f>
        <v>0</v>
      </c>
      <c r="L284" s="170">
        <v>21</v>
      </c>
      <c r="M284" s="170">
        <f>G284*(1+L284/100)</f>
        <v>0</v>
      </c>
      <c r="N284" s="170">
        <v>0</v>
      </c>
      <c r="O284" s="170">
        <f>ROUND(E284*N284,2)</f>
        <v>0</v>
      </c>
      <c r="P284" s="170">
        <v>0</v>
      </c>
      <c r="Q284" s="170">
        <f>ROUND(E284*P284,2)</f>
        <v>0</v>
      </c>
      <c r="R284" s="170" t="s">
        <v>213</v>
      </c>
      <c r="S284" s="170" t="s">
        <v>156</v>
      </c>
      <c r="T284" s="171" t="s">
        <v>156</v>
      </c>
      <c r="U284" s="157">
        <v>0.68799999999999994</v>
      </c>
      <c r="V284" s="157">
        <f>ROUND(E284*U284,2)</f>
        <v>5.83</v>
      </c>
      <c r="W284" s="157"/>
      <c r="X284" s="157" t="s">
        <v>169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170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257" t="s">
        <v>559</v>
      </c>
      <c r="D285" s="258"/>
      <c r="E285" s="258"/>
      <c r="F285" s="258"/>
      <c r="G285" s="258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8"/>
      <c r="Z285" s="148"/>
      <c r="AA285" s="148"/>
      <c r="AB285" s="148"/>
      <c r="AC285" s="148"/>
      <c r="AD285" s="148"/>
      <c r="AE285" s="148"/>
      <c r="AF285" s="148"/>
      <c r="AG285" s="148" t="s">
        <v>215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89" t="s">
        <v>553</v>
      </c>
      <c r="D286" s="187"/>
      <c r="E286" s="188">
        <v>8.48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217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x14ac:dyDescent="0.2">
      <c r="A287" s="159" t="s">
        <v>151</v>
      </c>
      <c r="B287" s="160" t="s">
        <v>65</v>
      </c>
      <c r="C287" s="181" t="s">
        <v>88</v>
      </c>
      <c r="D287" s="161"/>
      <c r="E287" s="162"/>
      <c r="F287" s="163"/>
      <c r="G287" s="163">
        <f>SUMIF(AG288:AG289,"&lt;&gt;NOR",G288:G289)</f>
        <v>0</v>
      </c>
      <c r="H287" s="163"/>
      <c r="I287" s="163">
        <f>SUM(I288:I289)</f>
        <v>0</v>
      </c>
      <c r="J287" s="163"/>
      <c r="K287" s="163">
        <f>SUM(K288:K289)</f>
        <v>0</v>
      </c>
      <c r="L287" s="163"/>
      <c r="M287" s="163">
        <f>SUM(M288:M289)</f>
        <v>0</v>
      </c>
      <c r="N287" s="163"/>
      <c r="O287" s="163">
        <f>SUM(O288:O289)</f>
        <v>0</v>
      </c>
      <c r="P287" s="163"/>
      <c r="Q287" s="163">
        <f>SUM(Q288:Q289)</f>
        <v>0</v>
      </c>
      <c r="R287" s="163"/>
      <c r="S287" s="163"/>
      <c r="T287" s="164"/>
      <c r="U287" s="158"/>
      <c r="V287" s="158">
        <f>SUM(V288:V289)</f>
        <v>2.1</v>
      </c>
      <c r="W287" s="158"/>
      <c r="X287" s="158"/>
      <c r="AG287" t="s">
        <v>152</v>
      </c>
    </row>
    <row r="288" spans="1:60" outlineLevel="1" x14ac:dyDescent="0.2">
      <c r="A288" s="165">
        <v>99</v>
      </c>
      <c r="B288" s="166" t="s">
        <v>562</v>
      </c>
      <c r="C288" s="183" t="s">
        <v>563</v>
      </c>
      <c r="D288" s="167" t="s">
        <v>412</v>
      </c>
      <c r="E288" s="168">
        <v>35</v>
      </c>
      <c r="F288" s="169"/>
      <c r="G288" s="170">
        <f>ROUND(E288*F288,2)</f>
        <v>0</v>
      </c>
      <c r="H288" s="169"/>
      <c r="I288" s="170">
        <f>ROUND(E288*H288,2)</f>
        <v>0</v>
      </c>
      <c r="J288" s="169"/>
      <c r="K288" s="170">
        <f>ROUND(E288*J288,2)</f>
        <v>0</v>
      </c>
      <c r="L288" s="170">
        <v>21</v>
      </c>
      <c r="M288" s="170">
        <f>G288*(1+L288/100)</f>
        <v>0</v>
      </c>
      <c r="N288" s="170">
        <v>0</v>
      </c>
      <c r="O288" s="170">
        <f>ROUND(E288*N288,2)</f>
        <v>0</v>
      </c>
      <c r="P288" s="170">
        <v>0</v>
      </c>
      <c r="Q288" s="170">
        <f>ROUND(E288*P288,2)</f>
        <v>0</v>
      </c>
      <c r="R288" s="170" t="s">
        <v>564</v>
      </c>
      <c r="S288" s="170" t="s">
        <v>156</v>
      </c>
      <c r="T288" s="171" t="s">
        <v>156</v>
      </c>
      <c r="U288" s="157">
        <v>0.06</v>
      </c>
      <c r="V288" s="157">
        <f>ROUND(E288*U288,2)</f>
        <v>2.1</v>
      </c>
      <c r="W288" s="157"/>
      <c r="X288" s="157" t="s">
        <v>169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170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9" t="s">
        <v>565</v>
      </c>
      <c r="D289" s="187"/>
      <c r="E289" s="188">
        <v>35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217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x14ac:dyDescent="0.2">
      <c r="A290" s="159" t="s">
        <v>151</v>
      </c>
      <c r="B290" s="160" t="s">
        <v>116</v>
      </c>
      <c r="C290" s="181" t="s">
        <v>117</v>
      </c>
      <c r="D290" s="161"/>
      <c r="E290" s="162"/>
      <c r="F290" s="163"/>
      <c r="G290" s="163">
        <f>SUMIF(AG291:AG292,"&lt;&gt;NOR",G291:G292)</f>
        <v>0</v>
      </c>
      <c r="H290" s="163"/>
      <c r="I290" s="163">
        <f>SUM(I291:I292)</f>
        <v>0</v>
      </c>
      <c r="J290" s="163"/>
      <c r="K290" s="163">
        <f>SUM(K291:K292)</f>
        <v>0</v>
      </c>
      <c r="L290" s="163"/>
      <c r="M290" s="163">
        <f>SUM(M291:M292)</f>
        <v>0</v>
      </c>
      <c r="N290" s="163"/>
      <c r="O290" s="163">
        <f>SUM(O291:O292)</f>
        <v>0</v>
      </c>
      <c r="P290" s="163"/>
      <c r="Q290" s="163">
        <f>SUM(Q291:Q292)</f>
        <v>0</v>
      </c>
      <c r="R290" s="163"/>
      <c r="S290" s="163"/>
      <c r="T290" s="164"/>
      <c r="U290" s="158"/>
      <c r="V290" s="158">
        <f>SUM(V291:V292)</f>
        <v>107.97999999999999</v>
      </c>
      <c r="W290" s="158"/>
      <c r="X290" s="158"/>
      <c r="AG290" t="s">
        <v>152</v>
      </c>
    </row>
    <row r="291" spans="1:60" outlineLevel="1" x14ac:dyDescent="0.2">
      <c r="A291" s="172">
        <v>100</v>
      </c>
      <c r="B291" s="173" t="s">
        <v>566</v>
      </c>
      <c r="C291" s="182" t="s">
        <v>567</v>
      </c>
      <c r="D291" s="174" t="s">
        <v>412</v>
      </c>
      <c r="E291" s="175">
        <v>35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21</v>
      </c>
      <c r="M291" s="177">
        <f>G291*(1+L291/100)</f>
        <v>0</v>
      </c>
      <c r="N291" s="177">
        <v>0</v>
      </c>
      <c r="O291" s="177">
        <f>ROUND(E291*N291,2)</f>
        <v>0</v>
      </c>
      <c r="P291" s="177">
        <v>0</v>
      </c>
      <c r="Q291" s="177">
        <f>ROUND(E291*P291,2)</f>
        <v>0</v>
      </c>
      <c r="R291" s="177"/>
      <c r="S291" s="177" t="s">
        <v>156</v>
      </c>
      <c r="T291" s="178" t="s">
        <v>156</v>
      </c>
      <c r="U291" s="157">
        <v>0.309</v>
      </c>
      <c r="V291" s="157">
        <f>ROUND(E291*U291,2)</f>
        <v>10.82</v>
      </c>
      <c r="W291" s="157"/>
      <c r="X291" s="157" t="s">
        <v>169</v>
      </c>
      <c r="Y291" s="148"/>
      <c r="Z291" s="148"/>
      <c r="AA291" s="148"/>
      <c r="AB291" s="148"/>
      <c r="AC291" s="148"/>
      <c r="AD291" s="148"/>
      <c r="AE291" s="148"/>
      <c r="AF291" s="148"/>
      <c r="AG291" s="148" t="s">
        <v>170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72">
        <v>101</v>
      </c>
      <c r="B292" s="173" t="s">
        <v>568</v>
      </c>
      <c r="C292" s="182" t="s">
        <v>569</v>
      </c>
      <c r="D292" s="174" t="s">
        <v>412</v>
      </c>
      <c r="E292" s="175">
        <v>35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21</v>
      </c>
      <c r="M292" s="177">
        <f>G292*(1+L292/100)</f>
        <v>0</v>
      </c>
      <c r="N292" s="177">
        <v>0</v>
      </c>
      <c r="O292" s="177">
        <f>ROUND(E292*N292,2)</f>
        <v>0</v>
      </c>
      <c r="P292" s="177">
        <v>0</v>
      </c>
      <c r="Q292" s="177">
        <f>ROUND(E292*P292,2)</f>
        <v>0</v>
      </c>
      <c r="R292" s="177"/>
      <c r="S292" s="177" t="s">
        <v>156</v>
      </c>
      <c r="T292" s="178" t="s">
        <v>156</v>
      </c>
      <c r="U292" s="157">
        <v>2.7759999999999998</v>
      </c>
      <c r="V292" s="157">
        <f>ROUND(E292*U292,2)</f>
        <v>97.16</v>
      </c>
      <c r="W292" s="157"/>
      <c r="X292" s="157" t="s">
        <v>169</v>
      </c>
      <c r="Y292" s="148"/>
      <c r="Z292" s="148"/>
      <c r="AA292" s="148"/>
      <c r="AB292" s="148"/>
      <c r="AC292" s="148"/>
      <c r="AD292" s="148"/>
      <c r="AE292" s="148"/>
      <c r="AF292" s="148"/>
      <c r="AG292" s="148" t="s">
        <v>170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x14ac:dyDescent="0.2">
      <c r="A293" s="159" t="s">
        <v>151</v>
      </c>
      <c r="B293" s="160" t="s">
        <v>69</v>
      </c>
      <c r="C293" s="181" t="s">
        <v>90</v>
      </c>
      <c r="D293" s="161"/>
      <c r="E293" s="162"/>
      <c r="F293" s="163"/>
      <c r="G293" s="163">
        <f>SUMIF(AG294:AG295,"&lt;&gt;NOR",G294:G295)</f>
        <v>0</v>
      </c>
      <c r="H293" s="163"/>
      <c r="I293" s="163">
        <f>SUM(I294:I295)</f>
        <v>0</v>
      </c>
      <c r="J293" s="163"/>
      <c r="K293" s="163">
        <f>SUM(K294:K295)</f>
        <v>0</v>
      </c>
      <c r="L293" s="163"/>
      <c r="M293" s="163">
        <f>SUM(M294:M295)</f>
        <v>0</v>
      </c>
      <c r="N293" s="163"/>
      <c r="O293" s="163">
        <f>SUM(O294:O295)</f>
        <v>0.01</v>
      </c>
      <c r="P293" s="163"/>
      <c r="Q293" s="163">
        <f>SUM(Q294:Q295)</f>
        <v>0</v>
      </c>
      <c r="R293" s="163"/>
      <c r="S293" s="163"/>
      <c r="T293" s="164"/>
      <c r="U293" s="158"/>
      <c r="V293" s="158">
        <f>SUM(V294:V295)</f>
        <v>1.01</v>
      </c>
      <c r="W293" s="158"/>
      <c r="X293" s="158"/>
      <c r="AG293" t="s">
        <v>152</v>
      </c>
    </row>
    <row r="294" spans="1:60" ht="22.5" outlineLevel="1" x14ac:dyDescent="0.2">
      <c r="A294" s="165">
        <v>102</v>
      </c>
      <c r="B294" s="166" t="s">
        <v>570</v>
      </c>
      <c r="C294" s="183" t="s">
        <v>571</v>
      </c>
      <c r="D294" s="167" t="s">
        <v>297</v>
      </c>
      <c r="E294" s="168">
        <v>10</v>
      </c>
      <c r="F294" s="169"/>
      <c r="G294" s="170">
        <f>ROUND(E294*F294,2)</f>
        <v>0</v>
      </c>
      <c r="H294" s="169"/>
      <c r="I294" s="170">
        <f>ROUND(E294*H294,2)</f>
        <v>0</v>
      </c>
      <c r="J294" s="169"/>
      <c r="K294" s="170">
        <f>ROUND(E294*J294,2)</f>
        <v>0</v>
      </c>
      <c r="L294" s="170">
        <v>21</v>
      </c>
      <c r="M294" s="170">
        <f>G294*(1+L294/100)</f>
        <v>0</v>
      </c>
      <c r="N294" s="170">
        <v>7.2999999999999996E-4</v>
      </c>
      <c r="O294" s="170">
        <f>ROUND(E294*N294,2)</f>
        <v>0.01</v>
      </c>
      <c r="P294" s="170">
        <v>0</v>
      </c>
      <c r="Q294" s="170">
        <f>ROUND(E294*P294,2)</f>
        <v>0</v>
      </c>
      <c r="R294" s="170" t="s">
        <v>572</v>
      </c>
      <c r="S294" s="170" t="s">
        <v>156</v>
      </c>
      <c r="T294" s="171" t="s">
        <v>156</v>
      </c>
      <c r="U294" s="157">
        <v>0.10100000000000001</v>
      </c>
      <c r="V294" s="157">
        <f>ROUND(E294*U294,2)</f>
        <v>1.01</v>
      </c>
      <c r="W294" s="157"/>
      <c r="X294" s="157" t="s">
        <v>169</v>
      </c>
      <c r="Y294" s="148"/>
      <c r="Z294" s="148"/>
      <c r="AA294" s="148"/>
      <c r="AB294" s="148"/>
      <c r="AC294" s="148"/>
      <c r="AD294" s="148"/>
      <c r="AE294" s="148"/>
      <c r="AF294" s="148"/>
      <c r="AG294" s="148" t="s">
        <v>170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255" t="s">
        <v>573</v>
      </c>
      <c r="D295" s="256"/>
      <c r="E295" s="256"/>
      <c r="F295" s="256"/>
      <c r="G295" s="256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162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x14ac:dyDescent="0.2">
      <c r="A296" s="159" t="s">
        <v>151</v>
      </c>
      <c r="B296" s="160" t="s">
        <v>65</v>
      </c>
      <c r="C296" s="181" t="s">
        <v>88</v>
      </c>
      <c r="D296" s="161"/>
      <c r="E296" s="162"/>
      <c r="F296" s="163"/>
      <c r="G296" s="163">
        <f>SUMIF(AG297:AG298,"&lt;&gt;NOR",G297:G298)</f>
        <v>0</v>
      </c>
      <c r="H296" s="163"/>
      <c r="I296" s="163">
        <f>SUM(I297:I298)</f>
        <v>0</v>
      </c>
      <c r="J296" s="163"/>
      <c r="K296" s="163">
        <f>SUM(K297:K298)</f>
        <v>0</v>
      </c>
      <c r="L296" s="163"/>
      <c r="M296" s="163">
        <f>SUM(M297:M298)</f>
        <v>0</v>
      </c>
      <c r="N296" s="163"/>
      <c r="O296" s="163">
        <f>SUM(O297:O298)</f>
        <v>0.32</v>
      </c>
      <c r="P296" s="163"/>
      <c r="Q296" s="163">
        <f>SUM(Q297:Q298)</f>
        <v>0</v>
      </c>
      <c r="R296" s="163"/>
      <c r="S296" s="163"/>
      <c r="T296" s="164"/>
      <c r="U296" s="158"/>
      <c r="V296" s="158">
        <f>SUM(V297:V298)</f>
        <v>0</v>
      </c>
      <c r="W296" s="158"/>
      <c r="X296" s="158"/>
      <c r="AG296" t="s">
        <v>152</v>
      </c>
    </row>
    <row r="297" spans="1:60" ht="22.5" outlineLevel="1" x14ac:dyDescent="0.2">
      <c r="A297" s="172">
        <v>103</v>
      </c>
      <c r="B297" s="173" t="s">
        <v>574</v>
      </c>
      <c r="C297" s="182" t="s">
        <v>575</v>
      </c>
      <c r="D297" s="174" t="s">
        <v>412</v>
      </c>
      <c r="E297" s="175">
        <v>5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7">
        <v>3.0000000000000001E-3</v>
      </c>
      <c r="O297" s="177">
        <f>ROUND(E297*N297,2)</f>
        <v>0.02</v>
      </c>
      <c r="P297" s="177">
        <v>0</v>
      </c>
      <c r="Q297" s="177">
        <f>ROUND(E297*P297,2)</f>
        <v>0</v>
      </c>
      <c r="R297" s="177" t="s">
        <v>286</v>
      </c>
      <c r="S297" s="177" t="s">
        <v>420</v>
      </c>
      <c r="T297" s="178" t="s">
        <v>420</v>
      </c>
      <c r="U297" s="157">
        <v>0</v>
      </c>
      <c r="V297" s="157">
        <f>ROUND(E297*U297,2)</f>
        <v>0</v>
      </c>
      <c r="W297" s="157"/>
      <c r="X297" s="157" t="s">
        <v>287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288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65">
        <v>104</v>
      </c>
      <c r="B298" s="166" t="s">
        <v>576</v>
      </c>
      <c r="C298" s="183" t="s">
        <v>577</v>
      </c>
      <c r="D298" s="167" t="s">
        <v>412</v>
      </c>
      <c r="E298" s="168">
        <v>30</v>
      </c>
      <c r="F298" s="169"/>
      <c r="G298" s="170">
        <f>ROUND(E298*F298,2)</f>
        <v>0</v>
      </c>
      <c r="H298" s="169"/>
      <c r="I298" s="170">
        <f>ROUND(E298*H298,2)</f>
        <v>0</v>
      </c>
      <c r="J298" s="169"/>
      <c r="K298" s="170">
        <f>ROUND(E298*J298,2)</f>
        <v>0</v>
      </c>
      <c r="L298" s="170">
        <v>21</v>
      </c>
      <c r="M298" s="170">
        <f>G298*(1+L298/100)</f>
        <v>0</v>
      </c>
      <c r="N298" s="170">
        <v>0.01</v>
      </c>
      <c r="O298" s="170">
        <f>ROUND(E298*N298,2)</f>
        <v>0.3</v>
      </c>
      <c r="P298" s="170">
        <v>0</v>
      </c>
      <c r="Q298" s="170">
        <f>ROUND(E298*P298,2)</f>
        <v>0</v>
      </c>
      <c r="R298" s="170" t="s">
        <v>286</v>
      </c>
      <c r="S298" s="170" t="s">
        <v>487</v>
      </c>
      <c r="T298" s="171" t="s">
        <v>487</v>
      </c>
      <c r="U298" s="157">
        <v>0</v>
      </c>
      <c r="V298" s="157">
        <f>ROUND(E298*U298,2)</f>
        <v>0</v>
      </c>
      <c r="W298" s="157"/>
      <c r="X298" s="157" t="s">
        <v>287</v>
      </c>
      <c r="Y298" s="148"/>
      <c r="Z298" s="148"/>
      <c r="AA298" s="148"/>
      <c r="AB298" s="148"/>
      <c r="AC298" s="148"/>
      <c r="AD298" s="148"/>
      <c r="AE298" s="148"/>
      <c r="AF298" s="148"/>
      <c r="AG298" s="148" t="s">
        <v>288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x14ac:dyDescent="0.2">
      <c r="A299" s="3"/>
      <c r="B299" s="4"/>
      <c r="C299" s="184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AE299">
        <v>15</v>
      </c>
      <c r="AF299">
        <v>21</v>
      </c>
      <c r="AG299" t="s">
        <v>138</v>
      </c>
    </row>
    <row r="300" spans="1:60" x14ac:dyDescent="0.2">
      <c r="A300" s="151"/>
      <c r="B300" s="152" t="s">
        <v>29</v>
      </c>
      <c r="C300" s="185"/>
      <c r="D300" s="153"/>
      <c r="E300" s="154"/>
      <c r="F300" s="154"/>
      <c r="G300" s="180">
        <f>G8+G64+G94+G111+G115+G154+G157+G176+G239+G243+G246+G256+G267+G269+G272+G287+G290+G293+G296</f>
        <v>0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AE300">
        <f>SUMIF(L7:L298,AE299,G7:G298)</f>
        <v>0</v>
      </c>
      <c r="AF300">
        <f>SUMIF(L7:L298,AF299,G7:G298)</f>
        <v>0</v>
      </c>
      <c r="AG300" t="s">
        <v>186</v>
      </c>
    </row>
    <row r="301" spans="1:60" x14ac:dyDescent="0.2">
      <c r="C301" s="186"/>
      <c r="D301" s="10"/>
      <c r="AG301" t="s">
        <v>188</v>
      </c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UEvs2PU2BMWfohar8aszoZK5w98qIJdVP3IsOugBiyaTcG5L+162VrEdC6cMj3SKJ8YeVPOzEOgcPl/YI7DWQ==" saltValue="0SfkREIwVHHm7aLC3r89Fw==" spinCount="100000" sheet="1"/>
  <mergeCells count="66">
    <mergeCell ref="C295:G295"/>
    <mergeCell ref="C228:G228"/>
    <mergeCell ref="C241:G241"/>
    <mergeCell ref="C245:G245"/>
    <mergeCell ref="C252:G252"/>
    <mergeCell ref="C258:G258"/>
    <mergeCell ref="C259:G259"/>
    <mergeCell ref="C260:G260"/>
    <mergeCell ref="C261:G261"/>
    <mergeCell ref="C262:G262"/>
    <mergeCell ref="C282:G282"/>
    <mergeCell ref="C285:G285"/>
    <mergeCell ref="C225:G225"/>
    <mergeCell ref="C186:G186"/>
    <mergeCell ref="C195:G195"/>
    <mergeCell ref="C198:G198"/>
    <mergeCell ref="C201:G201"/>
    <mergeCell ref="C204:G204"/>
    <mergeCell ref="C207:G207"/>
    <mergeCell ref="C210:G210"/>
    <mergeCell ref="C213:G213"/>
    <mergeCell ref="C216:G216"/>
    <mergeCell ref="C219:G219"/>
    <mergeCell ref="C222:G222"/>
    <mergeCell ref="C185:G185"/>
    <mergeCell ref="C113:G113"/>
    <mergeCell ref="C117:G117"/>
    <mergeCell ref="C127:G127"/>
    <mergeCell ref="C130:G130"/>
    <mergeCell ref="C141:G141"/>
    <mergeCell ref="C144:G144"/>
    <mergeCell ref="C159:G159"/>
    <mergeCell ref="C162:G162"/>
    <mergeCell ref="C182:G182"/>
    <mergeCell ref="C183:G183"/>
    <mergeCell ref="C184:G184"/>
    <mergeCell ref="C109:G109"/>
    <mergeCell ref="C58:G58"/>
    <mergeCell ref="C66:G66"/>
    <mergeCell ref="C69:G69"/>
    <mergeCell ref="C72:G72"/>
    <mergeCell ref="C75:G75"/>
    <mergeCell ref="C78:G78"/>
    <mergeCell ref="C98:G98"/>
    <mergeCell ref="C101:G101"/>
    <mergeCell ref="C104:G104"/>
    <mergeCell ref="C105:G105"/>
    <mergeCell ref="C108:G108"/>
    <mergeCell ref="C55:G55"/>
    <mergeCell ref="C16:G16"/>
    <mergeCell ref="C22:G22"/>
    <mergeCell ref="C25:G25"/>
    <mergeCell ref="C28:G28"/>
    <mergeCell ref="C31:G31"/>
    <mergeCell ref="C34:G34"/>
    <mergeCell ref="C37:G37"/>
    <mergeCell ref="C40:G40"/>
    <mergeCell ref="C45:G45"/>
    <mergeCell ref="C49:G49"/>
    <mergeCell ref="C52:G52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29" sqref="E2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63</v>
      </c>
      <c r="C3" s="249" t="s">
        <v>64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67</v>
      </c>
      <c r="C4" s="252" t="s">
        <v>68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SUMIF(AG9:AG37,"&lt;&gt;NOR",G9:G37)</f>
        <v>0</v>
      </c>
      <c r="H8" s="163"/>
      <c r="I8" s="163">
        <f>SUM(I9:I37)</f>
        <v>0</v>
      </c>
      <c r="J8" s="163"/>
      <c r="K8" s="163">
        <f>SUM(K9:K37)</f>
        <v>0</v>
      </c>
      <c r="L8" s="163"/>
      <c r="M8" s="163">
        <f>SUM(M9:M37)</f>
        <v>0</v>
      </c>
      <c r="N8" s="163"/>
      <c r="O8" s="163">
        <f>SUM(O9:O37)</f>
        <v>0</v>
      </c>
      <c r="P8" s="163"/>
      <c r="Q8" s="163">
        <f>SUM(Q9:Q37)</f>
        <v>0</v>
      </c>
      <c r="R8" s="163"/>
      <c r="S8" s="163"/>
      <c r="T8" s="164"/>
      <c r="U8" s="158"/>
      <c r="V8" s="158">
        <f>SUM(V9:V37)</f>
        <v>227.29000000000002</v>
      </c>
      <c r="W8" s="158"/>
      <c r="X8" s="158"/>
      <c r="AG8" t="s">
        <v>152</v>
      </c>
    </row>
    <row r="9" spans="1:60" outlineLevel="1" x14ac:dyDescent="0.2">
      <c r="A9" s="165">
        <v>1</v>
      </c>
      <c r="B9" s="166" t="s">
        <v>579</v>
      </c>
      <c r="C9" s="183" t="s">
        <v>580</v>
      </c>
      <c r="D9" s="167" t="s">
        <v>220</v>
      </c>
      <c r="E9" s="168">
        <v>102.17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221</v>
      </c>
      <c r="S9" s="170" t="s">
        <v>156</v>
      </c>
      <c r="T9" s="171" t="s">
        <v>156</v>
      </c>
      <c r="U9" s="157">
        <v>0.48499999999999999</v>
      </c>
      <c r="V9" s="157">
        <f>ROUND(E9*U9,2)</f>
        <v>49.55</v>
      </c>
      <c r="W9" s="157"/>
      <c r="X9" s="157" t="s">
        <v>169</v>
      </c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3.75" outlineLevel="1" x14ac:dyDescent="0.2">
      <c r="A10" s="155"/>
      <c r="B10" s="156"/>
      <c r="C10" s="257" t="s">
        <v>581</v>
      </c>
      <c r="D10" s="258"/>
      <c r="E10" s="258"/>
      <c r="F10" s="258"/>
      <c r="G10" s="25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9" t="s">
        <v>582</v>
      </c>
      <c r="D11" s="187"/>
      <c r="E11" s="188">
        <v>34.17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9" t="s">
        <v>583</v>
      </c>
      <c r="D12" s="187"/>
      <c r="E12" s="188">
        <v>68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5">
        <v>2</v>
      </c>
      <c r="B13" s="166" t="s">
        <v>584</v>
      </c>
      <c r="C13" s="183" t="s">
        <v>585</v>
      </c>
      <c r="D13" s="167" t="s">
        <v>220</v>
      </c>
      <c r="E13" s="168">
        <v>102.17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0" t="s">
        <v>221</v>
      </c>
      <c r="S13" s="170" t="s">
        <v>156</v>
      </c>
      <c r="T13" s="171" t="s">
        <v>156</v>
      </c>
      <c r="U13" s="157">
        <v>0.14829999999999999</v>
      </c>
      <c r="V13" s="157">
        <f>ROUND(E13*U13,2)</f>
        <v>15.15</v>
      </c>
      <c r="W13" s="157"/>
      <c r="X13" s="157" t="s">
        <v>169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170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55"/>
      <c r="B14" s="156"/>
      <c r="C14" s="257" t="s">
        <v>581</v>
      </c>
      <c r="D14" s="258"/>
      <c r="E14" s="258"/>
      <c r="F14" s="258"/>
      <c r="G14" s="258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215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9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9" t="s">
        <v>586</v>
      </c>
      <c r="D15" s="187"/>
      <c r="E15" s="188">
        <v>102.17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5">
        <v>3</v>
      </c>
      <c r="B16" s="166" t="s">
        <v>587</v>
      </c>
      <c r="C16" s="183" t="s">
        <v>588</v>
      </c>
      <c r="D16" s="167" t="s">
        <v>412</v>
      </c>
      <c r="E16" s="168">
        <v>26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 t="s">
        <v>589</v>
      </c>
      <c r="S16" s="170" t="s">
        <v>156</v>
      </c>
      <c r="T16" s="171" t="s">
        <v>156</v>
      </c>
      <c r="U16" s="157">
        <v>0.5</v>
      </c>
      <c r="V16" s="157">
        <f>ROUND(E16*U16,2)</f>
        <v>13</v>
      </c>
      <c r="W16" s="157"/>
      <c r="X16" s="157" t="s">
        <v>169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170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9" t="s">
        <v>590</v>
      </c>
      <c r="D17" s="187"/>
      <c r="E17" s="188">
        <v>26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4</v>
      </c>
      <c r="B18" s="166" t="s">
        <v>591</v>
      </c>
      <c r="C18" s="183" t="s">
        <v>592</v>
      </c>
      <c r="D18" s="167" t="s">
        <v>412</v>
      </c>
      <c r="E18" s="168">
        <v>37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 t="s">
        <v>589</v>
      </c>
      <c r="S18" s="170" t="s">
        <v>156</v>
      </c>
      <c r="T18" s="171" t="s">
        <v>156</v>
      </c>
      <c r="U18" s="157">
        <v>0.6</v>
      </c>
      <c r="V18" s="157">
        <f>ROUND(E18*U18,2)</f>
        <v>22.2</v>
      </c>
      <c r="W18" s="157"/>
      <c r="X18" s="157" t="s">
        <v>169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170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9" t="s">
        <v>593</v>
      </c>
      <c r="D19" s="187"/>
      <c r="E19" s="188">
        <v>37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5">
        <v>5</v>
      </c>
      <c r="B20" s="166" t="s">
        <v>594</v>
      </c>
      <c r="C20" s="183" t="s">
        <v>595</v>
      </c>
      <c r="D20" s="167" t="s">
        <v>220</v>
      </c>
      <c r="E20" s="168">
        <v>6.5141999999999998</v>
      </c>
      <c r="F20" s="169"/>
      <c r="G20" s="170">
        <f>ROUND(E20*F20,2)</f>
        <v>0</v>
      </c>
      <c r="H20" s="169"/>
      <c r="I20" s="170">
        <f>ROUND(E20*H20,2)</f>
        <v>0</v>
      </c>
      <c r="J20" s="169"/>
      <c r="K20" s="170">
        <f>ROUND(E20*J20,2)</f>
        <v>0</v>
      </c>
      <c r="L20" s="170">
        <v>21</v>
      </c>
      <c r="M20" s="170">
        <f>G20*(1+L20/100)</f>
        <v>0</v>
      </c>
      <c r="N20" s="170">
        <v>0</v>
      </c>
      <c r="O20" s="170">
        <f>ROUND(E20*N20,2)</f>
        <v>0</v>
      </c>
      <c r="P20" s="170">
        <v>0</v>
      </c>
      <c r="Q20" s="170">
        <f>ROUND(E20*P20,2)</f>
        <v>0</v>
      </c>
      <c r="R20" s="170" t="s">
        <v>221</v>
      </c>
      <c r="S20" s="170" t="s">
        <v>156</v>
      </c>
      <c r="T20" s="171" t="s">
        <v>156</v>
      </c>
      <c r="U20" s="157">
        <v>3.5329999999999999</v>
      </c>
      <c r="V20" s="157">
        <f>ROUND(E20*U20,2)</f>
        <v>23.01</v>
      </c>
      <c r="W20" s="157"/>
      <c r="X20" s="157" t="s">
        <v>169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170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7" t="s">
        <v>596</v>
      </c>
      <c r="D21" s="258"/>
      <c r="E21" s="258"/>
      <c r="F21" s="258"/>
      <c r="G21" s="258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9" t="s">
        <v>597</v>
      </c>
      <c r="D22" s="187"/>
      <c r="E22" s="188">
        <v>6.5141999999999998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65">
        <v>6</v>
      </c>
      <c r="B23" s="166" t="s">
        <v>249</v>
      </c>
      <c r="C23" s="183" t="s">
        <v>250</v>
      </c>
      <c r="D23" s="167" t="s">
        <v>220</v>
      </c>
      <c r="E23" s="168">
        <v>26.944800000000001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0" t="s">
        <v>221</v>
      </c>
      <c r="S23" s="170" t="s">
        <v>156</v>
      </c>
      <c r="T23" s="171" t="s">
        <v>156</v>
      </c>
      <c r="U23" s="157">
        <v>1.0999999999999999E-2</v>
      </c>
      <c r="V23" s="157">
        <f>ROUND(E23*U23,2)</f>
        <v>0.3</v>
      </c>
      <c r="W23" s="157"/>
      <c r="X23" s="157" t="s">
        <v>169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170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257" t="s">
        <v>247</v>
      </c>
      <c r="D24" s="258"/>
      <c r="E24" s="258"/>
      <c r="F24" s="258"/>
      <c r="G24" s="258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215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9" t="s">
        <v>598</v>
      </c>
      <c r="D25" s="187"/>
      <c r="E25" s="188">
        <v>26.944800000000001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217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33.75" outlineLevel="1" x14ac:dyDescent="0.2">
      <c r="A26" s="165">
        <v>7</v>
      </c>
      <c r="B26" s="166" t="s">
        <v>252</v>
      </c>
      <c r="C26" s="183" t="s">
        <v>253</v>
      </c>
      <c r="D26" s="167" t="s">
        <v>220</v>
      </c>
      <c r="E26" s="168">
        <v>134.72399999999999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0" t="s">
        <v>221</v>
      </c>
      <c r="S26" s="170" t="s">
        <v>156</v>
      </c>
      <c r="T26" s="171" t="s">
        <v>156</v>
      </c>
      <c r="U26" s="157">
        <v>0</v>
      </c>
      <c r="V26" s="157">
        <f>ROUND(E26*U26,2)</f>
        <v>0</v>
      </c>
      <c r="W26" s="157"/>
      <c r="X26" s="157" t="s">
        <v>169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170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57" t="s">
        <v>247</v>
      </c>
      <c r="D27" s="258"/>
      <c r="E27" s="258"/>
      <c r="F27" s="258"/>
      <c r="G27" s="25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9" t="s">
        <v>599</v>
      </c>
      <c r="D28" s="187"/>
      <c r="E28" s="188">
        <v>134.72399999999999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217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65">
        <v>8</v>
      </c>
      <c r="B29" s="166" t="s">
        <v>255</v>
      </c>
      <c r="C29" s="183" t="s">
        <v>256</v>
      </c>
      <c r="D29" s="167" t="s">
        <v>220</v>
      </c>
      <c r="E29" s="168">
        <v>26.944800000000001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70">
        <v>0</v>
      </c>
      <c r="O29" s="170">
        <f>ROUND(E29*N29,2)</f>
        <v>0</v>
      </c>
      <c r="P29" s="170">
        <v>0</v>
      </c>
      <c r="Q29" s="170">
        <f>ROUND(E29*P29,2)</f>
        <v>0</v>
      </c>
      <c r="R29" s="170" t="s">
        <v>221</v>
      </c>
      <c r="S29" s="170" t="s">
        <v>156</v>
      </c>
      <c r="T29" s="171" t="s">
        <v>156</v>
      </c>
      <c r="U29" s="157">
        <v>0.65200000000000002</v>
      </c>
      <c r="V29" s="157">
        <f>ROUND(E29*U29,2)</f>
        <v>17.57</v>
      </c>
      <c r="W29" s="157"/>
      <c r="X29" s="157" t="s">
        <v>169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170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9" t="s">
        <v>600</v>
      </c>
      <c r="D30" s="187"/>
      <c r="E30" s="188">
        <v>26.944800000000001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65">
        <v>9</v>
      </c>
      <c r="B31" s="166" t="s">
        <v>258</v>
      </c>
      <c r="C31" s="183" t="s">
        <v>259</v>
      </c>
      <c r="D31" s="167" t="s">
        <v>220</v>
      </c>
      <c r="E31" s="168">
        <v>75.225200000000001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0" t="s">
        <v>221</v>
      </c>
      <c r="S31" s="170" t="s">
        <v>156</v>
      </c>
      <c r="T31" s="171" t="s">
        <v>156</v>
      </c>
      <c r="U31" s="157">
        <v>1.1499999999999999</v>
      </c>
      <c r="V31" s="157">
        <f>ROUND(E31*U31,2)</f>
        <v>86.51</v>
      </c>
      <c r="W31" s="157"/>
      <c r="X31" s="157" t="s">
        <v>169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57" t="s">
        <v>260</v>
      </c>
      <c r="D32" s="258"/>
      <c r="E32" s="258"/>
      <c r="F32" s="258"/>
      <c r="G32" s="258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215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9" t="s">
        <v>601</v>
      </c>
      <c r="D33" s="187"/>
      <c r="E33" s="188">
        <v>22.311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9" t="s">
        <v>602</v>
      </c>
      <c r="D34" s="187"/>
      <c r="E34" s="188">
        <v>46.4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9" t="s">
        <v>603</v>
      </c>
      <c r="D35" s="187"/>
      <c r="E35" s="188">
        <v>6.5141999999999998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5">
        <v>10</v>
      </c>
      <c r="B36" s="166" t="s">
        <v>280</v>
      </c>
      <c r="C36" s="183" t="s">
        <v>281</v>
      </c>
      <c r="D36" s="167" t="s">
        <v>220</v>
      </c>
      <c r="E36" s="168">
        <v>26.944800000000001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0" t="s">
        <v>221</v>
      </c>
      <c r="S36" s="170" t="s">
        <v>156</v>
      </c>
      <c r="T36" s="171" t="s">
        <v>156</v>
      </c>
      <c r="U36" s="157">
        <v>0</v>
      </c>
      <c r="V36" s="157">
        <f>ROUND(E36*U36,2)</f>
        <v>0</v>
      </c>
      <c r="W36" s="157"/>
      <c r="X36" s="157" t="s">
        <v>169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170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9" t="s">
        <v>600</v>
      </c>
      <c r="D37" s="187"/>
      <c r="E37" s="188">
        <v>26.944800000000001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59" t="s">
        <v>151</v>
      </c>
      <c r="B38" s="160" t="s">
        <v>67</v>
      </c>
      <c r="C38" s="181" t="s">
        <v>89</v>
      </c>
      <c r="D38" s="161"/>
      <c r="E38" s="162"/>
      <c r="F38" s="163"/>
      <c r="G38" s="163">
        <f>SUMIF(AG39:AG64,"&lt;&gt;NOR",G39:G64)</f>
        <v>0</v>
      </c>
      <c r="H38" s="163"/>
      <c r="I38" s="163">
        <f>SUM(I39:I64)</f>
        <v>0</v>
      </c>
      <c r="J38" s="163"/>
      <c r="K38" s="163">
        <f>SUM(K39:K64)</f>
        <v>0</v>
      </c>
      <c r="L38" s="163"/>
      <c r="M38" s="163">
        <f>SUM(M39:M64)</f>
        <v>0</v>
      </c>
      <c r="N38" s="163"/>
      <c r="O38" s="163">
        <f>SUM(O39:O64)</f>
        <v>103.80999999999999</v>
      </c>
      <c r="P38" s="163"/>
      <c r="Q38" s="163">
        <f>SUM(Q39:Q64)</f>
        <v>0</v>
      </c>
      <c r="R38" s="163"/>
      <c r="S38" s="163"/>
      <c r="T38" s="164"/>
      <c r="U38" s="158"/>
      <c r="V38" s="158">
        <f>SUM(V39:V64)</f>
        <v>170.87000000000003</v>
      </c>
      <c r="W38" s="158"/>
      <c r="X38" s="158"/>
      <c r="AG38" t="s">
        <v>152</v>
      </c>
    </row>
    <row r="39" spans="1:60" ht="22.5" outlineLevel="1" x14ac:dyDescent="0.2">
      <c r="A39" s="165">
        <v>11</v>
      </c>
      <c r="B39" s="166" t="s">
        <v>301</v>
      </c>
      <c r="C39" s="183" t="s">
        <v>302</v>
      </c>
      <c r="D39" s="167" t="s">
        <v>212</v>
      </c>
      <c r="E39" s="168">
        <v>54.09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0" t="s">
        <v>221</v>
      </c>
      <c r="S39" s="170" t="s">
        <v>156</v>
      </c>
      <c r="T39" s="171" t="s">
        <v>156</v>
      </c>
      <c r="U39" s="157">
        <v>0.15</v>
      </c>
      <c r="V39" s="157">
        <f>ROUND(E39*U39,2)</f>
        <v>8.11</v>
      </c>
      <c r="W39" s="157"/>
      <c r="X39" s="157" t="s">
        <v>169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170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57" t="s">
        <v>303</v>
      </c>
      <c r="D40" s="258"/>
      <c r="E40" s="258"/>
      <c r="F40" s="258"/>
      <c r="G40" s="258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79" t="str">
        <f>C40</f>
        <v>z rostlé horniny tř.1 - 4 pod násypy z hornin soudržných do 92% PS a hornin nesoudržných sypkých relativní ulehlosti I(d) do 0,8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9" t="s">
        <v>604</v>
      </c>
      <c r="D41" s="187"/>
      <c r="E41" s="188">
        <v>54.09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5">
        <v>12</v>
      </c>
      <c r="B42" s="166" t="s">
        <v>305</v>
      </c>
      <c r="C42" s="183" t="s">
        <v>306</v>
      </c>
      <c r="D42" s="167" t="s">
        <v>220</v>
      </c>
      <c r="E42" s="168">
        <v>5.4089999999999998</v>
      </c>
      <c r="F42" s="169"/>
      <c r="G42" s="170">
        <f>ROUND(E42*F42,2)</f>
        <v>0</v>
      </c>
      <c r="H42" s="169"/>
      <c r="I42" s="170">
        <f>ROUND(E42*H42,2)</f>
        <v>0</v>
      </c>
      <c r="J42" s="169"/>
      <c r="K42" s="170">
        <f>ROUND(E42*J42,2)</f>
        <v>0</v>
      </c>
      <c r="L42" s="170">
        <v>21</v>
      </c>
      <c r="M42" s="170">
        <f>G42*(1+L42/100)</f>
        <v>0</v>
      </c>
      <c r="N42" s="170">
        <v>2.5855999999999999</v>
      </c>
      <c r="O42" s="170">
        <f>ROUND(E42*N42,2)</f>
        <v>13.99</v>
      </c>
      <c r="P42" s="170">
        <v>0</v>
      </c>
      <c r="Q42" s="170">
        <f>ROUND(E42*P42,2)</f>
        <v>0</v>
      </c>
      <c r="R42" s="170" t="s">
        <v>307</v>
      </c>
      <c r="S42" s="170" t="s">
        <v>156</v>
      </c>
      <c r="T42" s="171" t="s">
        <v>156</v>
      </c>
      <c r="U42" s="157">
        <v>0.52900000000000003</v>
      </c>
      <c r="V42" s="157">
        <f>ROUND(E42*U42,2)</f>
        <v>2.86</v>
      </c>
      <c r="W42" s="157"/>
      <c r="X42" s="157" t="s">
        <v>169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170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257" t="s">
        <v>308</v>
      </c>
      <c r="D43" s="258"/>
      <c r="E43" s="258"/>
      <c r="F43" s="258"/>
      <c r="G43" s="258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215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9" t="s">
        <v>605</v>
      </c>
      <c r="D44" s="187"/>
      <c r="E44" s="188">
        <v>5.4089999999999998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217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5">
        <v>13</v>
      </c>
      <c r="B45" s="166" t="s">
        <v>606</v>
      </c>
      <c r="C45" s="183" t="s">
        <v>607</v>
      </c>
      <c r="D45" s="167" t="s">
        <v>212</v>
      </c>
      <c r="E45" s="168">
        <v>44.7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70">
        <v>0.52</v>
      </c>
      <c r="O45" s="170">
        <f>ROUND(E45*N45,2)</f>
        <v>23.24</v>
      </c>
      <c r="P45" s="170">
        <v>0</v>
      </c>
      <c r="Q45" s="170">
        <f>ROUND(E45*P45,2)</f>
        <v>0</v>
      </c>
      <c r="R45" s="170" t="s">
        <v>408</v>
      </c>
      <c r="S45" s="170" t="s">
        <v>156</v>
      </c>
      <c r="T45" s="171" t="s">
        <v>156</v>
      </c>
      <c r="U45" s="157">
        <v>0.9</v>
      </c>
      <c r="V45" s="157">
        <f>ROUND(E45*U45,2)</f>
        <v>40.229999999999997</v>
      </c>
      <c r="W45" s="157"/>
      <c r="X45" s="157" t="s">
        <v>169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7" t="s">
        <v>608</v>
      </c>
      <c r="D46" s="258"/>
      <c r="E46" s="258"/>
      <c r="F46" s="258"/>
      <c r="G46" s="258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609</v>
      </c>
      <c r="D47" s="187"/>
      <c r="E47" s="188">
        <v>14.88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9" t="s">
        <v>610</v>
      </c>
      <c r="D48" s="187"/>
      <c r="E48" s="188">
        <v>29.82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217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5">
        <v>14</v>
      </c>
      <c r="B49" s="166" t="s">
        <v>310</v>
      </c>
      <c r="C49" s="183" t="s">
        <v>311</v>
      </c>
      <c r="D49" s="167" t="s">
        <v>220</v>
      </c>
      <c r="E49" s="168">
        <v>26.05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70">
        <v>2.5249999999999999</v>
      </c>
      <c r="O49" s="170">
        <f>ROUND(E49*N49,2)</f>
        <v>65.78</v>
      </c>
      <c r="P49" s="170">
        <v>0</v>
      </c>
      <c r="Q49" s="170">
        <f>ROUND(E49*P49,2)</f>
        <v>0</v>
      </c>
      <c r="R49" s="170" t="s">
        <v>307</v>
      </c>
      <c r="S49" s="170" t="s">
        <v>156</v>
      </c>
      <c r="T49" s="171" t="s">
        <v>156</v>
      </c>
      <c r="U49" s="157">
        <v>0.46</v>
      </c>
      <c r="V49" s="157">
        <f>ROUND(E49*U49,2)</f>
        <v>11.98</v>
      </c>
      <c r="W49" s="157"/>
      <c r="X49" s="157" t="s">
        <v>169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170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257" t="s">
        <v>308</v>
      </c>
      <c r="D50" s="258"/>
      <c r="E50" s="258"/>
      <c r="F50" s="258"/>
      <c r="G50" s="258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9" t="s">
        <v>611</v>
      </c>
      <c r="D51" s="187"/>
      <c r="E51" s="188">
        <v>26.05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5">
        <v>15</v>
      </c>
      <c r="B52" s="166" t="s">
        <v>313</v>
      </c>
      <c r="C52" s="183" t="s">
        <v>314</v>
      </c>
      <c r="D52" s="167" t="s">
        <v>212</v>
      </c>
      <c r="E52" s="168">
        <v>106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70">
        <v>2.0000000000000001E-4</v>
      </c>
      <c r="O52" s="170">
        <f>ROUND(E52*N52,2)</f>
        <v>0.02</v>
      </c>
      <c r="P52" s="170">
        <v>0</v>
      </c>
      <c r="Q52" s="170">
        <f>ROUND(E52*P52,2)</f>
        <v>0</v>
      </c>
      <c r="R52" s="170" t="s">
        <v>307</v>
      </c>
      <c r="S52" s="170" t="s">
        <v>156</v>
      </c>
      <c r="T52" s="171" t="s">
        <v>156</v>
      </c>
      <c r="U52" s="157">
        <v>0.45</v>
      </c>
      <c r="V52" s="157">
        <f>ROUND(E52*U52,2)</f>
        <v>47.7</v>
      </c>
      <c r="W52" s="157"/>
      <c r="X52" s="157" t="s">
        <v>169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170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9" t="s">
        <v>612</v>
      </c>
      <c r="D53" s="187"/>
      <c r="E53" s="188">
        <v>106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5">
        <v>16</v>
      </c>
      <c r="B54" s="166" t="s">
        <v>316</v>
      </c>
      <c r="C54" s="183" t="s">
        <v>317</v>
      </c>
      <c r="D54" s="167" t="s">
        <v>212</v>
      </c>
      <c r="E54" s="168">
        <v>106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0" t="s">
        <v>307</v>
      </c>
      <c r="S54" s="170" t="s">
        <v>156</v>
      </c>
      <c r="T54" s="171" t="s">
        <v>156</v>
      </c>
      <c r="U54" s="157">
        <v>0.32</v>
      </c>
      <c r="V54" s="157">
        <f>ROUND(E54*U54,2)</f>
        <v>33.92</v>
      </c>
      <c r="W54" s="157"/>
      <c r="X54" s="157" t="s">
        <v>169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9" t="s">
        <v>613</v>
      </c>
      <c r="D55" s="187"/>
      <c r="E55" s="188">
        <v>106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5">
        <v>17</v>
      </c>
      <c r="B56" s="166" t="s">
        <v>614</v>
      </c>
      <c r="C56" s="183" t="s">
        <v>615</v>
      </c>
      <c r="D56" s="167" t="s">
        <v>321</v>
      </c>
      <c r="E56" s="168">
        <v>0.34444000000000002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70">
        <v>1.0211600000000001</v>
      </c>
      <c r="O56" s="170">
        <f>ROUND(E56*N56,2)</f>
        <v>0.35</v>
      </c>
      <c r="P56" s="170">
        <v>0</v>
      </c>
      <c r="Q56" s="170">
        <f>ROUND(E56*P56,2)</f>
        <v>0</v>
      </c>
      <c r="R56" s="170" t="s">
        <v>408</v>
      </c>
      <c r="S56" s="170" t="s">
        <v>156</v>
      </c>
      <c r="T56" s="171" t="s">
        <v>156</v>
      </c>
      <c r="U56" s="157">
        <v>23.530999999999999</v>
      </c>
      <c r="V56" s="157">
        <f>ROUND(E56*U56,2)</f>
        <v>8.11</v>
      </c>
      <c r="W56" s="157"/>
      <c r="X56" s="157" t="s">
        <v>169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170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9" t="s">
        <v>616</v>
      </c>
      <c r="D57" s="187"/>
      <c r="E57" s="188">
        <v>0.11692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217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9" t="s">
        <v>617</v>
      </c>
      <c r="D58" s="187"/>
      <c r="E58" s="188">
        <v>0.22752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5">
        <v>18</v>
      </c>
      <c r="B59" s="166" t="s">
        <v>319</v>
      </c>
      <c r="C59" s="183" t="s">
        <v>320</v>
      </c>
      <c r="D59" s="167" t="s">
        <v>321</v>
      </c>
      <c r="E59" s="168">
        <v>0.11849999999999999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70">
        <v>1.00349</v>
      </c>
      <c r="O59" s="170">
        <f>ROUND(E59*N59,2)</f>
        <v>0.12</v>
      </c>
      <c r="P59" s="170">
        <v>0</v>
      </c>
      <c r="Q59" s="170">
        <f>ROUND(E59*P59,2)</f>
        <v>0</v>
      </c>
      <c r="R59" s="170" t="s">
        <v>307</v>
      </c>
      <c r="S59" s="170" t="s">
        <v>156</v>
      </c>
      <c r="T59" s="171" t="s">
        <v>156</v>
      </c>
      <c r="U59" s="157">
        <v>41.496000000000002</v>
      </c>
      <c r="V59" s="157">
        <f>ROUND(E59*U59,2)</f>
        <v>4.92</v>
      </c>
      <c r="W59" s="157"/>
      <c r="X59" s="157" t="s">
        <v>169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170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9" t="s">
        <v>618</v>
      </c>
      <c r="D60" s="187"/>
      <c r="E60" s="188">
        <v>0.11849999999999999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217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5">
        <v>19</v>
      </c>
      <c r="B61" s="166" t="s">
        <v>323</v>
      </c>
      <c r="C61" s="183" t="s">
        <v>324</v>
      </c>
      <c r="D61" s="167" t="s">
        <v>321</v>
      </c>
      <c r="E61" s="168">
        <v>0.24884000000000001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70">
        <v>1.05294</v>
      </c>
      <c r="O61" s="170">
        <f>ROUND(E61*N61,2)</f>
        <v>0.26</v>
      </c>
      <c r="P61" s="170">
        <v>0</v>
      </c>
      <c r="Q61" s="170">
        <f>ROUND(E61*P61,2)</f>
        <v>0</v>
      </c>
      <c r="R61" s="170" t="s">
        <v>307</v>
      </c>
      <c r="S61" s="170" t="s">
        <v>156</v>
      </c>
      <c r="T61" s="171" t="s">
        <v>156</v>
      </c>
      <c r="U61" s="157">
        <v>12.368</v>
      </c>
      <c r="V61" s="157">
        <f>ROUND(E61*U61,2)</f>
        <v>3.08</v>
      </c>
      <c r="W61" s="157"/>
      <c r="X61" s="157" t="s">
        <v>169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170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9" t="s">
        <v>619</v>
      </c>
      <c r="D62" s="187"/>
      <c r="E62" s="188">
        <v>0.24884000000000001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5">
        <v>20</v>
      </c>
      <c r="B63" s="166" t="s">
        <v>326</v>
      </c>
      <c r="C63" s="183" t="s">
        <v>327</v>
      </c>
      <c r="D63" s="167" t="s">
        <v>212</v>
      </c>
      <c r="E63" s="168">
        <v>106</v>
      </c>
      <c r="F63" s="169"/>
      <c r="G63" s="170">
        <f>ROUND(E63*F63,2)</f>
        <v>0</v>
      </c>
      <c r="H63" s="169"/>
      <c r="I63" s="170">
        <f>ROUND(E63*H63,2)</f>
        <v>0</v>
      </c>
      <c r="J63" s="169"/>
      <c r="K63" s="170">
        <f>ROUND(E63*J63,2)</f>
        <v>0</v>
      </c>
      <c r="L63" s="170">
        <v>21</v>
      </c>
      <c r="M63" s="170">
        <f>G63*(1+L63/100)</f>
        <v>0</v>
      </c>
      <c r="N63" s="170">
        <v>5.0000000000000001E-4</v>
      </c>
      <c r="O63" s="170">
        <f>ROUND(E63*N63,2)</f>
        <v>0.05</v>
      </c>
      <c r="P63" s="170">
        <v>0</v>
      </c>
      <c r="Q63" s="170">
        <f>ROUND(E63*P63,2)</f>
        <v>0</v>
      </c>
      <c r="R63" s="170" t="s">
        <v>292</v>
      </c>
      <c r="S63" s="170" t="s">
        <v>156</v>
      </c>
      <c r="T63" s="171" t="s">
        <v>156</v>
      </c>
      <c r="U63" s="157">
        <v>9.4E-2</v>
      </c>
      <c r="V63" s="157">
        <f>ROUND(E63*U63,2)</f>
        <v>9.9600000000000009</v>
      </c>
      <c r="W63" s="157"/>
      <c r="X63" s="157" t="s">
        <v>169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170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9" t="s">
        <v>620</v>
      </c>
      <c r="D64" s="187"/>
      <c r="E64" s="188">
        <v>106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217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59" t="s">
        <v>151</v>
      </c>
      <c r="B65" s="160" t="s">
        <v>69</v>
      </c>
      <c r="C65" s="181" t="s">
        <v>90</v>
      </c>
      <c r="D65" s="161"/>
      <c r="E65" s="162"/>
      <c r="F65" s="163"/>
      <c r="G65" s="163">
        <f>SUMIF(AG66:AG90,"&lt;&gt;NOR",G66:G90)</f>
        <v>0</v>
      </c>
      <c r="H65" s="163"/>
      <c r="I65" s="163">
        <f>SUM(I66:I90)</f>
        <v>0</v>
      </c>
      <c r="J65" s="163"/>
      <c r="K65" s="163">
        <f>SUM(K66:K90)</f>
        <v>0</v>
      </c>
      <c r="L65" s="163"/>
      <c r="M65" s="163">
        <f>SUM(M66:M90)</f>
        <v>0</v>
      </c>
      <c r="N65" s="163"/>
      <c r="O65" s="163">
        <f>SUM(O66:O90)</f>
        <v>12.92</v>
      </c>
      <c r="P65" s="163"/>
      <c r="Q65" s="163">
        <f>SUM(Q66:Q90)</f>
        <v>0</v>
      </c>
      <c r="R65" s="163"/>
      <c r="S65" s="163"/>
      <c r="T65" s="164"/>
      <c r="U65" s="158"/>
      <c r="V65" s="158">
        <f>SUM(V66:V90)</f>
        <v>108.81</v>
      </c>
      <c r="W65" s="158"/>
      <c r="X65" s="158"/>
      <c r="AG65" t="s">
        <v>152</v>
      </c>
    </row>
    <row r="66" spans="1:60" ht="22.5" outlineLevel="1" x14ac:dyDescent="0.2">
      <c r="A66" s="165">
        <v>21</v>
      </c>
      <c r="B66" s="166" t="s">
        <v>621</v>
      </c>
      <c r="C66" s="183" t="s">
        <v>622</v>
      </c>
      <c r="D66" s="167" t="s">
        <v>623</v>
      </c>
      <c r="E66" s="168">
        <v>10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70">
        <v>0.10481</v>
      </c>
      <c r="O66" s="170">
        <f>ROUND(E66*N66,2)</f>
        <v>1.05</v>
      </c>
      <c r="P66" s="170">
        <v>0</v>
      </c>
      <c r="Q66" s="170">
        <f>ROUND(E66*P66,2)</f>
        <v>0</v>
      </c>
      <c r="R66" s="170" t="s">
        <v>589</v>
      </c>
      <c r="S66" s="170" t="s">
        <v>156</v>
      </c>
      <c r="T66" s="171" t="s">
        <v>156</v>
      </c>
      <c r="U66" s="157">
        <v>1.5</v>
      </c>
      <c r="V66" s="157">
        <f>ROUND(E66*U66,2)</f>
        <v>15</v>
      </c>
      <c r="W66" s="157"/>
      <c r="X66" s="157" t="s">
        <v>169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170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9" t="s">
        <v>624</v>
      </c>
      <c r="D67" s="187"/>
      <c r="E67" s="188">
        <v>10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65">
        <v>22</v>
      </c>
      <c r="B68" s="166" t="s">
        <v>625</v>
      </c>
      <c r="C68" s="183" t="s">
        <v>626</v>
      </c>
      <c r="D68" s="167" t="s">
        <v>623</v>
      </c>
      <c r="E68" s="168">
        <v>20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70">
        <v>8.6629999999999999E-2</v>
      </c>
      <c r="O68" s="170">
        <f>ROUND(E68*N68,2)</f>
        <v>1.73</v>
      </c>
      <c r="P68" s="170">
        <v>0</v>
      </c>
      <c r="Q68" s="170">
        <f>ROUND(E68*P68,2)</f>
        <v>0</v>
      </c>
      <c r="R68" s="170" t="s">
        <v>589</v>
      </c>
      <c r="S68" s="170" t="s">
        <v>156</v>
      </c>
      <c r="T68" s="171" t="s">
        <v>156</v>
      </c>
      <c r="U68" s="157">
        <v>1.5</v>
      </c>
      <c r="V68" s="157">
        <f>ROUND(E68*U68,2)</f>
        <v>30</v>
      </c>
      <c r="W68" s="157"/>
      <c r="X68" s="157" t="s">
        <v>169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170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9" t="s">
        <v>627</v>
      </c>
      <c r="D69" s="187"/>
      <c r="E69" s="188">
        <v>20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65">
        <v>23</v>
      </c>
      <c r="B70" s="166" t="s">
        <v>628</v>
      </c>
      <c r="C70" s="183" t="s">
        <v>629</v>
      </c>
      <c r="D70" s="167" t="s">
        <v>412</v>
      </c>
      <c r="E70" s="168">
        <v>50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70">
        <v>4.6800000000000001E-3</v>
      </c>
      <c r="O70" s="170">
        <f>ROUND(E70*N70,2)</f>
        <v>0.23</v>
      </c>
      <c r="P70" s="170">
        <v>0</v>
      </c>
      <c r="Q70" s="170">
        <f>ROUND(E70*P70,2)</f>
        <v>0</v>
      </c>
      <c r="R70" s="170" t="s">
        <v>589</v>
      </c>
      <c r="S70" s="170" t="s">
        <v>156</v>
      </c>
      <c r="T70" s="171" t="s">
        <v>156</v>
      </c>
      <c r="U70" s="157">
        <v>0.44</v>
      </c>
      <c r="V70" s="157">
        <f>ROUND(E70*U70,2)</f>
        <v>22</v>
      </c>
      <c r="W70" s="157"/>
      <c r="X70" s="157" t="s">
        <v>169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170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57" t="s">
        <v>630</v>
      </c>
      <c r="D71" s="258"/>
      <c r="E71" s="258"/>
      <c r="F71" s="258"/>
      <c r="G71" s="258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215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9" t="s">
        <v>631</v>
      </c>
      <c r="D72" s="187"/>
      <c r="E72" s="188">
        <v>50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217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65">
        <v>24</v>
      </c>
      <c r="B73" s="166" t="s">
        <v>632</v>
      </c>
      <c r="C73" s="183" t="s">
        <v>633</v>
      </c>
      <c r="D73" s="167" t="s">
        <v>412</v>
      </c>
      <c r="E73" s="168">
        <v>63</v>
      </c>
      <c r="F73" s="169"/>
      <c r="G73" s="170">
        <f>ROUND(E73*F73,2)</f>
        <v>0</v>
      </c>
      <c r="H73" s="169"/>
      <c r="I73" s="170">
        <f>ROUND(E73*H73,2)</f>
        <v>0</v>
      </c>
      <c r="J73" s="169"/>
      <c r="K73" s="170">
        <f>ROUND(E73*J73,2)</f>
        <v>0</v>
      </c>
      <c r="L73" s="170">
        <v>21</v>
      </c>
      <c r="M73" s="170">
        <f>G73*(1+L73/100)</f>
        <v>0</v>
      </c>
      <c r="N73" s="170">
        <v>0.1</v>
      </c>
      <c r="O73" s="170">
        <f>ROUND(E73*N73,2)</f>
        <v>6.3</v>
      </c>
      <c r="P73" s="170">
        <v>0</v>
      </c>
      <c r="Q73" s="170">
        <f>ROUND(E73*P73,2)</f>
        <v>0</v>
      </c>
      <c r="R73" s="170" t="s">
        <v>589</v>
      </c>
      <c r="S73" s="170" t="s">
        <v>156</v>
      </c>
      <c r="T73" s="171" t="s">
        <v>156</v>
      </c>
      <c r="U73" s="157">
        <v>0.44</v>
      </c>
      <c r="V73" s="157">
        <f>ROUND(E73*U73,2)</f>
        <v>27.72</v>
      </c>
      <c r="W73" s="157"/>
      <c r="X73" s="157" t="s">
        <v>169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170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257" t="s">
        <v>630</v>
      </c>
      <c r="D74" s="258"/>
      <c r="E74" s="258"/>
      <c r="F74" s="258"/>
      <c r="G74" s="258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215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9" t="s">
        <v>634</v>
      </c>
      <c r="D75" s="187"/>
      <c r="E75" s="188">
        <v>63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217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65">
        <v>25</v>
      </c>
      <c r="B76" s="166" t="s">
        <v>635</v>
      </c>
      <c r="C76" s="183" t="s">
        <v>636</v>
      </c>
      <c r="D76" s="167" t="s">
        <v>297</v>
      </c>
      <c r="E76" s="168">
        <v>58.95</v>
      </c>
      <c r="F76" s="169"/>
      <c r="G76" s="170">
        <f>ROUND(E76*F76,2)</f>
        <v>0</v>
      </c>
      <c r="H76" s="169"/>
      <c r="I76" s="170">
        <f>ROUND(E76*H76,2)</f>
        <v>0</v>
      </c>
      <c r="J76" s="169"/>
      <c r="K76" s="170">
        <f>ROUND(E76*J76,2)</f>
        <v>0</v>
      </c>
      <c r="L76" s="170">
        <v>21</v>
      </c>
      <c r="M76" s="170">
        <f>G76*(1+L76/100)</f>
        <v>0</v>
      </c>
      <c r="N76" s="170">
        <v>5.3670000000000002E-2</v>
      </c>
      <c r="O76" s="170">
        <f>ROUND(E76*N76,2)</f>
        <v>3.16</v>
      </c>
      <c r="P76" s="170">
        <v>0</v>
      </c>
      <c r="Q76" s="170">
        <f>ROUND(E76*P76,2)</f>
        <v>0</v>
      </c>
      <c r="R76" s="170" t="s">
        <v>408</v>
      </c>
      <c r="S76" s="170" t="s">
        <v>156</v>
      </c>
      <c r="T76" s="171" t="s">
        <v>156</v>
      </c>
      <c r="U76" s="157">
        <v>0.23899999999999999</v>
      </c>
      <c r="V76" s="157">
        <f>ROUND(E76*U76,2)</f>
        <v>14.09</v>
      </c>
      <c r="W76" s="157"/>
      <c r="X76" s="157" t="s">
        <v>169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170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257" t="s">
        <v>637</v>
      </c>
      <c r="D77" s="258"/>
      <c r="E77" s="258"/>
      <c r="F77" s="258"/>
      <c r="G77" s="258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215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9" t="s">
        <v>638</v>
      </c>
      <c r="D78" s="187"/>
      <c r="E78" s="188">
        <v>58.95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217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5">
        <v>26</v>
      </c>
      <c r="B79" s="166" t="s">
        <v>639</v>
      </c>
      <c r="C79" s="183" t="s">
        <v>640</v>
      </c>
      <c r="D79" s="167" t="s">
        <v>412</v>
      </c>
      <c r="E79" s="168">
        <v>31</v>
      </c>
      <c r="F79" s="169"/>
      <c r="G79" s="170">
        <f>ROUND(E79*F79,2)</f>
        <v>0</v>
      </c>
      <c r="H79" s="169"/>
      <c r="I79" s="170">
        <f>ROUND(E79*H79,2)</f>
        <v>0</v>
      </c>
      <c r="J79" s="169"/>
      <c r="K79" s="170">
        <f>ROUND(E79*J79,2)</f>
        <v>0</v>
      </c>
      <c r="L79" s="170">
        <v>21</v>
      </c>
      <c r="M79" s="170">
        <f>G79*(1+L79/100)</f>
        <v>0</v>
      </c>
      <c r="N79" s="170">
        <v>4.5999999999999999E-3</v>
      </c>
      <c r="O79" s="170">
        <f>ROUND(E79*N79,2)</f>
        <v>0.14000000000000001</v>
      </c>
      <c r="P79" s="170">
        <v>0</v>
      </c>
      <c r="Q79" s="170">
        <f>ROUND(E79*P79,2)</f>
        <v>0</v>
      </c>
      <c r="R79" s="170" t="s">
        <v>286</v>
      </c>
      <c r="S79" s="170" t="s">
        <v>156</v>
      </c>
      <c r="T79" s="171" t="s">
        <v>156</v>
      </c>
      <c r="U79" s="157">
        <v>0</v>
      </c>
      <c r="V79" s="157">
        <f>ROUND(E79*U79,2)</f>
        <v>0</v>
      </c>
      <c r="W79" s="157"/>
      <c r="X79" s="157" t="s">
        <v>287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288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9" t="s">
        <v>641</v>
      </c>
      <c r="D80" s="187"/>
      <c r="E80" s="188">
        <v>31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217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5">
        <v>27</v>
      </c>
      <c r="B81" s="166" t="s">
        <v>642</v>
      </c>
      <c r="C81" s="183" t="s">
        <v>643</v>
      </c>
      <c r="D81" s="167" t="s">
        <v>412</v>
      </c>
      <c r="E81" s="168">
        <v>16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70">
        <v>6.0000000000000001E-3</v>
      </c>
      <c r="O81" s="170">
        <f>ROUND(E81*N81,2)</f>
        <v>0.1</v>
      </c>
      <c r="P81" s="170">
        <v>0</v>
      </c>
      <c r="Q81" s="170">
        <f>ROUND(E81*P81,2)</f>
        <v>0</v>
      </c>
      <c r="R81" s="170" t="s">
        <v>286</v>
      </c>
      <c r="S81" s="170" t="s">
        <v>156</v>
      </c>
      <c r="T81" s="171" t="s">
        <v>156</v>
      </c>
      <c r="U81" s="157">
        <v>0</v>
      </c>
      <c r="V81" s="157">
        <f>ROUND(E81*U81,2)</f>
        <v>0</v>
      </c>
      <c r="W81" s="157"/>
      <c r="X81" s="157" t="s">
        <v>287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288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9" t="s">
        <v>644</v>
      </c>
      <c r="D82" s="187"/>
      <c r="E82" s="188">
        <v>16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217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5">
        <v>28</v>
      </c>
      <c r="B83" s="166" t="s">
        <v>645</v>
      </c>
      <c r="C83" s="183" t="s">
        <v>646</v>
      </c>
      <c r="D83" s="167" t="s">
        <v>412</v>
      </c>
      <c r="E83" s="168">
        <v>2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70">
        <v>7.4999999999999997E-3</v>
      </c>
      <c r="O83" s="170">
        <f>ROUND(E83*N83,2)</f>
        <v>0.02</v>
      </c>
      <c r="P83" s="170">
        <v>0</v>
      </c>
      <c r="Q83" s="170">
        <f>ROUND(E83*P83,2)</f>
        <v>0</v>
      </c>
      <c r="R83" s="170" t="s">
        <v>286</v>
      </c>
      <c r="S83" s="170" t="s">
        <v>156</v>
      </c>
      <c r="T83" s="171" t="s">
        <v>156</v>
      </c>
      <c r="U83" s="157">
        <v>0</v>
      </c>
      <c r="V83" s="157">
        <f>ROUND(E83*U83,2)</f>
        <v>0</v>
      </c>
      <c r="W83" s="157"/>
      <c r="X83" s="157" t="s">
        <v>287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288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9" t="s">
        <v>67</v>
      </c>
      <c r="D84" s="187"/>
      <c r="E84" s="188">
        <v>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217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65">
        <v>29</v>
      </c>
      <c r="B85" s="166" t="s">
        <v>647</v>
      </c>
      <c r="C85" s="183" t="s">
        <v>648</v>
      </c>
      <c r="D85" s="167" t="s">
        <v>412</v>
      </c>
      <c r="E85" s="168">
        <v>39</v>
      </c>
      <c r="F85" s="169"/>
      <c r="G85" s="170">
        <f>ROUND(E85*F85,2)</f>
        <v>0</v>
      </c>
      <c r="H85" s="169"/>
      <c r="I85" s="170">
        <f>ROUND(E85*H85,2)</f>
        <v>0</v>
      </c>
      <c r="J85" s="169"/>
      <c r="K85" s="170">
        <f>ROUND(E85*J85,2)</f>
        <v>0</v>
      </c>
      <c r="L85" s="170">
        <v>21</v>
      </c>
      <c r="M85" s="170">
        <f>G85*(1+L85/100)</f>
        <v>0</v>
      </c>
      <c r="N85" s="170">
        <v>3.4499999999999999E-3</v>
      </c>
      <c r="O85" s="170">
        <f>ROUND(E85*N85,2)</f>
        <v>0.13</v>
      </c>
      <c r="P85" s="170">
        <v>0</v>
      </c>
      <c r="Q85" s="170">
        <f>ROUND(E85*P85,2)</f>
        <v>0</v>
      </c>
      <c r="R85" s="170" t="s">
        <v>286</v>
      </c>
      <c r="S85" s="170" t="s">
        <v>156</v>
      </c>
      <c r="T85" s="171" t="s">
        <v>156</v>
      </c>
      <c r="U85" s="157">
        <v>0</v>
      </c>
      <c r="V85" s="157">
        <f>ROUND(E85*U85,2)</f>
        <v>0</v>
      </c>
      <c r="W85" s="157"/>
      <c r="X85" s="157" t="s">
        <v>287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288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9" t="s">
        <v>649</v>
      </c>
      <c r="D86" s="187"/>
      <c r="E86" s="188">
        <v>39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217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33.75" outlineLevel="1" x14ac:dyDescent="0.2">
      <c r="A87" s="165">
        <v>30</v>
      </c>
      <c r="B87" s="166" t="s">
        <v>650</v>
      </c>
      <c r="C87" s="183" t="s">
        <v>651</v>
      </c>
      <c r="D87" s="167" t="s">
        <v>412</v>
      </c>
      <c r="E87" s="168">
        <v>6</v>
      </c>
      <c r="F87" s="169"/>
      <c r="G87" s="170">
        <f>ROUND(E87*F87,2)</f>
        <v>0</v>
      </c>
      <c r="H87" s="169"/>
      <c r="I87" s="170">
        <f>ROUND(E87*H87,2)</f>
        <v>0</v>
      </c>
      <c r="J87" s="169"/>
      <c r="K87" s="170">
        <f>ROUND(E87*J87,2)</f>
        <v>0</v>
      </c>
      <c r="L87" s="170">
        <v>21</v>
      </c>
      <c r="M87" s="170">
        <f>G87*(1+L87/100)</f>
        <v>0</v>
      </c>
      <c r="N87" s="170">
        <v>6.3200000000000001E-3</v>
      </c>
      <c r="O87" s="170">
        <f>ROUND(E87*N87,2)</f>
        <v>0.04</v>
      </c>
      <c r="P87" s="170">
        <v>0</v>
      </c>
      <c r="Q87" s="170">
        <f>ROUND(E87*P87,2)</f>
        <v>0</v>
      </c>
      <c r="R87" s="170" t="s">
        <v>286</v>
      </c>
      <c r="S87" s="170" t="s">
        <v>156</v>
      </c>
      <c r="T87" s="171" t="s">
        <v>156</v>
      </c>
      <c r="U87" s="157">
        <v>0</v>
      </c>
      <c r="V87" s="157">
        <f>ROUND(E87*U87,2)</f>
        <v>0</v>
      </c>
      <c r="W87" s="157"/>
      <c r="X87" s="157" t="s">
        <v>287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288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9" t="s">
        <v>652</v>
      </c>
      <c r="D88" s="187"/>
      <c r="E88" s="188">
        <v>6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217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1" x14ac:dyDescent="0.2">
      <c r="A89" s="165">
        <v>31</v>
      </c>
      <c r="B89" s="166" t="s">
        <v>653</v>
      </c>
      <c r="C89" s="183" t="s">
        <v>654</v>
      </c>
      <c r="D89" s="167" t="s">
        <v>412</v>
      </c>
      <c r="E89" s="168">
        <v>3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70">
        <v>7.9000000000000008E-3</v>
      </c>
      <c r="O89" s="170">
        <f>ROUND(E89*N89,2)</f>
        <v>0.02</v>
      </c>
      <c r="P89" s="170">
        <v>0</v>
      </c>
      <c r="Q89" s="170">
        <f>ROUND(E89*P89,2)</f>
        <v>0</v>
      </c>
      <c r="R89" s="170" t="s">
        <v>286</v>
      </c>
      <c r="S89" s="170" t="s">
        <v>156</v>
      </c>
      <c r="T89" s="171" t="s">
        <v>156</v>
      </c>
      <c r="U89" s="157">
        <v>0</v>
      </c>
      <c r="V89" s="157">
        <f>ROUND(E89*U89,2)</f>
        <v>0</v>
      </c>
      <c r="W89" s="157"/>
      <c r="X89" s="157" t="s">
        <v>287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288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9" t="s">
        <v>69</v>
      </c>
      <c r="D90" s="187"/>
      <c r="E90" s="188">
        <v>3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217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59" t="s">
        <v>151</v>
      </c>
      <c r="B91" s="160" t="s">
        <v>92</v>
      </c>
      <c r="C91" s="181" t="s">
        <v>93</v>
      </c>
      <c r="D91" s="161"/>
      <c r="E91" s="162"/>
      <c r="F91" s="163"/>
      <c r="G91" s="163">
        <f>SUMIF(AG92:AG109,"&lt;&gt;NOR",G92:G109)</f>
        <v>0</v>
      </c>
      <c r="H91" s="163"/>
      <c r="I91" s="163">
        <f>SUM(I92:I109)</f>
        <v>0</v>
      </c>
      <c r="J91" s="163"/>
      <c r="K91" s="163">
        <f>SUM(K92:K109)</f>
        <v>0</v>
      </c>
      <c r="L91" s="163"/>
      <c r="M91" s="163">
        <f>SUM(M92:M109)</f>
        <v>0</v>
      </c>
      <c r="N91" s="163"/>
      <c r="O91" s="163">
        <f>SUM(O92:O109)</f>
        <v>180.37</v>
      </c>
      <c r="P91" s="163"/>
      <c r="Q91" s="163">
        <f>SUM(Q92:Q109)</f>
        <v>0</v>
      </c>
      <c r="R91" s="163"/>
      <c r="S91" s="163"/>
      <c r="T91" s="164"/>
      <c r="U91" s="158"/>
      <c r="V91" s="158">
        <f>SUM(V92:V109)</f>
        <v>23.77</v>
      </c>
      <c r="W91" s="158"/>
      <c r="X91" s="158"/>
      <c r="AG91" t="s">
        <v>152</v>
      </c>
    </row>
    <row r="92" spans="1:60" outlineLevel="1" x14ac:dyDescent="0.2">
      <c r="A92" s="165">
        <v>32</v>
      </c>
      <c r="B92" s="166" t="s">
        <v>355</v>
      </c>
      <c r="C92" s="183" t="s">
        <v>356</v>
      </c>
      <c r="D92" s="167" t="s">
        <v>212</v>
      </c>
      <c r="E92" s="168">
        <v>106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70">
        <v>0.64500000000000002</v>
      </c>
      <c r="O92" s="170">
        <f>ROUND(E92*N92,2)</f>
        <v>68.37</v>
      </c>
      <c r="P92" s="170">
        <v>0</v>
      </c>
      <c r="Q92" s="170">
        <f>ROUND(E92*P92,2)</f>
        <v>0</v>
      </c>
      <c r="R92" s="170" t="s">
        <v>213</v>
      </c>
      <c r="S92" s="170" t="s">
        <v>156</v>
      </c>
      <c r="T92" s="171" t="s">
        <v>156</v>
      </c>
      <c r="U92" s="157">
        <v>2.4E-2</v>
      </c>
      <c r="V92" s="157">
        <f>ROUND(E92*U92,2)</f>
        <v>2.54</v>
      </c>
      <c r="W92" s="157"/>
      <c r="X92" s="157" t="s">
        <v>169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170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257" t="s">
        <v>357</v>
      </c>
      <c r="D93" s="258"/>
      <c r="E93" s="258"/>
      <c r="F93" s="258"/>
      <c r="G93" s="258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215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9" t="s">
        <v>655</v>
      </c>
      <c r="D94" s="187"/>
      <c r="E94" s="188">
        <v>106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217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65">
        <v>33</v>
      </c>
      <c r="B95" s="166" t="s">
        <v>366</v>
      </c>
      <c r="C95" s="183" t="s">
        <v>367</v>
      </c>
      <c r="D95" s="167" t="s">
        <v>212</v>
      </c>
      <c r="E95" s="168">
        <v>198.75</v>
      </c>
      <c r="F95" s="169"/>
      <c r="G95" s="170">
        <f>ROUND(E95*F95,2)</f>
        <v>0</v>
      </c>
      <c r="H95" s="169"/>
      <c r="I95" s="170">
        <f>ROUND(E95*H95,2)</f>
        <v>0</v>
      </c>
      <c r="J95" s="169"/>
      <c r="K95" s="170">
        <f>ROUND(E95*J95,2)</f>
        <v>0</v>
      </c>
      <c r="L95" s="170">
        <v>21</v>
      </c>
      <c r="M95" s="170">
        <f>G95*(1+L95/100)</f>
        <v>0</v>
      </c>
      <c r="N95" s="170">
        <v>0.378</v>
      </c>
      <c r="O95" s="170">
        <f>ROUND(E95*N95,2)</f>
        <v>75.13</v>
      </c>
      <c r="P95" s="170">
        <v>0</v>
      </c>
      <c r="Q95" s="170">
        <f>ROUND(E95*P95,2)</f>
        <v>0</v>
      </c>
      <c r="R95" s="170" t="s">
        <v>213</v>
      </c>
      <c r="S95" s="170" t="s">
        <v>156</v>
      </c>
      <c r="T95" s="171" t="s">
        <v>156</v>
      </c>
      <c r="U95" s="157">
        <v>2.5999999999999999E-2</v>
      </c>
      <c r="V95" s="157">
        <f>ROUND(E95*U95,2)</f>
        <v>5.17</v>
      </c>
      <c r="W95" s="157"/>
      <c r="X95" s="157" t="s">
        <v>169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170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9" t="s">
        <v>656</v>
      </c>
      <c r="D96" s="187"/>
      <c r="E96" s="188">
        <v>92.75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217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9" t="s">
        <v>657</v>
      </c>
      <c r="D97" s="187"/>
      <c r="E97" s="188">
        <v>106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217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65">
        <v>34</v>
      </c>
      <c r="B98" s="166" t="s">
        <v>658</v>
      </c>
      <c r="C98" s="183" t="s">
        <v>659</v>
      </c>
      <c r="D98" s="167" t="s">
        <v>212</v>
      </c>
      <c r="E98" s="168">
        <v>92.75</v>
      </c>
      <c r="F98" s="169"/>
      <c r="G98" s="170">
        <f>ROUND(E98*F98,2)</f>
        <v>0</v>
      </c>
      <c r="H98" s="169"/>
      <c r="I98" s="170">
        <f>ROUND(E98*H98,2)</f>
        <v>0</v>
      </c>
      <c r="J98" s="169"/>
      <c r="K98" s="170">
        <f>ROUND(E98*J98,2)</f>
        <v>0</v>
      </c>
      <c r="L98" s="170">
        <v>21</v>
      </c>
      <c r="M98" s="170">
        <f>G98*(1+L98/100)</f>
        <v>0</v>
      </c>
      <c r="N98" s="170">
        <v>0.13188</v>
      </c>
      <c r="O98" s="170">
        <f>ROUND(E98*N98,2)</f>
        <v>12.23</v>
      </c>
      <c r="P98" s="170">
        <v>0</v>
      </c>
      <c r="Q98" s="170">
        <f>ROUND(E98*P98,2)</f>
        <v>0</v>
      </c>
      <c r="R98" s="170" t="s">
        <v>213</v>
      </c>
      <c r="S98" s="170" t="s">
        <v>156</v>
      </c>
      <c r="T98" s="171" t="s">
        <v>156</v>
      </c>
      <c r="U98" s="157">
        <v>2.1000000000000001E-2</v>
      </c>
      <c r="V98" s="157">
        <f>ROUND(E98*U98,2)</f>
        <v>1.95</v>
      </c>
      <c r="W98" s="157"/>
      <c r="X98" s="157" t="s">
        <v>169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170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257" t="s">
        <v>357</v>
      </c>
      <c r="D99" s="258"/>
      <c r="E99" s="258"/>
      <c r="F99" s="258"/>
      <c r="G99" s="258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215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9" t="s">
        <v>660</v>
      </c>
      <c r="D100" s="187"/>
      <c r="E100" s="188">
        <v>92.75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217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5">
        <v>35</v>
      </c>
      <c r="B101" s="166" t="s">
        <v>371</v>
      </c>
      <c r="C101" s="183" t="s">
        <v>372</v>
      </c>
      <c r="D101" s="167" t="s">
        <v>212</v>
      </c>
      <c r="E101" s="168">
        <v>92.75</v>
      </c>
      <c r="F101" s="169"/>
      <c r="G101" s="170">
        <f>ROUND(E101*F101,2)</f>
        <v>0</v>
      </c>
      <c r="H101" s="169"/>
      <c r="I101" s="170">
        <f>ROUND(E101*H101,2)</f>
        <v>0</v>
      </c>
      <c r="J101" s="169"/>
      <c r="K101" s="170">
        <f>ROUND(E101*J101,2)</f>
        <v>0</v>
      </c>
      <c r="L101" s="170">
        <v>21</v>
      </c>
      <c r="M101" s="170">
        <f>G101*(1+L101/100)</f>
        <v>0</v>
      </c>
      <c r="N101" s="170">
        <v>5.6100000000000004E-3</v>
      </c>
      <c r="O101" s="170">
        <f>ROUND(E101*N101,2)</f>
        <v>0.52</v>
      </c>
      <c r="P101" s="170">
        <v>0</v>
      </c>
      <c r="Q101" s="170">
        <f>ROUND(E101*P101,2)</f>
        <v>0</v>
      </c>
      <c r="R101" s="170" t="s">
        <v>213</v>
      </c>
      <c r="S101" s="170" t="s">
        <v>156</v>
      </c>
      <c r="T101" s="171" t="s">
        <v>156</v>
      </c>
      <c r="U101" s="157">
        <v>4.0000000000000001E-3</v>
      </c>
      <c r="V101" s="157">
        <f>ROUND(E101*U101,2)</f>
        <v>0.37</v>
      </c>
      <c r="W101" s="157"/>
      <c r="X101" s="157" t="s">
        <v>169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170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57" t="s">
        <v>373</v>
      </c>
      <c r="D102" s="258"/>
      <c r="E102" s="258"/>
      <c r="F102" s="258"/>
      <c r="G102" s="258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9" t="s">
        <v>661</v>
      </c>
      <c r="D103" s="187"/>
      <c r="E103" s="188">
        <v>92.75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65">
        <v>36</v>
      </c>
      <c r="B104" s="166" t="s">
        <v>375</v>
      </c>
      <c r="C104" s="183" t="s">
        <v>376</v>
      </c>
      <c r="D104" s="167" t="s">
        <v>212</v>
      </c>
      <c r="E104" s="168">
        <v>92.75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70">
        <v>7.1000000000000002E-4</v>
      </c>
      <c r="O104" s="170">
        <f>ROUND(E104*N104,2)</f>
        <v>7.0000000000000007E-2</v>
      </c>
      <c r="P104" s="170">
        <v>0</v>
      </c>
      <c r="Q104" s="170">
        <f>ROUND(E104*P104,2)</f>
        <v>0</v>
      </c>
      <c r="R104" s="170" t="s">
        <v>213</v>
      </c>
      <c r="S104" s="170" t="s">
        <v>156</v>
      </c>
      <c r="T104" s="171" t="s">
        <v>156</v>
      </c>
      <c r="U104" s="157">
        <v>2E-3</v>
      </c>
      <c r="V104" s="157">
        <f>ROUND(E104*U104,2)</f>
        <v>0.19</v>
      </c>
      <c r="W104" s="157"/>
      <c r="X104" s="157" t="s">
        <v>169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170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9" t="s">
        <v>661</v>
      </c>
      <c r="D105" s="187"/>
      <c r="E105" s="188">
        <v>92.75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65">
        <v>37</v>
      </c>
      <c r="B106" s="166" t="s">
        <v>662</v>
      </c>
      <c r="C106" s="183" t="s">
        <v>663</v>
      </c>
      <c r="D106" s="167" t="s">
        <v>212</v>
      </c>
      <c r="E106" s="168">
        <v>92.75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70">
        <v>0.10373</v>
      </c>
      <c r="O106" s="170">
        <f>ROUND(E106*N106,2)</f>
        <v>9.6199999999999992</v>
      </c>
      <c r="P106" s="170">
        <v>0</v>
      </c>
      <c r="Q106" s="170">
        <f>ROUND(E106*P106,2)</f>
        <v>0</v>
      </c>
      <c r="R106" s="170" t="s">
        <v>213</v>
      </c>
      <c r="S106" s="170" t="s">
        <v>156</v>
      </c>
      <c r="T106" s="171" t="s">
        <v>156</v>
      </c>
      <c r="U106" s="157">
        <v>6.4000000000000001E-2</v>
      </c>
      <c r="V106" s="157">
        <f>ROUND(E106*U106,2)</f>
        <v>5.94</v>
      </c>
      <c r="W106" s="157"/>
      <c r="X106" s="157" t="s">
        <v>169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170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9" t="s">
        <v>664</v>
      </c>
      <c r="D107" s="187"/>
      <c r="E107" s="188">
        <v>92.75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5">
        <v>38</v>
      </c>
      <c r="B108" s="166" t="s">
        <v>384</v>
      </c>
      <c r="C108" s="183" t="s">
        <v>385</v>
      </c>
      <c r="D108" s="167" t="s">
        <v>212</v>
      </c>
      <c r="E108" s="168">
        <v>92.75</v>
      </c>
      <c r="F108" s="169"/>
      <c r="G108" s="170">
        <f>ROUND(E108*F108,2)</f>
        <v>0</v>
      </c>
      <c r="H108" s="169"/>
      <c r="I108" s="170">
        <f>ROUND(E108*H108,2)</f>
        <v>0</v>
      </c>
      <c r="J108" s="169"/>
      <c r="K108" s="170">
        <f>ROUND(E108*J108,2)</f>
        <v>0</v>
      </c>
      <c r="L108" s="170">
        <v>21</v>
      </c>
      <c r="M108" s="170">
        <f>G108*(1+L108/100)</f>
        <v>0</v>
      </c>
      <c r="N108" s="170">
        <v>0.15559000000000001</v>
      </c>
      <c r="O108" s="170">
        <f>ROUND(E108*N108,2)</f>
        <v>14.43</v>
      </c>
      <c r="P108" s="170">
        <v>0</v>
      </c>
      <c r="Q108" s="170">
        <f>ROUND(E108*P108,2)</f>
        <v>0</v>
      </c>
      <c r="R108" s="170" t="s">
        <v>213</v>
      </c>
      <c r="S108" s="170" t="s">
        <v>156</v>
      </c>
      <c r="T108" s="171" t="s">
        <v>156</v>
      </c>
      <c r="U108" s="157">
        <v>8.2000000000000003E-2</v>
      </c>
      <c r="V108" s="157">
        <f>ROUND(E108*U108,2)</f>
        <v>7.61</v>
      </c>
      <c r="W108" s="157"/>
      <c r="X108" s="157" t="s">
        <v>169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170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9" t="s">
        <v>664</v>
      </c>
      <c r="D109" s="187"/>
      <c r="E109" s="188">
        <v>92.75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217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59" t="s">
        <v>151</v>
      </c>
      <c r="B110" s="160" t="s">
        <v>100</v>
      </c>
      <c r="C110" s="181" t="s">
        <v>101</v>
      </c>
      <c r="D110" s="161"/>
      <c r="E110" s="162"/>
      <c r="F110" s="163"/>
      <c r="G110" s="163">
        <f>SUMIF(AG111:AG126,"&lt;&gt;NOR",G111:G126)</f>
        <v>0</v>
      </c>
      <c r="H110" s="163"/>
      <c r="I110" s="163">
        <f>SUM(I111:I126)</f>
        <v>0</v>
      </c>
      <c r="J110" s="163"/>
      <c r="K110" s="163">
        <f>SUM(K111:K126)</f>
        <v>0</v>
      </c>
      <c r="L110" s="163"/>
      <c r="M110" s="163">
        <f>SUM(M111:M126)</f>
        <v>0</v>
      </c>
      <c r="N110" s="163"/>
      <c r="O110" s="163">
        <f>SUM(O111:O126)</f>
        <v>16.999999999999996</v>
      </c>
      <c r="P110" s="163"/>
      <c r="Q110" s="163">
        <f>SUM(Q111:Q126)</f>
        <v>8.44</v>
      </c>
      <c r="R110" s="163"/>
      <c r="S110" s="163"/>
      <c r="T110" s="164"/>
      <c r="U110" s="158"/>
      <c r="V110" s="158">
        <f>SUM(V111:V126)</f>
        <v>40.989999999999995</v>
      </c>
      <c r="W110" s="158"/>
      <c r="X110" s="158"/>
      <c r="AG110" t="s">
        <v>152</v>
      </c>
    </row>
    <row r="111" spans="1:60" outlineLevel="1" x14ac:dyDescent="0.2">
      <c r="A111" s="165">
        <v>39</v>
      </c>
      <c r="B111" s="166" t="s">
        <v>665</v>
      </c>
      <c r="C111" s="183" t="s">
        <v>666</v>
      </c>
      <c r="D111" s="167" t="s">
        <v>412</v>
      </c>
      <c r="E111" s="168">
        <v>120</v>
      </c>
      <c r="F111" s="169"/>
      <c r="G111" s="170">
        <f>ROUND(E111*F111,2)</f>
        <v>0</v>
      </c>
      <c r="H111" s="169"/>
      <c r="I111" s="170">
        <f>ROUND(E111*H111,2)</f>
        <v>0</v>
      </c>
      <c r="J111" s="169"/>
      <c r="K111" s="170">
        <f>ROUND(E111*J111,2)</f>
        <v>0</v>
      </c>
      <c r="L111" s="170">
        <v>21</v>
      </c>
      <c r="M111" s="170">
        <f>G111*(1+L111/100)</f>
        <v>0</v>
      </c>
      <c r="N111" s="170">
        <v>6.6000000000000003E-2</v>
      </c>
      <c r="O111" s="170">
        <f>ROUND(E111*N111,2)</f>
        <v>7.92</v>
      </c>
      <c r="P111" s="170">
        <v>0</v>
      </c>
      <c r="Q111" s="170">
        <f>ROUND(E111*P111,2)</f>
        <v>0</v>
      </c>
      <c r="R111" s="170" t="s">
        <v>213</v>
      </c>
      <c r="S111" s="170" t="s">
        <v>156</v>
      </c>
      <c r="T111" s="171" t="s">
        <v>156</v>
      </c>
      <c r="U111" s="157">
        <v>0.17</v>
      </c>
      <c r="V111" s="157">
        <f>ROUND(E111*U111,2)</f>
        <v>20.399999999999999</v>
      </c>
      <c r="W111" s="157"/>
      <c r="X111" s="157" t="s">
        <v>169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170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9" t="s">
        <v>667</v>
      </c>
      <c r="D112" s="187"/>
      <c r="E112" s="188">
        <v>120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217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5">
        <v>40</v>
      </c>
      <c r="B113" s="166" t="s">
        <v>668</v>
      </c>
      <c r="C113" s="183" t="s">
        <v>669</v>
      </c>
      <c r="D113" s="167" t="s">
        <v>670</v>
      </c>
      <c r="E113" s="168">
        <v>4</v>
      </c>
      <c r="F113" s="169"/>
      <c r="G113" s="170">
        <f>ROUND(E113*F113,2)</f>
        <v>0</v>
      </c>
      <c r="H113" s="169"/>
      <c r="I113" s="170">
        <f>ROUND(E113*H113,2)</f>
        <v>0</v>
      </c>
      <c r="J113" s="169"/>
      <c r="K113" s="170">
        <f>ROUND(E113*J113,2)</f>
        <v>0</v>
      </c>
      <c r="L113" s="170">
        <v>21</v>
      </c>
      <c r="M113" s="170">
        <f>G113*(1+L113/100)</f>
        <v>0</v>
      </c>
      <c r="N113" s="170">
        <v>0.13</v>
      </c>
      <c r="O113" s="170">
        <f>ROUND(E113*N113,2)</f>
        <v>0.52</v>
      </c>
      <c r="P113" s="170">
        <v>0</v>
      </c>
      <c r="Q113" s="170">
        <f>ROUND(E113*P113,2)</f>
        <v>0</v>
      </c>
      <c r="R113" s="170" t="s">
        <v>213</v>
      </c>
      <c r="S113" s="170" t="s">
        <v>156</v>
      </c>
      <c r="T113" s="171" t="s">
        <v>156</v>
      </c>
      <c r="U113" s="157">
        <v>1.3</v>
      </c>
      <c r="V113" s="157">
        <f>ROUND(E113*U113,2)</f>
        <v>5.2</v>
      </c>
      <c r="W113" s="157"/>
      <c r="X113" s="157" t="s">
        <v>169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170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9" t="s">
        <v>671</v>
      </c>
      <c r="D114" s="187"/>
      <c r="E114" s="188">
        <v>4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217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5">
        <v>41</v>
      </c>
      <c r="B115" s="166" t="s">
        <v>672</v>
      </c>
      <c r="C115" s="183" t="s">
        <v>673</v>
      </c>
      <c r="D115" s="167" t="s">
        <v>412</v>
      </c>
      <c r="E115" s="168">
        <v>3660</v>
      </c>
      <c r="F115" s="169"/>
      <c r="G115" s="170">
        <f>ROUND(E115*F115,2)</f>
        <v>0</v>
      </c>
      <c r="H115" s="169"/>
      <c r="I115" s="170">
        <f>ROUND(E115*H115,2)</f>
        <v>0</v>
      </c>
      <c r="J115" s="169"/>
      <c r="K115" s="170">
        <f>ROUND(E115*J115,2)</f>
        <v>0</v>
      </c>
      <c r="L115" s="170">
        <v>21</v>
      </c>
      <c r="M115" s="170">
        <f>G115*(1+L115/100)</f>
        <v>0</v>
      </c>
      <c r="N115" s="170">
        <v>0</v>
      </c>
      <c r="O115" s="170">
        <f>ROUND(E115*N115,2)</f>
        <v>0</v>
      </c>
      <c r="P115" s="170">
        <v>0</v>
      </c>
      <c r="Q115" s="170">
        <f>ROUND(E115*P115,2)</f>
        <v>0</v>
      </c>
      <c r="R115" s="170" t="s">
        <v>213</v>
      </c>
      <c r="S115" s="170" t="s">
        <v>156</v>
      </c>
      <c r="T115" s="171" t="s">
        <v>156</v>
      </c>
      <c r="U115" s="157">
        <v>0</v>
      </c>
      <c r="V115" s="157">
        <f>ROUND(E115*U115,2)</f>
        <v>0</v>
      </c>
      <c r="W115" s="157"/>
      <c r="X115" s="157" t="s">
        <v>169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170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9" t="s">
        <v>674</v>
      </c>
      <c r="D116" s="187"/>
      <c r="E116" s="188">
        <v>3660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217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65">
        <v>42</v>
      </c>
      <c r="B117" s="166" t="s">
        <v>675</v>
      </c>
      <c r="C117" s="183" t="s">
        <v>676</v>
      </c>
      <c r="D117" s="167" t="s">
        <v>670</v>
      </c>
      <c r="E117" s="168">
        <v>122</v>
      </c>
      <c r="F117" s="169"/>
      <c r="G117" s="170">
        <f>ROUND(E117*F117,2)</f>
        <v>0</v>
      </c>
      <c r="H117" s="169"/>
      <c r="I117" s="170">
        <f>ROUND(E117*H117,2)</f>
        <v>0</v>
      </c>
      <c r="J117" s="169"/>
      <c r="K117" s="170">
        <f>ROUND(E117*J117,2)</f>
        <v>0</v>
      </c>
      <c r="L117" s="170">
        <v>21</v>
      </c>
      <c r="M117" s="170">
        <f>G117*(1+L117/100)</f>
        <v>0</v>
      </c>
      <c r="N117" s="170">
        <v>0</v>
      </c>
      <c r="O117" s="170">
        <f>ROUND(E117*N117,2)</f>
        <v>0</v>
      </c>
      <c r="P117" s="170">
        <v>0</v>
      </c>
      <c r="Q117" s="170">
        <f>ROUND(E117*P117,2)</f>
        <v>0</v>
      </c>
      <c r="R117" s="170" t="s">
        <v>213</v>
      </c>
      <c r="S117" s="170" t="s">
        <v>156</v>
      </c>
      <c r="T117" s="171" t="s">
        <v>156</v>
      </c>
      <c r="U117" s="157">
        <v>0</v>
      </c>
      <c r="V117" s="157">
        <f>ROUND(E117*U117,2)</f>
        <v>0</v>
      </c>
      <c r="W117" s="157"/>
      <c r="X117" s="157" t="s">
        <v>169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170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9" t="s">
        <v>677</v>
      </c>
      <c r="D118" s="187"/>
      <c r="E118" s="188">
        <v>122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5">
        <v>43</v>
      </c>
      <c r="B119" s="166" t="s">
        <v>678</v>
      </c>
      <c r="C119" s="183" t="s">
        <v>679</v>
      </c>
      <c r="D119" s="167" t="s">
        <v>412</v>
      </c>
      <c r="E119" s="168">
        <v>120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70">
        <v>6.7000000000000004E-2</v>
      </c>
      <c r="O119" s="170">
        <f>ROUND(E119*N119,2)</f>
        <v>8.0399999999999991</v>
      </c>
      <c r="P119" s="170">
        <v>6.6000000000000003E-2</v>
      </c>
      <c r="Q119" s="170">
        <f>ROUND(E119*P119,2)</f>
        <v>7.92</v>
      </c>
      <c r="R119" s="170" t="s">
        <v>213</v>
      </c>
      <c r="S119" s="170" t="s">
        <v>156</v>
      </c>
      <c r="T119" s="171" t="s">
        <v>156</v>
      </c>
      <c r="U119" s="157">
        <v>0.1105</v>
      </c>
      <c r="V119" s="157">
        <f>ROUND(E119*U119,2)</f>
        <v>13.26</v>
      </c>
      <c r="W119" s="157"/>
      <c r="X119" s="157" t="s">
        <v>169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170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9" t="s">
        <v>680</v>
      </c>
      <c r="D120" s="187"/>
      <c r="E120" s="188">
        <v>120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65">
        <v>44</v>
      </c>
      <c r="B121" s="166" t="s">
        <v>681</v>
      </c>
      <c r="C121" s="183" t="s">
        <v>682</v>
      </c>
      <c r="D121" s="167" t="s">
        <v>670</v>
      </c>
      <c r="E121" s="168">
        <v>4</v>
      </c>
      <c r="F121" s="169"/>
      <c r="G121" s="170">
        <f>ROUND(E121*F121,2)</f>
        <v>0</v>
      </c>
      <c r="H121" s="169"/>
      <c r="I121" s="170">
        <f>ROUND(E121*H121,2)</f>
        <v>0</v>
      </c>
      <c r="J121" s="169"/>
      <c r="K121" s="170">
        <f>ROUND(E121*J121,2)</f>
        <v>0</v>
      </c>
      <c r="L121" s="170">
        <v>21</v>
      </c>
      <c r="M121" s="170">
        <f>G121*(1+L121/100)</f>
        <v>0</v>
      </c>
      <c r="N121" s="170">
        <v>0.13</v>
      </c>
      <c r="O121" s="170">
        <f>ROUND(E121*N121,2)</f>
        <v>0.52</v>
      </c>
      <c r="P121" s="170">
        <v>0.13</v>
      </c>
      <c r="Q121" s="170">
        <f>ROUND(E121*P121,2)</f>
        <v>0.52</v>
      </c>
      <c r="R121" s="170" t="s">
        <v>213</v>
      </c>
      <c r="S121" s="170" t="s">
        <v>156</v>
      </c>
      <c r="T121" s="171" t="s">
        <v>156</v>
      </c>
      <c r="U121" s="157">
        <v>0.2</v>
      </c>
      <c r="V121" s="157">
        <f>ROUND(E121*U121,2)</f>
        <v>0.8</v>
      </c>
      <c r="W121" s="157"/>
      <c r="X121" s="157" t="s">
        <v>169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170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9" t="s">
        <v>71</v>
      </c>
      <c r="D122" s="187"/>
      <c r="E122" s="188">
        <v>4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5">
        <v>45</v>
      </c>
      <c r="B123" s="166" t="s">
        <v>683</v>
      </c>
      <c r="C123" s="183" t="s">
        <v>684</v>
      </c>
      <c r="D123" s="167" t="s">
        <v>297</v>
      </c>
      <c r="E123" s="168">
        <v>18</v>
      </c>
      <c r="F123" s="169"/>
      <c r="G123" s="170">
        <f>ROUND(E123*F123,2)</f>
        <v>0</v>
      </c>
      <c r="H123" s="169"/>
      <c r="I123" s="170">
        <f>ROUND(E123*H123,2)</f>
        <v>0</v>
      </c>
      <c r="J123" s="169"/>
      <c r="K123" s="170">
        <f>ROUND(E123*J123,2)</f>
        <v>0</v>
      </c>
      <c r="L123" s="170">
        <v>21</v>
      </c>
      <c r="M123" s="170">
        <f>G123*(1+L123/100)</f>
        <v>0</v>
      </c>
      <c r="N123" s="170">
        <v>0</v>
      </c>
      <c r="O123" s="170">
        <f>ROUND(E123*N123,2)</f>
        <v>0</v>
      </c>
      <c r="P123" s="170">
        <v>0</v>
      </c>
      <c r="Q123" s="170">
        <f>ROUND(E123*P123,2)</f>
        <v>0</v>
      </c>
      <c r="R123" s="170" t="s">
        <v>213</v>
      </c>
      <c r="S123" s="170" t="s">
        <v>156</v>
      </c>
      <c r="T123" s="171" t="s">
        <v>156</v>
      </c>
      <c r="U123" s="157">
        <v>7.3999999999999996E-2</v>
      </c>
      <c r="V123" s="157">
        <f>ROUND(E123*U123,2)</f>
        <v>1.33</v>
      </c>
      <c r="W123" s="157"/>
      <c r="X123" s="157" t="s">
        <v>169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170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257" t="s">
        <v>685</v>
      </c>
      <c r="D124" s="258"/>
      <c r="E124" s="258"/>
      <c r="F124" s="258"/>
      <c r="G124" s="258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9" t="s">
        <v>686</v>
      </c>
      <c r="D125" s="187"/>
      <c r="E125" s="188">
        <v>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9" t="s">
        <v>687</v>
      </c>
      <c r="D126" s="187"/>
      <c r="E126" s="188">
        <v>9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x14ac:dyDescent="0.2">
      <c r="A127" s="159" t="s">
        <v>151</v>
      </c>
      <c r="B127" s="160" t="s">
        <v>104</v>
      </c>
      <c r="C127" s="181" t="s">
        <v>105</v>
      </c>
      <c r="D127" s="161"/>
      <c r="E127" s="162"/>
      <c r="F127" s="163"/>
      <c r="G127" s="163">
        <f>SUMIF(AG128:AG134,"&lt;&gt;NOR",G128:G134)</f>
        <v>0</v>
      </c>
      <c r="H127" s="163"/>
      <c r="I127" s="163">
        <f>SUM(I128:I134)</f>
        <v>0</v>
      </c>
      <c r="J127" s="163"/>
      <c r="K127" s="163">
        <f>SUM(K128:K134)</f>
        <v>0</v>
      </c>
      <c r="L127" s="163"/>
      <c r="M127" s="163">
        <f>SUM(M128:M134)</f>
        <v>0</v>
      </c>
      <c r="N127" s="163"/>
      <c r="O127" s="163">
        <f>SUM(O128:O134)</f>
        <v>0.03</v>
      </c>
      <c r="P127" s="163"/>
      <c r="Q127" s="163">
        <f>SUM(Q128:Q134)</f>
        <v>47.29</v>
      </c>
      <c r="R127" s="163"/>
      <c r="S127" s="163"/>
      <c r="T127" s="164"/>
      <c r="U127" s="158"/>
      <c r="V127" s="158">
        <f>SUM(V128:V134)</f>
        <v>178.12</v>
      </c>
      <c r="W127" s="158"/>
      <c r="X127" s="158"/>
      <c r="AG127" t="s">
        <v>152</v>
      </c>
    </row>
    <row r="128" spans="1:60" outlineLevel="1" x14ac:dyDescent="0.2">
      <c r="A128" s="165">
        <v>46</v>
      </c>
      <c r="B128" s="166" t="s">
        <v>688</v>
      </c>
      <c r="C128" s="183" t="s">
        <v>689</v>
      </c>
      <c r="D128" s="167" t="s">
        <v>220</v>
      </c>
      <c r="E128" s="168">
        <v>20.64</v>
      </c>
      <c r="F128" s="169"/>
      <c r="G128" s="170">
        <f>ROUND(E128*F128,2)</f>
        <v>0</v>
      </c>
      <c r="H128" s="169"/>
      <c r="I128" s="170">
        <f>ROUND(E128*H128,2)</f>
        <v>0</v>
      </c>
      <c r="J128" s="169"/>
      <c r="K128" s="170">
        <f>ROUND(E128*J128,2)</f>
        <v>0</v>
      </c>
      <c r="L128" s="170">
        <v>21</v>
      </c>
      <c r="M128" s="170">
        <f>G128*(1+L128/100)</f>
        <v>0</v>
      </c>
      <c r="N128" s="170">
        <v>1.47E-3</v>
      </c>
      <c r="O128" s="170">
        <f>ROUND(E128*N128,2)</f>
        <v>0.03</v>
      </c>
      <c r="P128" s="170">
        <v>2.2000000000000002</v>
      </c>
      <c r="Q128" s="170">
        <f>ROUND(E128*P128,2)</f>
        <v>45.41</v>
      </c>
      <c r="R128" s="170" t="s">
        <v>541</v>
      </c>
      <c r="S128" s="170" t="s">
        <v>156</v>
      </c>
      <c r="T128" s="171" t="s">
        <v>156</v>
      </c>
      <c r="U128" s="157">
        <v>4.9960000000000004</v>
      </c>
      <c r="V128" s="157">
        <f>ROUND(E128*U128,2)</f>
        <v>103.12</v>
      </c>
      <c r="W128" s="157"/>
      <c r="X128" s="157" t="s">
        <v>169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170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257" t="s">
        <v>690</v>
      </c>
      <c r="D129" s="258"/>
      <c r="E129" s="258"/>
      <c r="F129" s="258"/>
      <c r="G129" s="258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215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79" t="str">
        <f>C129</f>
        <v>nebo vybourání otvorů průřezové plochy přes 4 m2 ve zdivu z betonu prostého, včetně pomocného lešení o výšce podlahy do 1900 mm a pro zatížení do 1,5 kPa  (150 kg/m2),</v>
      </c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9" t="s">
        <v>691</v>
      </c>
      <c r="D130" s="187"/>
      <c r="E130" s="188">
        <v>20.64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217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65">
        <v>47</v>
      </c>
      <c r="B131" s="166" t="s">
        <v>692</v>
      </c>
      <c r="C131" s="183" t="s">
        <v>693</v>
      </c>
      <c r="D131" s="167" t="s">
        <v>297</v>
      </c>
      <c r="E131" s="168">
        <v>187.5</v>
      </c>
      <c r="F131" s="169"/>
      <c r="G131" s="170">
        <f>ROUND(E131*F131,2)</f>
        <v>0</v>
      </c>
      <c r="H131" s="169"/>
      <c r="I131" s="170">
        <f>ROUND(E131*H131,2)</f>
        <v>0</v>
      </c>
      <c r="J131" s="169"/>
      <c r="K131" s="170">
        <f>ROUND(E131*J131,2)</f>
        <v>0</v>
      </c>
      <c r="L131" s="170">
        <v>21</v>
      </c>
      <c r="M131" s="170">
        <f>G131*(1+L131/100)</f>
        <v>0</v>
      </c>
      <c r="N131" s="170">
        <v>0</v>
      </c>
      <c r="O131" s="170">
        <f>ROUND(E131*N131,2)</f>
        <v>0</v>
      </c>
      <c r="P131" s="170">
        <v>0.01</v>
      </c>
      <c r="Q131" s="170">
        <f>ROUND(E131*P131,2)</f>
        <v>1.88</v>
      </c>
      <c r="R131" s="170" t="s">
        <v>589</v>
      </c>
      <c r="S131" s="170" t="s">
        <v>156</v>
      </c>
      <c r="T131" s="171" t="s">
        <v>156</v>
      </c>
      <c r="U131" s="157">
        <v>0.4</v>
      </c>
      <c r="V131" s="157">
        <f>ROUND(E131*U131,2)</f>
        <v>75</v>
      </c>
      <c r="W131" s="157"/>
      <c r="X131" s="157" t="s">
        <v>169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170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9" t="s">
        <v>694</v>
      </c>
      <c r="D132" s="187"/>
      <c r="E132" s="188">
        <v>108.5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217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9" t="s">
        <v>695</v>
      </c>
      <c r="D133" s="187"/>
      <c r="E133" s="188">
        <v>39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217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9" t="s">
        <v>696</v>
      </c>
      <c r="D134" s="187"/>
      <c r="E134" s="188">
        <v>40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217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59" t="s">
        <v>151</v>
      </c>
      <c r="B135" s="160" t="s">
        <v>106</v>
      </c>
      <c r="C135" s="181" t="s">
        <v>107</v>
      </c>
      <c r="D135" s="161"/>
      <c r="E135" s="162"/>
      <c r="F135" s="163"/>
      <c r="G135" s="163">
        <f>SUMIF(AG136:AG137,"&lt;&gt;NOR",G136:G137)</f>
        <v>0</v>
      </c>
      <c r="H135" s="163"/>
      <c r="I135" s="163">
        <f>SUM(I136:I137)</f>
        <v>0</v>
      </c>
      <c r="J135" s="163"/>
      <c r="K135" s="163">
        <f>SUM(K136:K137)</f>
        <v>0</v>
      </c>
      <c r="L135" s="163"/>
      <c r="M135" s="163">
        <f>SUM(M136:M137)</f>
        <v>0</v>
      </c>
      <c r="N135" s="163"/>
      <c r="O135" s="163">
        <f>SUM(O136:O137)</f>
        <v>0</v>
      </c>
      <c r="P135" s="163"/>
      <c r="Q135" s="163">
        <f>SUM(Q136:Q137)</f>
        <v>0</v>
      </c>
      <c r="R135" s="163"/>
      <c r="S135" s="163"/>
      <c r="T135" s="164"/>
      <c r="U135" s="158"/>
      <c r="V135" s="158">
        <f>SUM(V136:V137)</f>
        <v>131.13</v>
      </c>
      <c r="W135" s="158"/>
      <c r="X135" s="158"/>
      <c r="AG135" t="s">
        <v>152</v>
      </c>
    </row>
    <row r="136" spans="1:60" outlineLevel="1" x14ac:dyDescent="0.2">
      <c r="A136" s="165">
        <v>48</v>
      </c>
      <c r="B136" s="166" t="s">
        <v>510</v>
      </c>
      <c r="C136" s="183" t="s">
        <v>511</v>
      </c>
      <c r="D136" s="167" t="s">
        <v>321</v>
      </c>
      <c r="E136" s="168">
        <v>336.22046999999998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70">
        <v>0</v>
      </c>
      <c r="O136" s="170">
        <f>ROUND(E136*N136,2)</f>
        <v>0</v>
      </c>
      <c r="P136" s="170">
        <v>0</v>
      </c>
      <c r="Q136" s="170">
        <f>ROUND(E136*P136,2)</f>
        <v>0</v>
      </c>
      <c r="R136" s="170" t="s">
        <v>213</v>
      </c>
      <c r="S136" s="170" t="s">
        <v>156</v>
      </c>
      <c r="T136" s="171" t="s">
        <v>156</v>
      </c>
      <c r="U136" s="157">
        <v>0.39</v>
      </c>
      <c r="V136" s="157">
        <f>ROUND(E136*U136,2)</f>
        <v>131.13</v>
      </c>
      <c r="W136" s="157"/>
      <c r="X136" s="157" t="s">
        <v>169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170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57" t="s">
        <v>512</v>
      </c>
      <c r="D137" s="258"/>
      <c r="E137" s="258"/>
      <c r="F137" s="258"/>
      <c r="G137" s="258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x14ac:dyDescent="0.2">
      <c r="A138" s="159" t="s">
        <v>151</v>
      </c>
      <c r="B138" s="160" t="s">
        <v>96</v>
      </c>
      <c r="C138" s="181" t="s">
        <v>97</v>
      </c>
      <c r="D138" s="161"/>
      <c r="E138" s="162"/>
      <c r="F138" s="163"/>
      <c r="G138" s="163">
        <f>SUMIF(AG139:AG155,"&lt;&gt;NOR",G139:G155)</f>
        <v>0</v>
      </c>
      <c r="H138" s="163"/>
      <c r="I138" s="163">
        <f>SUM(I139:I155)</f>
        <v>0</v>
      </c>
      <c r="J138" s="163"/>
      <c r="K138" s="163">
        <f>SUM(K139:K155)</f>
        <v>0</v>
      </c>
      <c r="L138" s="163"/>
      <c r="M138" s="163">
        <f>SUM(M139:M155)</f>
        <v>0</v>
      </c>
      <c r="N138" s="163"/>
      <c r="O138" s="163">
        <f>SUM(O139:O155)</f>
        <v>0.39</v>
      </c>
      <c r="P138" s="163"/>
      <c r="Q138" s="163">
        <f>SUM(Q139:Q155)</f>
        <v>2.4299999999999997</v>
      </c>
      <c r="R138" s="163"/>
      <c r="S138" s="163"/>
      <c r="T138" s="164"/>
      <c r="U138" s="158"/>
      <c r="V138" s="158">
        <f>SUM(V139:V155)</f>
        <v>81.16</v>
      </c>
      <c r="W138" s="158"/>
      <c r="X138" s="158"/>
      <c r="AG138" t="s">
        <v>152</v>
      </c>
    </row>
    <row r="139" spans="1:60" ht="22.5" outlineLevel="1" x14ac:dyDescent="0.2">
      <c r="A139" s="165">
        <v>49</v>
      </c>
      <c r="B139" s="166" t="s">
        <v>697</v>
      </c>
      <c r="C139" s="183" t="s">
        <v>698</v>
      </c>
      <c r="D139" s="167" t="s">
        <v>297</v>
      </c>
      <c r="E139" s="168">
        <v>134.1</v>
      </c>
      <c r="F139" s="169"/>
      <c r="G139" s="170">
        <f>ROUND(E139*F139,2)</f>
        <v>0</v>
      </c>
      <c r="H139" s="169"/>
      <c r="I139" s="170">
        <f>ROUND(E139*H139,2)</f>
        <v>0</v>
      </c>
      <c r="J139" s="169"/>
      <c r="K139" s="170">
        <f>ROUND(E139*J139,2)</f>
        <v>0</v>
      </c>
      <c r="L139" s="170">
        <v>21</v>
      </c>
      <c r="M139" s="170">
        <f>G139*(1+L139/100)</f>
        <v>0</v>
      </c>
      <c r="N139" s="170">
        <v>1.48E-3</v>
      </c>
      <c r="O139" s="170">
        <f>ROUND(E139*N139,2)</f>
        <v>0.2</v>
      </c>
      <c r="P139" s="170">
        <v>0</v>
      </c>
      <c r="Q139" s="170">
        <f>ROUND(E139*P139,2)</f>
        <v>0</v>
      </c>
      <c r="R139" s="170" t="s">
        <v>515</v>
      </c>
      <c r="S139" s="170" t="s">
        <v>156</v>
      </c>
      <c r="T139" s="171" t="s">
        <v>156</v>
      </c>
      <c r="U139" s="157">
        <v>0.3</v>
      </c>
      <c r="V139" s="157">
        <f>ROUND(E139*U139,2)</f>
        <v>40.229999999999997</v>
      </c>
      <c r="W139" s="157"/>
      <c r="X139" s="157" t="s">
        <v>169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170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9" t="s">
        <v>699</v>
      </c>
      <c r="D140" s="187"/>
      <c r="E140" s="188">
        <v>94.1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217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9" t="s">
        <v>700</v>
      </c>
      <c r="D141" s="187"/>
      <c r="E141" s="188">
        <v>40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217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65">
        <v>50</v>
      </c>
      <c r="B142" s="166" t="s">
        <v>701</v>
      </c>
      <c r="C142" s="183" t="s">
        <v>702</v>
      </c>
      <c r="D142" s="167" t="s">
        <v>412</v>
      </c>
      <c r="E142" s="168">
        <v>5</v>
      </c>
      <c r="F142" s="169"/>
      <c r="G142" s="170">
        <f>ROUND(E142*F142,2)</f>
        <v>0</v>
      </c>
      <c r="H142" s="169"/>
      <c r="I142" s="170">
        <f>ROUND(E142*H142,2)</f>
        <v>0</v>
      </c>
      <c r="J142" s="169"/>
      <c r="K142" s="170">
        <f>ROUND(E142*J142,2)</f>
        <v>0</v>
      </c>
      <c r="L142" s="170">
        <v>21</v>
      </c>
      <c r="M142" s="170">
        <f>G142*(1+L142/100)</f>
        <v>0</v>
      </c>
      <c r="N142" s="170">
        <v>0</v>
      </c>
      <c r="O142" s="170">
        <f>ROUND(E142*N142,2)</f>
        <v>0</v>
      </c>
      <c r="P142" s="170">
        <v>0</v>
      </c>
      <c r="Q142" s="170">
        <f>ROUND(E142*P142,2)</f>
        <v>0</v>
      </c>
      <c r="R142" s="170" t="s">
        <v>515</v>
      </c>
      <c r="S142" s="170" t="s">
        <v>156</v>
      </c>
      <c r="T142" s="171" t="s">
        <v>156</v>
      </c>
      <c r="U142" s="157">
        <v>1.88</v>
      </c>
      <c r="V142" s="157">
        <f>ROUND(E142*U142,2)</f>
        <v>9.4</v>
      </c>
      <c r="W142" s="157"/>
      <c r="X142" s="157" t="s">
        <v>169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170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9" t="s">
        <v>703</v>
      </c>
      <c r="D143" s="187"/>
      <c r="E143" s="188">
        <v>4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217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9" t="s">
        <v>704</v>
      </c>
      <c r="D144" s="187"/>
      <c r="E144" s="188">
        <v>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65">
        <v>51</v>
      </c>
      <c r="B145" s="166" t="s">
        <v>705</v>
      </c>
      <c r="C145" s="183" t="s">
        <v>706</v>
      </c>
      <c r="D145" s="167" t="s">
        <v>412</v>
      </c>
      <c r="E145" s="168">
        <v>7</v>
      </c>
      <c r="F145" s="169"/>
      <c r="G145" s="170">
        <f>ROUND(E145*F145,2)</f>
        <v>0</v>
      </c>
      <c r="H145" s="169"/>
      <c r="I145" s="170">
        <f>ROUND(E145*H145,2)</f>
        <v>0</v>
      </c>
      <c r="J145" s="169"/>
      <c r="K145" s="170">
        <f>ROUND(E145*J145,2)</f>
        <v>0</v>
      </c>
      <c r="L145" s="170">
        <v>21</v>
      </c>
      <c r="M145" s="170">
        <f>G145*(1+L145/100)</f>
        <v>0</v>
      </c>
      <c r="N145" s="170">
        <v>0</v>
      </c>
      <c r="O145" s="170">
        <f>ROUND(E145*N145,2)</f>
        <v>0</v>
      </c>
      <c r="P145" s="170">
        <v>0</v>
      </c>
      <c r="Q145" s="170">
        <f>ROUND(E145*P145,2)</f>
        <v>0</v>
      </c>
      <c r="R145" s="170" t="s">
        <v>515</v>
      </c>
      <c r="S145" s="170" t="s">
        <v>156</v>
      </c>
      <c r="T145" s="171" t="s">
        <v>156</v>
      </c>
      <c r="U145" s="157">
        <v>3.36</v>
      </c>
      <c r="V145" s="157">
        <f>ROUND(E145*U145,2)</f>
        <v>23.52</v>
      </c>
      <c r="W145" s="157"/>
      <c r="X145" s="157" t="s">
        <v>169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170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9" t="s">
        <v>703</v>
      </c>
      <c r="D146" s="187"/>
      <c r="E146" s="188">
        <v>4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217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9" t="s">
        <v>707</v>
      </c>
      <c r="D147" s="187"/>
      <c r="E147" s="188">
        <v>3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5">
        <v>52</v>
      </c>
      <c r="B148" s="166" t="s">
        <v>708</v>
      </c>
      <c r="C148" s="183" t="s">
        <v>709</v>
      </c>
      <c r="D148" s="167" t="s">
        <v>412</v>
      </c>
      <c r="E148" s="168">
        <v>5</v>
      </c>
      <c r="F148" s="169"/>
      <c r="G148" s="170">
        <f>ROUND(E148*F148,2)</f>
        <v>0</v>
      </c>
      <c r="H148" s="169"/>
      <c r="I148" s="170">
        <f>ROUND(E148*H148,2)</f>
        <v>0</v>
      </c>
      <c r="J148" s="169"/>
      <c r="K148" s="170">
        <f>ROUND(E148*J148,2)</f>
        <v>0</v>
      </c>
      <c r="L148" s="170">
        <v>21</v>
      </c>
      <c r="M148" s="170">
        <f>G148*(1+L148/100)</f>
        <v>0</v>
      </c>
      <c r="N148" s="170">
        <v>0</v>
      </c>
      <c r="O148" s="170">
        <f>ROUND(E148*N148,2)</f>
        <v>0</v>
      </c>
      <c r="P148" s="170">
        <v>0.192</v>
      </c>
      <c r="Q148" s="170">
        <f>ROUND(E148*P148,2)</f>
        <v>0.96</v>
      </c>
      <c r="R148" s="170" t="s">
        <v>515</v>
      </c>
      <c r="S148" s="170" t="s">
        <v>156</v>
      </c>
      <c r="T148" s="171" t="s">
        <v>156</v>
      </c>
      <c r="U148" s="157">
        <v>0.60199999999999998</v>
      </c>
      <c r="V148" s="157">
        <f>ROUND(E148*U148,2)</f>
        <v>3.01</v>
      </c>
      <c r="W148" s="157"/>
      <c r="X148" s="157" t="s">
        <v>169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170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9" t="s">
        <v>92</v>
      </c>
      <c r="D149" s="187"/>
      <c r="E149" s="188">
        <v>5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65">
        <v>53</v>
      </c>
      <c r="B150" s="166" t="s">
        <v>710</v>
      </c>
      <c r="C150" s="183" t="s">
        <v>711</v>
      </c>
      <c r="D150" s="167" t="s">
        <v>412</v>
      </c>
      <c r="E150" s="168">
        <v>7</v>
      </c>
      <c r="F150" s="169"/>
      <c r="G150" s="170">
        <f>ROUND(E150*F150,2)</f>
        <v>0</v>
      </c>
      <c r="H150" s="169"/>
      <c r="I150" s="170">
        <f>ROUND(E150*H150,2)</f>
        <v>0</v>
      </c>
      <c r="J150" s="169"/>
      <c r="K150" s="170">
        <f>ROUND(E150*J150,2)</f>
        <v>0</v>
      </c>
      <c r="L150" s="170">
        <v>21</v>
      </c>
      <c r="M150" s="170">
        <f>G150*(1+L150/100)</f>
        <v>0</v>
      </c>
      <c r="N150" s="170">
        <v>0</v>
      </c>
      <c r="O150" s="170">
        <f>ROUND(E150*N150,2)</f>
        <v>0</v>
      </c>
      <c r="P150" s="170">
        <v>0.21</v>
      </c>
      <c r="Q150" s="170">
        <f>ROUND(E150*P150,2)</f>
        <v>1.47</v>
      </c>
      <c r="R150" s="170" t="s">
        <v>515</v>
      </c>
      <c r="S150" s="170" t="s">
        <v>156</v>
      </c>
      <c r="T150" s="171" t="s">
        <v>156</v>
      </c>
      <c r="U150" s="157">
        <v>0.71399999999999997</v>
      </c>
      <c r="V150" s="157">
        <f>ROUND(E150*U150,2)</f>
        <v>5</v>
      </c>
      <c r="W150" s="157"/>
      <c r="X150" s="157" t="s">
        <v>169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170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9" t="s">
        <v>712</v>
      </c>
      <c r="D151" s="187"/>
      <c r="E151" s="188">
        <v>7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65">
        <v>54</v>
      </c>
      <c r="B152" s="166" t="s">
        <v>713</v>
      </c>
      <c r="C152" s="183" t="s">
        <v>714</v>
      </c>
      <c r="D152" s="167" t="s">
        <v>412</v>
      </c>
      <c r="E152" s="168">
        <v>2</v>
      </c>
      <c r="F152" s="169"/>
      <c r="G152" s="170">
        <f>ROUND(E152*F152,2)</f>
        <v>0</v>
      </c>
      <c r="H152" s="169"/>
      <c r="I152" s="170">
        <f>ROUND(E152*H152,2)</f>
        <v>0</v>
      </c>
      <c r="J152" s="169"/>
      <c r="K152" s="170">
        <f>ROUND(E152*J152,2)</f>
        <v>0</v>
      </c>
      <c r="L152" s="170">
        <v>21</v>
      </c>
      <c r="M152" s="170">
        <f>G152*(1+L152/100)</f>
        <v>0</v>
      </c>
      <c r="N152" s="170">
        <v>2.7E-2</v>
      </c>
      <c r="O152" s="170">
        <f>ROUND(E152*N152,2)</f>
        <v>0.05</v>
      </c>
      <c r="P152" s="170">
        <v>0</v>
      </c>
      <c r="Q152" s="170">
        <f>ROUND(E152*P152,2)</f>
        <v>0</v>
      </c>
      <c r="R152" s="170" t="s">
        <v>286</v>
      </c>
      <c r="S152" s="170" t="s">
        <v>156</v>
      </c>
      <c r="T152" s="171" t="s">
        <v>156</v>
      </c>
      <c r="U152" s="157">
        <v>0</v>
      </c>
      <c r="V152" s="157">
        <f>ROUND(E152*U152,2)</f>
        <v>0</v>
      </c>
      <c r="W152" s="157"/>
      <c r="X152" s="157" t="s">
        <v>287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288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9" t="s">
        <v>67</v>
      </c>
      <c r="D153" s="187"/>
      <c r="E153" s="188">
        <v>2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65">
        <v>55</v>
      </c>
      <c r="B154" s="166" t="s">
        <v>715</v>
      </c>
      <c r="C154" s="183" t="s">
        <v>716</v>
      </c>
      <c r="D154" s="167" t="s">
        <v>412</v>
      </c>
      <c r="E154" s="168">
        <v>3</v>
      </c>
      <c r="F154" s="169"/>
      <c r="G154" s="170">
        <f>ROUND(E154*F154,2)</f>
        <v>0</v>
      </c>
      <c r="H154" s="169"/>
      <c r="I154" s="170">
        <f>ROUND(E154*H154,2)</f>
        <v>0</v>
      </c>
      <c r="J154" s="169"/>
      <c r="K154" s="170">
        <f>ROUND(E154*J154,2)</f>
        <v>0</v>
      </c>
      <c r="L154" s="170">
        <v>21</v>
      </c>
      <c r="M154" s="170">
        <f>G154*(1+L154/100)</f>
        <v>0</v>
      </c>
      <c r="N154" s="170">
        <v>4.4999999999999998E-2</v>
      </c>
      <c r="O154" s="170">
        <f>ROUND(E154*N154,2)</f>
        <v>0.14000000000000001</v>
      </c>
      <c r="P154" s="170">
        <v>0</v>
      </c>
      <c r="Q154" s="170">
        <f>ROUND(E154*P154,2)</f>
        <v>0</v>
      </c>
      <c r="R154" s="170" t="s">
        <v>286</v>
      </c>
      <c r="S154" s="170" t="s">
        <v>156</v>
      </c>
      <c r="T154" s="171" t="s">
        <v>156</v>
      </c>
      <c r="U154" s="157">
        <v>0</v>
      </c>
      <c r="V154" s="157">
        <f>ROUND(E154*U154,2)</f>
        <v>0</v>
      </c>
      <c r="W154" s="157"/>
      <c r="X154" s="157" t="s">
        <v>287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288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9" t="s">
        <v>69</v>
      </c>
      <c r="D155" s="187"/>
      <c r="E155" s="188">
        <v>3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x14ac:dyDescent="0.2">
      <c r="A156" s="159" t="s">
        <v>151</v>
      </c>
      <c r="B156" s="160" t="s">
        <v>110</v>
      </c>
      <c r="C156" s="181" t="s">
        <v>111</v>
      </c>
      <c r="D156" s="161"/>
      <c r="E156" s="162"/>
      <c r="F156" s="163"/>
      <c r="G156" s="163">
        <f>SUMIF(AG157:AG162,"&lt;&gt;NOR",G157:G162)</f>
        <v>0</v>
      </c>
      <c r="H156" s="163"/>
      <c r="I156" s="163">
        <f>SUM(I157:I162)</f>
        <v>0</v>
      </c>
      <c r="J156" s="163"/>
      <c r="K156" s="163">
        <f>SUM(K157:K162)</f>
        <v>0</v>
      </c>
      <c r="L156" s="163"/>
      <c r="M156" s="163">
        <f>SUM(M157:M162)</f>
        <v>0</v>
      </c>
      <c r="N156" s="163"/>
      <c r="O156" s="163">
        <f>SUM(O157:O162)</f>
        <v>0</v>
      </c>
      <c r="P156" s="163"/>
      <c r="Q156" s="163">
        <f>SUM(Q157:Q162)</f>
        <v>0</v>
      </c>
      <c r="R156" s="163"/>
      <c r="S156" s="163"/>
      <c r="T156" s="164"/>
      <c r="U156" s="158"/>
      <c r="V156" s="158">
        <f>SUM(V157:V162)</f>
        <v>6.4</v>
      </c>
      <c r="W156" s="158"/>
      <c r="X156" s="158"/>
      <c r="AG156" t="s">
        <v>152</v>
      </c>
    </row>
    <row r="157" spans="1:60" ht="22.5" outlineLevel="1" x14ac:dyDescent="0.2">
      <c r="A157" s="165">
        <v>56</v>
      </c>
      <c r="B157" s="166" t="s">
        <v>548</v>
      </c>
      <c r="C157" s="183" t="s">
        <v>549</v>
      </c>
      <c r="D157" s="167" t="s">
        <v>321</v>
      </c>
      <c r="E157" s="168">
        <v>814.14200000000005</v>
      </c>
      <c r="F157" s="169"/>
      <c r="G157" s="170">
        <f>ROUND(E157*F157,2)</f>
        <v>0</v>
      </c>
      <c r="H157" s="169"/>
      <c r="I157" s="170">
        <f>ROUND(E157*H157,2)</f>
        <v>0</v>
      </c>
      <c r="J157" s="169"/>
      <c r="K157" s="170">
        <f>ROUND(E157*J157,2)</f>
        <v>0</v>
      </c>
      <c r="L157" s="170">
        <v>21</v>
      </c>
      <c r="M157" s="170">
        <f>G157*(1+L157/100)</f>
        <v>0</v>
      </c>
      <c r="N157" s="170">
        <v>0</v>
      </c>
      <c r="O157" s="170">
        <f>ROUND(E157*N157,2)</f>
        <v>0</v>
      </c>
      <c r="P157" s="170">
        <v>0</v>
      </c>
      <c r="Q157" s="170">
        <f>ROUND(E157*P157,2)</f>
        <v>0</v>
      </c>
      <c r="R157" s="170" t="s">
        <v>213</v>
      </c>
      <c r="S157" s="170" t="s">
        <v>156</v>
      </c>
      <c r="T157" s="171" t="s">
        <v>156</v>
      </c>
      <c r="U157" s="157">
        <v>0</v>
      </c>
      <c r="V157" s="157">
        <f>ROUND(E157*U157,2)</f>
        <v>0</v>
      </c>
      <c r="W157" s="157"/>
      <c r="X157" s="157" t="s">
        <v>169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170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9" t="s">
        <v>717</v>
      </c>
      <c r="D158" s="187"/>
      <c r="E158" s="188">
        <v>814.14200000000005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217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22.5" outlineLevel="1" x14ac:dyDescent="0.2">
      <c r="A159" s="172">
        <v>57</v>
      </c>
      <c r="B159" s="173" t="s">
        <v>545</v>
      </c>
      <c r="C159" s="182" t="s">
        <v>546</v>
      </c>
      <c r="D159" s="174" t="s">
        <v>321</v>
      </c>
      <c r="E159" s="175">
        <v>58.152999999999999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7" t="s">
        <v>213</v>
      </c>
      <c r="S159" s="177" t="s">
        <v>156</v>
      </c>
      <c r="T159" s="178" t="s">
        <v>156</v>
      </c>
      <c r="U159" s="157">
        <v>0.01</v>
      </c>
      <c r="V159" s="157">
        <f>ROUND(E159*U159,2)</f>
        <v>0.57999999999999996</v>
      </c>
      <c r="W159" s="157"/>
      <c r="X159" s="157" t="s">
        <v>169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170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65">
        <v>58</v>
      </c>
      <c r="B160" s="166" t="s">
        <v>557</v>
      </c>
      <c r="C160" s="183" t="s">
        <v>558</v>
      </c>
      <c r="D160" s="167" t="s">
        <v>321</v>
      </c>
      <c r="E160" s="168">
        <v>58.152999999999999</v>
      </c>
      <c r="F160" s="169"/>
      <c r="G160" s="170">
        <f>ROUND(E160*F160,2)</f>
        <v>0</v>
      </c>
      <c r="H160" s="169"/>
      <c r="I160" s="170">
        <f>ROUND(E160*H160,2)</f>
        <v>0</v>
      </c>
      <c r="J160" s="169"/>
      <c r="K160" s="170">
        <f>ROUND(E160*J160,2)</f>
        <v>0</v>
      </c>
      <c r="L160" s="170">
        <v>21</v>
      </c>
      <c r="M160" s="170">
        <f>G160*(1+L160/100)</f>
        <v>0</v>
      </c>
      <c r="N160" s="170">
        <v>0</v>
      </c>
      <c r="O160" s="170">
        <f>ROUND(E160*N160,2)</f>
        <v>0</v>
      </c>
      <c r="P160" s="170">
        <v>0</v>
      </c>
      <c r="Q160" s="170">
        <f>ROUND(E160*P160,2)</f>
        <v>0</v>
      </c>
      <c r="R160" s="170" t="s">
        <v>213</v>
      </c>
      <c r="S160" s="170" t="s">
        <v>156</v>
      </c>
      <c r="T160" s="171" t="s">
        <v>156</v>
      </c>
      <c r="U160" s="157">
        <v>0.1</v>
      </c>
      <c r="V160" s="157">
        <f>ROUND(E160*U160,2)</f>
        <v>5.82</v>
      </c>
      <c r="W160" s="157"/>
      <c r="X160" s="157" t="s">
        <v>169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170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257" t="s">
        <v>559</v>
      </c>
      <c r="D161" s="258"/>
      <c r="E161" s="258"/>
      <c r="F161" s="258"/>
      <c r="G161" s="258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215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65">
        <v>59</v>
      </c>
      <c r="B162" s="166" t="s">
        <v>539</v>
      </c>
      <c r="C162" s="183" t="s">
        <v>540</v>
      </c>
      <c r="D162" s="167" t="s">
        <v>321</v>
      </c>
      <c r="E162" s="168">
        <v>58.152999999999999</v>
      </c>
      <c r="F162" s="169"/>
      <c r="G162" s="170">
        <f>ROUND(E162*F162,2)</f>
        <v>0</v>
      </c>
      <c r="H162" s="169"/>
      <c r="I162" s="170">
        <f>ROUND(E162*H162,2)</f>
        <v>0</v>
      </c>
      <c r="J162" s="169"/>
      <c r="K162" s="170">
        <f>ROUND(E162*J162,2)</f>
        <v>0</v>
      </c>
      <c r="L162" s="170">
        <v>21</v>
      </c>
      <c r="M162" s="170">
        <f>G162*(1+L162/100)</f>
        <v>0</v>
      </c>
      <c r="N162" s="170">
        <v>0</v>
      </c>
      <c r="O162" s="170">
        <f>ROUND(E162*N162,2)</f>
        <v>0</v>
      </c>
      <c r="P162" s="170">
        <v>0</v>
      </c>
      <c r="Q162" s="170">
        <f>ROUND(E162*P162,2)</f>
        <v>0</v>
      </c>
      <c r="R162" s="170" t="s">
        <v>541</v>
      </c>
      <c r="S162" s="170" t="s">
        <v>156</v>
      </c>
      <c r="T162" s="171" t="s">
        <v>156</v>
      </c>
      <c r="U162" s="157">
        <v>0</v>
      </c>
      <c r="V162" s="157">
        <f>ROUND(E162*U162,2)</f>
        <v>0</v>
      </c>
      <c r="W162" s="157"/>
      <c r="X162" s="157" t="s">
        <v>169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170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A163" s="3"/>
      <c r="B163" s="4"/>
      <c r="C163" s="184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v>15</v>
      </c>
      <c r="AF163">
        <v>21</v>
      </c>
      <c r="AG163" t="s">
        <v>138</v>
      </c>
    </row>
    <row r="164" spans="1:60" x14ac:dyDescent="0.2">
      <c r="A164" s="151"/>
      <c r="B164" s="152" t="s">
        <v>29</v>
      </c>
      <c r="C164" s="185"/>
      <c r="D164" s="153"/>
      <c r="E164" s="154"/>
      <c r="F164" s="154"/>
      <c r="G164" s="180">
        <f>G8+G38+G65+G91+G110+G127+G135+G138+G156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f>SUMIF(L7:L162,AE163,G7:G162)</f>
        <v>0</v>
      </c>
      <c r="AF164">
        <f>SUMIF(L7:L162,AF163,G7:G162)</f>
        <v>0</v>
      </c>
      <c r="AG164" t="s">
        <v>186</v>
      </c>
    </row>
    <row r="165" spans="1:60" x14ac:dyDescent="0.2">
      <c r="C165" s="186"/>
      <c r="D165" s="10"/>
      <c r="AG165" t="s">
        <v>188</v>
      </c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3chnuPkzzyqTRJHmIYY46ELNKhSYEOj5XcTA//uDbg8pzN2DIaXnkUq4FlBqS6cuCNG84R9BFMXLJyPM6qamw==" saltValue="ddwzGYfbRUgLeSEdLg6v9g==" spinCount="100000" sheet="1"/>
  <mergeCells count="24">
    <mergeCell ref="C161:G161"/>
    <mergeCell ref="C46:G46"/>
    <mergeCell ref="C50:G50"/>
    <mergeCell ref="C71:G71"/>
    <mergeCell ref="C74:G74"/>
    <mergeCell ref="C77:G77"/>
    <mergeCell ref="C93:G93"/>
    <mergeCell ref="C99:G99"/>
    <mergeCell ref="C102:G102"/>
    <mergeCell ref="C124:G124"/>
    <mergeCell ref="C129:G129"/>
    <mergeCell ref="C137:G137"/>
    <mergeCell ref="C43:G43"/>
    <mergeCell ref="A1:G1"/>
    <mergeCell ref="C2:G2"/>
    <mergeCell ref="C3:G3"/>
    <mergeCell ref="C4:G4"/>
    <mergeCell ref="C10:G10"/>
    <mergeCell ref="C14:G14"/>
    <mergeCell ref="C21:G21"/>
    <mergeCell ref="C24:G24"/>
    <mergeCell ref="C27:G27"/>
    <mergeCell ref="C32:G32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63</v>
      </c>
      <c r="C3" s="249" t="s">
        <v>64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69</v>
      </c>
      <c r="C4" s="252" t="s">
        <v>70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SUMIF(AG9:AG33,"&lt;&gt;NOR",G9:G33)</f>
        <v>0</v>
      </c>
      <c r="H8" s="163"/>
      <c r="I8" s="163">
        <f>SUM(I9:I33)</f>
        <v>0</v>
      </c>
      <c r="J8" s="163"/>
      <c r="K8" s="163">
        <f>SUM(K9:K33)</f>
        <v>0</v>
      </c>
      <c r="L8" s="163"/>
      <c r="M8" s="163">
        <f>SUM(M9:M33)</f>
        <v>0</v>
      </c>
      <c r="N8" s="163"/>
      <c r="O8" s="163">
        <f>SUM(O9:O33)</f>
        <v>0</v>
      </c>
      <c r="P8" s="163"/>
      <c r="Q8" s="163">
        <f>SUM(Q9:Q33)</f>
        <v>0</v>
      </c>
      <c r="R8" s="163"/>
      <c r="S8" s="163"/>
      <c r="T8" s="164"/>
      <c r="U8" s="158"/>
      <c r="V8" s="158">
        <f>SUM(V9:V33)</f>
        <v>25.86</v>
      </c>
      <c r="W8" s="158"/>
      <c r="X8" s="158"/>
      <c r="AG8" t="s">
        <v>152</v>
      </c>
    </row>
    <row r="9" spans="1:60" outlineLevel="1" x14ac:dyDescent="0.2">
      <c r="A9" s="165">
        <v>1</v>
      </c>
      <c r="B9" s="166" t="s">
        <v>218</v>
      </c>
      <c r="C9" s="183" t="s">
        <v>219</v>
      </c>
      <c r="D9" s="167" t="s">
        <v>220</v>
      </c>
      <c r="E9" s="168">
        <v>4.21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221</v>
      </c>
      <c r="S9" s="170" t="s">
        <v>156</v>
      </c>
      <c r="T9" s="171" t="s">
        <v>156</v>
      </c>
      <c r="U9" s="157">
        <v>9.5200000000000007E-2</v>
      </c>
      <c r="V9" s="157">
        <f>ROUND(E9*U9,2)</f>
        <v>0.4</v>
      </c>
      <c r="W9" s="157"/>
      <c r="X9" s="157" t="s">
        <v>169</v>
      </c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7" t="s">
        <v>222</v>
      </c>
      <c r="D10" s="258"/>
      <c r="E10" s="258"/>
      <c r="F10" s="258"/>
      <c r="G10" s="25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nebo lesní půdy, s vodorovným přemístěním na hromady v místě upotřebení nebo na dočasné či trvalé skládky se složením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9" t="s">
        <v>718</v>
      </c>
      <c r="D11" s="187"/>
      <c r="E11" s="188">
        <v>4.21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5">
        <v>2</v>
      </c>
      <c r="B12" s="166" t="s">
        <v>719</v>
      </c>
      <c r="C12" s="183" t="s">
        <v>720</v>
      </c>
      <c r="D12" s="167" t="s">
        <v>220</v>
      </c>
      <c r="E12" s="168">
        <v>29.91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 t="s">
        <v>221</v>
      </c>
      <c r="S12" s="170" t="s">
        <v>156</v>
      </c>
      <c r="T12" s="171" t="s">
        <v>156</v>
      </c>
      <c r="U12" s="157">
        <v>0.26666000000000001</v>
      </c>
      <c r="V12" s="157">
        <f>ROUND(E12*U12,2)</f>
        <v>7.98</v>
      </c>
      <c r="W12" s="157"/>
      <c r="X12" s="157" t="s">
        <v>169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170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33.75" outlineLevel="1" x14ac:dyDescent="0.2">
      <c r="A13" s="155"/>
      <c r="B13" s="156"/>
      <c r="C13" s="257" t="s">
        <v>226</v>
      </c>
      <c r="D13" s="258"/>
      <c r="E13" s="258"/>
      <c r="F13" s="258"/>
      <c r="G13" s="258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215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9" t="s">
        <v>721</v>
      </c>
      <c r="D14" s="187"/>
      <c r="E14" s="188">
        <v>29.91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217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5">
        <v>3</v>
      </c>
      <c r="B15" s="166" t="s">
        <v>722</v>
      </c>
      <c r="C15" s="183" t="s">
        <v>723</v>
      </c>
      <c r="D15" s="167" t="s">
        <v>220</v>
      </c>
      <c r="E15" s="168">
        <v>29.91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 t="s">
        <v>221</v>
      </c>
      <c r="S15" s="170" t="s">
        <v>156</v>
      </c>
      <c r="T15" s="171" t="s">
        <v>156</v>
      </c>
      <c r="U15" s="157">
        <v>4.3099999999999999E-2</v>
      </c>
      <c r="V15" s="157">
        <f>ROUND(E15*U15,2)</f>
        <v>1.29</v>
      </c>
      <c r="W15" s="157"/>
      <c r="X15" s="157" t="s">
        <v>169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1" x14ac:dyDescent="0.2">
      <c r="A16" s="155"/>
      <c r="B16" s="156"/>
      <c r="C16" s="257" t="s">
        <v>226</v>
      </c>
      <c r="D16" s="258"/>
      <c r="E16" s="258"/>
      <c r="F16" s="258"/>
      <c r="G16" s="25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9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9" t="s">
        <v>721</v>
      </c>
      <c r="D17" s="187"/>
      <c r="E17" s="188">
        <v>29.91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5">
        <v>4</v>
      </c>
      <c r="B18" s="166" t="s">
        <v>249</v>
      </c>
      <c r="C18" s="183" t="s">
        <v>250</v>
      </c>
      <c r="D18" s="167" t="s">
        <v>220</v>
      </c>
      <c r="E18" s="168">
        <v>29.91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 t="s">
        <v>221</v>
      </c>
      <c r="S18" s="170" t="s">
        <v>156</v>
      </c>
      <c r="T18" s="171" t="s">
        <v>156</v>
      </c>
      <c r="U18" s="157">
        <v>1.0999999999999999E-2</v>
      </c>
      <c r="V18" s="157">
        <f>ROUND(E18*U18,2)</f>
        <v>0.33</v>
      </c>
      <c r="W18" s="157"/>
      <c r="X18" s="157" t="s">
        <v>169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170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7" t="s">
        <v>247</v>
      </c>
      <c r="D19" s="258"/>
      <c r="E19" s="258"/>
      <c r="F19" s="258"/>
      <c r="G19" s="25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9" t="s">
        <v>721</v>
      </c>
      <c r="D20" s="187"/>
      <c r="E20" s="188">
        <v>29.91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65">
        <v>5</v>
      </c>
      <c r="B21" s="166" t="s">
        <v>252</v>
      </c>
      <c r="C21" s="183" t="s">
        <v>253</v>
      </c>
      <c r="D21" s="167" t="s">
        <v>220</v>
      </c>
      <c r="E21" s="168">
        <v>149.55000000000001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0" t="s">
        <v>221</v>
      </c>
      <c r="S21" s="170" t="s">
        <v>156</v>
      </c>
      <c r="T21" s="171" t="s">
        <v>156</v>
      </c>
      <c r="U21" s="157">
        <v>0</v>
      </c>
      <c r="V21" s="157">
        <f>ROUND(E21*U21,2)</f>
        <v>0</v>
      </c>
      <c r="W21" s="157"/>
      <c r="X21" s="157" t="s">
        <v>169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170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57" t="s">
        <v>247</v>
      </c>
      <c r="D22" s="258"/>
      <c r="E22" s="258"/>
      <c r="F22" s="258"/>
      <c r="G22" s="258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9" t="s">
        <v>724</v>
      </c>
      <c r="D23" s="187"/>
      <c r="E23" s="188">
        <v>149.55000000000001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5">
        <v>6</v>
      </c>
      <c r="B24" s="166" t="s">
        <v>263</v>
      </c>
      <c r="C24" s="183" t="s">
        <v>264</v>
      </c>
      <c r="D24" s="167" t="s">
        <v>212</v>
      </c>
      <c r="E24" s="168">
        <v>29.1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0" t="s">
        <v>265</v>
      </c>
      <c r="S24" s="170" t="s">
        <v>156</v>
      </c>
      <c r="T24" s="171" t="s">
        <v>156</v>
      </c>
      <c r="U24" s="157">
        <v>0.129</v>
      </c>
      <c r="V24" s="157">
        <f>ROUND(E24*U24,2)</f>
        <v>3.75</v>
      </c>
      <c r="W24" s="157"/>
      <c r="X24" s="157" t="s">
        <v>169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170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7" t="s">
        <v>266</v>
      </c>
      <c r="D25" s="258"/>
      <c r="E25" s="258"/>
      <c r="F25" s="258"/>
      <c r="G25" s="258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215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9" t="s">
        <v>725</v>
      </c>
      <c r="D26" s="187"/>
      <c r="E26" s="188">
        <v>29.1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65">
        <v>7</v>
      </c>
      <c r="B27" s="166" t="s">
        <v>276</v>
      </c>
      <c r="C27" s="183" t="s">
        <v>277</v>
      </c>
      <c r="D27" s="167" t="s">
        <v>212</v>
      </c>
      <c r="E27" s="168">
        <v>29.1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0" t="s">
        <v>221</v>
      </c>
      <c r="S27" s="170" t="s">
        <v>156</v>
      </c>
      <c r="T27" s="171" t="s">
        <v>156</v>
      </c>
      <c r="U27" s="157">
        <v>0.41599999999999998</v>
      </c>
      <c r="V27" s="157">
        <f>ROUND(E27*U27,2)</f>
        <v>12.11</v>
      </c>
      <c r="W27" s="157"/>
      <c r="X27" s="157" t="s">
        <v>169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170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57" t="s">
        <v>278</v>
      </c>
      <c r="D28" s="258"/>
      <c r="E28" s="258"/>
      <c r="F28" s="258"/>
      <c r="G28" s="258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9" t="str">
        <f>C28</f>
        <v>s případným nutným přemístěním hromad nebo dočasných skládek na místo potřeby ze vzdálenosti do 30 m, ve svahu sklonu přes 1 : 5,</v>
      </c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9" t="s">
        <v>725</v>
      </c>
      <c r="D29" s="187"/>
      <c r="E29" s="188">
        <v>29.1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5">
        <v>8</v>
      </c>
      <c r="B30" s="166" t="s">
        <v>280</v>
      </c>
      <c r="C30" s="183" t="s">
        <v>281</v>
      </c>
      <c r="D30" s="167" t="s">
        <v>220</v>
      </c>
      <c r="E30" s="168">
        <v>29.91</v>
      </c>
      <c r="F30" s="169"/>
      <c r="G30" s="170">
        <f>ROUND(E30*F30,2)</f>
        <v>0</v>
      </c>
      <c r="H30" s="169"/>
      <c r="I30" s="170">
        <f>ROUND(E30*H30,2)</f>
        <v>0</v>
      </c>
      <c r="J30" s="169"/>
      <c r="K30" s="170">
        <f>ROUND(E30*J30,2)</f>
        <v>0</v>
      </c>
      <c r="L30" s="170">
        <v>21</v>
      </c>
      <c r="M30" s="170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0" t="s">
        <v>221</v>
      </c>
      <c r="S30" s="170" t="s">
        <v>156</v>
      </c>
      <c r="T30" s="171" t="s">
        <v>156</v>
      </c>
      <c r="U30" s="157">
        <v>0</v>
      </c>
      <c r="V30" s="157">
        <f>ROUND(E30*U30,2)</f>
        <v>0</v>
      </c>
      <c r="W30" s="157"/>
      <c r="X30" s="157" t="s">
        <v>169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170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9" t="s">
        <v>721</v>
      </c>
      <c r="D31" s="187"/>
      <c r="E31" s="188">
        <v>29.91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217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5">
        <v>9</v>
      </c>
      <c r="B32" s="166" t="s">
        <v>283</v>
      </c>
      <c r="C32" s="183" t="s">
        <v>284</v>
      </c>
      <c r="D32" s="167" t="s">
        <v>285</v>
      </c>
      <c r="E32" s="168">
        <v>0.873</v>
      </c>
      <c r="F32" s="169"/>
      <c r="G32" s="170">
        <f>ROUND(E32*F32,2)</f>
        <v>0</v>
      </c>
      <c r="H32" s="169"/>
      <c r="I32" s="170">
        <f>ROUND(E32*H32,2)</f>
        <v>0</v>
      </c>
      <c r="J32" s="169"/>
      <c r="K32" s="170">
        <f>ROUND(E32*J32,2)</f>
        <v>0</v>
      </c>
      <c r="L32" s="170">
        <v>21</v>
      </c>
      <c r="M32" s="170">
        <f>G32*(1+L32/100)</f>
        <v>0</v>
      </c>
      <c r="N32" s="170">
        <v>1E-3</v>
      </c>
      <c r="O32" s="170">
        <f>ROUND(E32*N32,2)</f>
        <v>0</v>
      </c>
      <c r="P32" s="170">
        <v>0</v>
      </c>
      <c r="Q32" s="170">
        <f>ROUND(E32*P32,2)</f>
        <v>0</v>
      </c>
      <c r="R32" s="170" t="s">
        <v>286</v>
      </c>
      <c r="S32" s="170" t="s">
        <v>156</v>
      </c>
      <c r="T32" s="171" t="s">
        <v>156</v>
      </c>
      <c r="U32" s="157">
        <v>0</v>
      </c>
      <c r="V32" s="157">
        <f>ROUND(E32*U32,2)</f>
        <v>0</v>
      </c>
      <c r="W32" s="157"/>
      <c r="X32" s="157" t="s">
        <v>287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288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9" t="s">
        <v>726</v>
      </c>
      <c r="D33" s="187"/>
      <c r="E33" s="188">
        <v>0.873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59" t="s">
        <v>151</v>
      </c>
      <c r="B34" s="160" t="s">
        <v>67</v>
      </c>
      <c r="C34" s="181" t="s">
        <v>89</v>
      </c>
      <c r="D34" s="161"/>
      <c r="E34" s="162"/>
      <c r="F34" s="163"/>
      <c r="G34" s="163">
        <f>SUMIF(AG35:AG39,"&lt;&gt;NOR",G35:G39)</f>
        <v>0</v>
      </c>
      <c r="H34" s="163"/>
      <c r="I34" s="163">
        <f>SUM(I35:I39)</f>
        <v>0</v>
      </c>
      <c r="J34" s="163"/>
      <c r="K34" s="163">
        <f>SUM(K35:K39)</f>
        <v>0</v>
      </c>
      <c r="L34" s="163"/>
      <c r="M34" s="163">
        <f>SUM(M35:M39)</f>
        <v>0</v>
      </c>
      <c r="N34" s="163"/>
      <c r="O34" s="163">
        <f>SUM(O35:O39)</f>
        <v>0.06</v>
      </c>
      <c r="P34" s="163"/>
      <c r="Q34" s="163">
        <f>SUM(Q35:Q39)</f>
        <v>0</v>
      </c>
      <c r="R34" s="163"/>
      <c r="S34" s="163"/>
      <c r="T34" s="164"/>
      <c r="U34" s="158"/>
      <c r="V34" s="158">
        <f>SUM(V35:V39)</f>
        <v>27.410000000000004</v>
      </c>
      <c r="W34" s="158"/>
      <c r="X34" s="158"/>
      <c r="AG34" t="s">
        <v>152</v>
      </c>
    </row>
    <row r="35" spans="1:60" ht="22.5" outlineLevel="1" x14ac:dyDescent="0.2">
      <c r="A35" s="165">
        <v>10</v>
      </c>
      <c r="B35" s="166" t="s">
        <v>301</v>
      </c>
      <c r="C35" s="183" t="s">
        <v>302</v>
      </c>
      <c r="D35" s="167" t="s">
        <v>212</v>
      </c>
      <c r="E35" s="168">
        <v>112.33199999999999</v>
      </c>
      <c r="F35" s="169"/>
      <c r="G35" s="170">
        <f>ROUND(E35*F35,2)</f>
        <v>0</v>
      </c>
      <c r="H35" s="169"/>
      <c r="I35" s="170">
        <f>ROUND(E35*H35,2)</f>
        <v>0</v>
      </c>
      <c r="J35" s="169"/>
      <c r="K35" s="170">
        <f>ROUND(E35*J35,2)</f>
        <v>0</v>
      </c>
      <c r="L35" s="170">
        <v>21</v>
      </c>
      <c r="M35" s="170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0" t="s">
        <v>221</v>
      </c>
      <c r="S35" s="170" t="s">
        <v>156</v>
      </c>
      <c r="T35" s="171" t="s">
        <v>156</v>
      </c>
      <c r="U35" s="157">
        <v>0.15</v>
      </c>
      <c r="V35" s="157">
        <f>ROUND(E35*U35,2)</f>
        <v>16.850000000000001</v>
      </c>
      <c r="W35" s="157"/>
      <c r="X35" s="157" t="s">
        <v>169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170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57" t="s">
        <v>303</v>
      </c>
      <c r="D36" s="258"/>
      <c r="E36" s="258"/>
      <c r="F36" s="258"/>
      <c r="G36" s="25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215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9" t="str">
        <f>C36</f>
        <v>z rostlé horniny tř.1 - 4 pod násypy z hornin soudržných do 92% PS a hornin nesoudržných sypkých relativní ulehlosti I(d) do 0,8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9" t="s">
        <v>727</v>
      </c>
      <c r="D37" s="187"/>
      <c r="E37" s="188">
        <v>112.33199999999999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5">
        <v>11</v>
      </c>
      <c r="B38" s="166" t="s">
        <v>326</v>
      </c>
      <c r="C38" s="183" t="s">
        <v>327</v>
      </c>
      <c r="D38" s="167" t="s">
        <v>212</v>
      </c>
      <c r="E38" s="168">
        <v>112.33199999999999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70">
        <v>5.0000000000000001E-4</v>
      </c>
      <c r="O38" s="170">
        <f>ROUND(E38*N38,2)</f>
        <v>0.06</v>
      </c>
      <c r="P38" s="170">
        <v>0</v>
      </c>
      <c r="Q38" s="170">
        <f>ROUND(E38*P38,2)</f>
        <v>0</v>
      </c>
      <c r="R38" s="170" t="s">
        <v>292</v>
      </c>
      <c r="S38" s="170" t="s">
        <v>156</v>
      </c>
      <c r="T38" s="171" t="s">
        <v>156</v>
      </c>
      <c r="U38" s="157">
        <v>9.4E-2</v>
      </c>
      <c r="V38" s="157">
        <f>ROUND(E38*U38,2)</f>
        <v>10.56</v>
      </c>
      <c r="W38" s="157"/>
      <c r="X38" s="157" t="s">
        <v>169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170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9" t="s">
        <v>728</v>
      </c>
      <c r="D39" s="187"/>
      <c r="E39" s="188">
        <v>112.33199999999999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59" t="s">
        <v>151</v>
      </c>
      <c r="B40" s="160" t="s">
        <v>71</v>
      </c>
      <c r="C40" s="181" t="s">
        <v>91</v>
      </c>
      <c r="D40" s="161"/>
      <c r="E40" s="162"/>
      <c r="F40" s="163"/>
      <c r="G40" s="163">
        <f>SUMIF(AG41:AG48,"&lt;&gt;NOR",G41:G48)</f>
        <v>0</v>
      </c>
      <c r="H40" s="163"/>
      <c r="I40" s="163">
        <f>SUM(I41:I48)</f>
        <v>0</v>
      </c>
      <c r="J40" s="163"/>
      <c r="K40" s="163">
        <f>SUM(K41:K48)</f>
        <v>0</v>
      </c>
      <c r="L40" s="163"/>
      <c r="M40" s="163">
        <f>SUM(M41:M48)</f>
        <v>0</v>
      </c>
      <c r="N40" s="163"/>
      <c r="O40" s="163">
        <f>SUM(O41:O48)</f>
        <v>0.89</v>
      </c>
      <c r="P40" s="163"/>
      <c r="Q40" s="163">
        <f>SUM(Q41:Q48)</f>
        <v>0</v>
      </c>
      <c r="R40" s="163"/>
      <c r="S40" s="163"/>
      <c r="T40" s="164"/>
      <c r="U40" s="158"/>
      <c r="V40" s="158">
        <f>SUM(V41:V48)</f>
        <v>8.31</v>
      </c>
      <c r="W40" s="158"/>
      <c r="X40" s="158"/>
      <c r="AG40" t="s">
        <v>152</v>
      </c>
    </row>
    <row r="41" spans="1:60" outlineLevel="1" x14ac:dyDescent="0.2">
      <c r="A41" s="165">
        <v>12</v>
      </c>
      <c r="B41" s="166" t="s">
        <v>729</v>
      </c>
      <c r="C41" s="183" t="s">
        <v>730</v>
      </c>
      <c r="D41" s="167" t="s">
        <v>297</v>
      </c>
      <c r="E41" s="168">
        <v>7.5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70">
        <v>0.11369</v>
      </c>
      <c r="O41" s="170">
        <f>ROUND(E41*N41,2)</f>
        <v>0.85</v>
      </c>
      <c r="P41" s="170">
        <v>0</v>
      </c>
      <c r="Q41" s="170">
        <f>ROUND(E41*P41,2)</f>
        <v>0</v>
      </c>
      <c r="R41" s="170" t="s">
        <v>408</v>
      </c>
      <c r="S41" s="170" t="s">
        <v>156</v>
      </c>
      <c r="T41" s="171" t="s">
        <v>156</v>
      </c>
      <c r="U41" s="157">
        <v>0.56850000000000001</v>
      </c>
      <c r="V41" s="157">
        <f>ROUND(E41*U41,2)</f>
        <v>4.26</v>
      </c>
      <c r="W41" s="157"/>
      <c r="X41" s="157" t="s">
        <v>169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170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57" t="s">
        <v>731</v>
      </c>
      <c r="D42" s="258"/>
      <c r="E42" s="258"/>
      <c r="F42" s="258"/>
      <c r="G42" s="25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79" t="str">
        <f>C42</f>
        <v>na terén nebo na desku z betonu prostého nebo prokládaného kamenem, bez potěru, se zahlazením povrchu,</v>
      </c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9" t="s">
        <v>732</v>
      </c>
      <c r="D43" s="187"/>
      <c r="E43" s="188">
        <v>7.5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65">
        <v>13</v>
      </c>
      <c r="B44" s="166" t="s">
        <v>733</v>
      </c>
      <c r="C44" s="183" t="s">
        <v>734</v>
      </c>
      <c r="D44" s="167" t="s">
        <v>212</v>
      </c>
      <c r="E44" s="168">
        <v>2.25</v>
      </c>
      <c r="F44" s="169"/>
      <c r="G44" s="170">
        <f>ROUND(E44*F44,2)</f>
        <v>0</v>
      </c>
      <c r="H44" s="169"/>
      <c r="I44" s="170">
        <f>ROUND(E44*H44,2)</f>
        <v>0</v>
      </c>
      <c r="J44" s="169"/>
      <c r="K44" s="170">
        <f>ROUND(E44*J44,2)</f>
        <v>0</v>
      </c>
      <c r="L44" s="170">
        <v>21</v>
      </c>
      <c r="M44" s="170">
        <f>G44*(1+L44/100)</f>
        <v>0</v>
      </c>
      <c r="N44" s="170">
        <v>1.6930000000000001E-2</v>
      </c>
      <c r="O44" s="170">
        <f>ROUND(E44*N44,2)</f>
        <v>0.04</v>
      </c>
      <c r="P44" s="170">
        <v>0</v>
      </c>
      <c r="Q44" s="170">
        <f>ROUND(E44*P44,2)</f>
        <v>0</v>
      </c>
      <c r="R44" s="170" t="s">
        <v>408</v>
      </c>
      <c r="S44" s="170" t="s">
        <v>156</v>
      </c>
      <c r="T44" s="171" t="s">
        <v>156</v>
      </c>
      <c r="U44" s="157">
        <v>1.5396000000000001</v>
      </c>
      <c r="V44" s="157">
        <f>ROUND(E44*U44,2)</f>
        <v>3.46</v>
      </c>
      <c r="W44" s="157"/>
      <c r="X44" s="157" t="s">
        <v>169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170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9" t="s">
        <v>735</v>
      </c>
      <c r="D45" s="187"/>
      <c r="E45" s="188">
        <v>1.125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9" t="s">
        <v>736</v>
      </c>
      <c r="D46" s="187"/>
      <c r="E46" s="188">
        <v>1.125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65">
        <v>14</v>
      </c>
      <c r="B47" s="166" t="s">
        <v>737</v>
      </c>
      <c r="C47" s="183" t="s">
        <v>738</v>
      </c>
      <c r="D47" s="167" t="s">
        <v>212</v>
      </c>
      <c r="E47" s="168">
        <v>2.25</v>
      </c>
      <c r="F47" s="169"/>
      <c r="G47" s="170">
        <f>ROUND(E47*F47,2)</f>
        <v>0</v>
      </c>
      <c r="H47" s="169"/>
      <c r="I47" s="170">
        <f>ROUND(E47*H47,2)</f>
        <v>0</v>
      </c>
      <c r="J47" s="169"/>
      <c r="K47" s="170">
        <f>ROUND(E47*J47,2)</f>
        <v>0</v>
      </c>
      <c r="L47" s="170">
        <v>21</v>
      </c>
      <c r="M47" s="170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0" t="s">
        <v>408</v>
      </c>
      <c r="S47" s="170" t="s">
        <v>156</v>
      </c>
      <c r="T47" s="171" t="s">
        <v>156</v>
      </c>
      <c r="U47" s="157">
        <v>0.26</v>
      </c>
      <c r="V47" s="157">
        <f>ROUND(E47*U47,2)</f>
        <v>0.59</v>
      </c>
      <c r="W47" s="157"/>
      <c r="X47" s="157" t="s">
        <v>169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170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9" t="s">
        <v>739</v>
      </c>
      <c r="D48" s="187"/>
      <c r="E48" s="188">
        <v>2.25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217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59" t="s">
        <v>151</v>
      </c>
      <c r="B49" s="160" t="s">
        <v>92</v>
      </c>
      <c r="C49" s="181" t="s">
        <v>93</v>
      </c>
      <c r="D49" s="161"/>
      <c r="E49" s="162"/>
      <c r="F49" s="163"/>
      <c r="G49" s="163">
        <f>SUMIF(AG50:AG58,"&lt;&gt;NOR",G50:G58)</f>
        <v>0</v>
      </c>
      <c r="H49" s="163"/>
      <c r="I49" s="163">
        <f>SUM(I50:I58)</f>
        <v>0</v>
      </c>
      <c r="J49" s="163"/>
      <c r="K49" s="163">
        <f>SUM(K50:K58)</f>
        <v>0</v>
      </c>
      <c r="L49" s="163"/>
      <c r="M49" s="163">
        <f>SUM(M50:M58)</f>
        <v>0</v>
      </c>
      <c r="N49" s="163"/>
      <c r="O49" s="163">
        <f>SUM(O50:O58)</f>
        <v>122.38</v>
      </c>
      <c r="P49" s="163"/>
      <c r="Q49" s="163">
        <f>SUM(Q50:Q58)</f>
        <v>0</v>
      </c>
      <c r="R49" s="163"/>
      <c r="S49" s="163"/>
      <c r="T49" s="164"/>
      <c r="U49" s="158"/>
      <c r="V49" s="158">
        <f>SUM(V50:V58)</f>
        <v>63.96</v>
      </c>
      <c r="W49" s="158"/>
      <c r="X49" s="158"/>
      <c r="AG49" t="s">
        <v>152</v>
      </c>
    </row>
    <row r="50" spans="1:60" ht="22.5" outlineLevel="1" x14ac:dyDescent="0.2">
      <c r="A50" s="165">
        <v>15</v>
      </c>
      <c r="B50" s="166" t="s">
        <v>366</v>
      </c>
      <c r="C50" s="183" t="s">
        <v>367</v>
      </c>
      <c r="D50" s="167" t="s">
        <v>212</v>
      </c>
      <c r="E50" s="168">
        <v>120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70">
        <v>0.33074999999999999</v>
      </c>
      <c r="O50" s="170">
        <f>ROUND(E50*N50,2)</f>
        <v>39.69</v>
      </c>
      <c r="P50" s="170">
        <v>0</v>
      </c>
      <c r="Q50" s="170">
        <f>ROUND(E50*P50,2)</f>
        <v>0</v>
      </c>
      <c r="R50" s="170" t="s">
        <v>213</v>
      </c>
      <c r="S50" s="170" t="s">
        <v>156</v>
      </c>
      <c r="T50" s="171" t="s">
        <v>156</v>
      </c>
      <c r="U50" s="157">
        <v>2.5999999999999999E-2</v>
      </c>
      <c r="V50" s="157">
        <f>ROUND(E50*U50,2)</f>
        <v>3.12</v>
      </c>
      <c r="W50" s="157"/>
      <c r="X50" s="157" t="s">
        <v>169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9" t="s">
        <v>740</v>
      </c>
      <c r="D51" s="187"/>
      <c r="E51" s="188">
        <v>120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65">
        <v>16</v>
      </c>
      <c r="B52" s="166" t="s">
        <v>363</v>
      </c>
      <c r="C52" s="183" t="s">
        <v>364</v>
      </c>
      <c r="D52" s="167" t="s">
        <v>212</v>
      </c>
      <c r="E52" s="168">
        <v>120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70">
        <v>0.441</v>
      </c>
      <c r="O52" s="170">
        <f>ROUND(E52*N52,2)</f>
        <v>52.92</v>
      </c>
      <c r="P52" s="170">
        <v>0</v>
      </c>
      <c r="Q52" s="170">
        <f>ROUND(E52*P52,2)</f>
        <v>0</v>
      </c>
      <c r="R52" s="170" t="s">
        <v>213</v>
      </c>
      <c r="S52" s="170" t="s">
        <v>156</v>
      </c>
      <c r="T52" s="171" t="s">
        <v>156</v>
      </c>
      <c r="U52" s="157">
        <v>2.9000000000000001E-2</v>
      </c>
      <c r="V52" s="157">
        <f>ROUND(E52*U52,2)</f>
        <v>3.48</v>
      </c>
      <c r="W52" s="157"/>
      <c r="X52" s="157" t="s">
        <v>169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170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9" t="s">
        <v>740</v>
      </c>
      <c r="D53" s="187"/>
      <c r="E53" s="188">
        <v>120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5">
        <v>17</v>
      </c>
      <c r="B54" s="166" t="s">
        <v>391</v>
      </c>
      <c r="C54" s="183" t="s">
        <v>392</v>
      </c>
      <c r="D54" s="167" t="s">
        <v>212</v>
      </c>
      <c r="E54" s="168">
        <v>120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70">
        <v>7.3899999999999993E-2</v>
      </c>
      <c r="O54" s="170">
        <f>ROUND(E54*N54,2)</f>
        <v>8.8699999999999992</v>
      </c>
      <c r="P54" s="170">
        <v>0</v>
      </c>
      <c r="Q54" s="170">
        <f>ROUND(E54*P54,2)</f>
        <v>0</v>
      </c>
      <c r="R54" s="170" t="s">
        <v>213</v>
      </c>
      <c r="S54" s="170" t="s">
        <v>156</v>
      </c>
      <c r="T54" s="171" t="s">
        <v>156</v>
      </c>
      <c r="U54" s="157">
        <v>0.47799999999999998</v>
      </c>
      <c r="V54" s="157">
        <f>ROUND(E54*U54,2)</f>
        <v>57.36</v>
      </c>
      <c r="W54" s="157"/>
      <c r="X54" s="157" t="s">
        <v>169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55"/>
      <c r="B55" s="156"/>
      <c r="C55" s="257" t="s">
        <v>389</v>
      </c>
      <c r="D55" s="258"/>
      <c r="E55" s="258"/>
      <c r="F55" s="258"/>
      <c r="G55" s="25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79" t="str">
        <f>C55</f>
        <v>s provedením lože z kameniva drceného, s vyplněním spár, s dvojitým hutněním a se smetením přebytečného materiálu na krajnici. S dodáním hmot pro lože a výplň spár.</v>
      </c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9" t="s">
        <v>740</v>
      </c>
      <c r="D56" s="187"/>
      <c r="E56" s="188">
        <v>120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5">
        <v>18</v>
      </c>
      <c r="B57" s="166" t="s">
        <v>403</v>
      </c>
      <c r="C57" s="183" t="s">
        <v>404</v>
      </c>
      <c r="D57" s="167" t="s">
        <v>212</v>
      </c>
      <c r="E57" s="168">
        <v>121.2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70">
        <v>0.17244999999999999</v>
      </c>
      <c r="O57" s="170">
        <f>ROUND(E57*N57,2)</f>
        <v>20.9</v>
      </c>
      <c r="P57" s="170">
        <v>0</v>
      </c>
      <c r="Q57" s="170">
        <f>ROUND(E57*P57,2)</f>
        <v>0</v>
      </c>
      <c r="R57" s="170" t="s">
        <v>286</v>
      </c>
      <c r="S57" s="170" t="s">
        <v>156</v>
      </c>
      <c r="T57" s="171" t="s">
        <v>156</v>
      </c>
      <c r="U57" s="157">
        <v>0</v>
      </c>
      <c r="V57" s="157">
        <f>ROUND(E57*U57,2)</f>
        <v>0</v>
      </c>
      <c r="W57" s="157"/>
      <c r="X57" s="157" t="s">
        <v>287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288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9" t="s">
        <v>741</v>
      </c>
      <c r="D58" s="187"/>
      <c r="E58" s="188">
        <v>121.2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59" t="s">
        <v>151</v>
      </c>
      <c r="B59" s="160" t="s">
        <v>100</v>
      </c>
      <c r="C59" s="181" t="s">
        <v>101</v>
      </c>
      <c r="D59" s="161"/>
      <c r="E59" s="162"/>
      <c r="F59" s="163"/>
      <c r="G59" s="163">
        <f>SUMIF(AG60:AG62,"&lt;&gt;NOR",G60:G62)</f>
        <v>0</v>
      </c>
      <c r="H59" s="163"/>
      <c r="I59" s="163">
        <f>SUM(I60:I62)</f>
        <v>0</v>
      </c>
      <c r="J59" s="163"/>
      <c r="K59" s="163">
        <f>SUM(K60:K62)</f>
        <v>0</v>
      </c>
      <c r="L59" s="163"/>
      <c r="M59" s="163">
        <f>SUM(M60:M62)</f>
        <v>0</v>
      </c>
      <c r="N59" s="163"/>
      <c r="O59" s="163">
        <f>SUM(O60:O62)</f>
        <v>26.85</v>
      </c>
      <c r="P59" s="163"/>
      <c r="Q59" s="163">
        <f>SUM(Q60:Q62)</f>
        <v>0</v>
      </c>
      <c r="R59" s="163"/>
      <c r="S59" s="163"/>
      <c r="T59" s="164"/>
      <c r="U59" s="158"/>
      <c r="V59" s="158">
        <f>SUM(V60:V62)</f>
        <v>27.06</v>
      </c>
      <c r="W59" s="158"/>
      <c r="X59" s="158"/>
      <c r="AG59" t="s">
        <v>152</v>
      </c>
    </row>
    <row r="60" spans="1:60" ht="45" outlineLevel="1" x14ac:dyDescent="0.2">
      <c r="A60" s="165">
        <v>19</v>
      </c>
      <c r="B60" s="166" t="s">
        <v>476</v>
      </c>
      <c r="C60" s="183" t="s">
        <v>477</v>
      </c>
      <c r="D60" s="167" t="s">
        <v>297</v>
      </c>
      <c r="E60" s="168">
        <v>99.5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21</v>
      </c>
      <c r="M60" s="170">
        <f>G60*(1+L60/100)</f>
        <v>0</v>
      </c>
      <c r="N60" s="170">
        <v>0.26980999999999999</v>
      </c>
      <c r="O60" s="170">
        <f>ROUND(E60*N60,2)</f>
        <v>26.85</v>
      </c>
      <c r="P60" s="170">
        <v>0</v>
      </c>
      <c r="Q60" s="170">
        <f>ROUND(E60*P60,2)</f>
        <v>0</v>
      </c>
      <c r="R60" s="170" t="s">
        <v>213</v>
      </c>
      <c r="S60" s="170" t="s">
        <v>156</v>
      </c>
      <c r="T60" s="171" t="s">
        <v>156</v>
      </c>
      <c r="U60" s="157">
        <v>0.27200000000000002</v>
      </c>
      <c r="V60" s="157">
        <f>ROUND(E60*U60,2)</f>
        <v>27.06</v>
      </c>
      <c r="W60" s="157"/>
      <c r="X60" s="157" t="s">
        <v>169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170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57" t="s">
        <v>471</v>
      </c>
      <c r="D61" s="258"/>
      <c r="E61" s="258"/>
      <c r="F61" s="258"/>
      <c r="G61" s="258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9" t="s">
        <v>742</v>
      </c>
      <c r="D62" s="187"/>
      <c r="E62" s="188">
        <v>99.5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59" t="s">
        <v>151</v>
      </c>
      <c r="B63" s="160" t="s">
        <v>106</v>
      </c>
      <c r="C63" s="181" t="s">
        <v>107</v>
      </c>
      <c r="D63" s="161"/>
      <c r="E63" s="162"/>
      <c r="F63" s="163"/>
      <c r="G63" s="163">
        <f>SUMIF(AG64:AG65,"&lt;&gt;NOR",G64:G65)</f>
        <v>0</v>
      </c>
      <c r="H63" s="163"/>
      <c r="I63" s="163">
        <f>SUM(I64:I65)</f>
        <v>0</v>
      </c>
      <c r="J63" s="163"/>
      <c r="K63" s="163">
        <f>SUM(K64:K65)</f>
        <v>0</v>
      </c>
      <c r="L63" s="163"/>
      <c r="M63" s="163">
        <f>SUM(M64:M65)</f>
        <v>0</v>
      </c>
      <c r="N63" s="163"/>
      <c r="O63" s="163">
        <f>SUM(O64:O65)</f>
        <v>0</v>
      </c>
      <c r="P63" s="163"/>
      <c r="Q63" s="163">
        <f>SUM(Q64:Q65)</f>
        <v>0</v>
      </c>
      <c r="R63" s="163"/>
      <c r="S63" s="163"/>
      <c r="T63" s="164"/>
      <c r="U63" s="158"/>
      <c r="V63" s="158">
        <f>SUM(V64:V65)</f>
        <v>58.57</v>
      </c>
      <c r="W63" s="158"/>
      <c r="X63" s="158"/>
      <c r="AG63" t="s">
        <v>152</v>
      </c>
    </row>
    <row r="64" spans="1:60" outlineLevel="1" x14ac:dyDescent="0.2">
      <c r="A64" s="165">
        <v>20</v>
      </c>
      <c r="B64" s="166" t="s">
        <v>510</v>
      </c>
      <c r="C64" s="183" t="s">
        <v>511</v>
      </c>
      <c r="D64" s="167" t="s">
        <v>321</v>
      </c>
      <c r="E64" s="168">
        <v>150.17284000000001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70">
        <v>0</v>
      </c>
      <c r="O64" s="170">
        <f>ROUND(E64*N64,2)</f>
        <v>0</v>
      </c>
      <c r="P64" s="170">
        <v>0</v>
      </c>
      <c r="Q64" s="170">
        <f>ROUND(E64*P64,2)</f>
        <v>0</v>
      </c>
      <c r="R64" s="170" t="s">
        <v>213</v>
      </c>
      <c r="S64" s="170" t="s">
        <v>156</v>
      </c>
      <c r="T64" s="171" t="s">
        <v>156</v>
      </c>
      <c r="U64" s="157">
        <v>0.39</v>
      </c>
      <c r="V64" s="157">
        <f>ROUND(E64*U64,2)</f>
        <v>58.57</v>
      </c>
      <c r="W64" s="157"/>
      <c r="X64" s="157" t="s">
        <v>169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170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257" t="s">
        <v>512</v>
      </c>
      <c r="D65" s="258"/>
      <c r="E65" s="258"/>
      <c r="F65" s="258"/>
      <c r="G65" s="258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215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3"/>
      <c r="B66" s="4"/>
      <c r="C66" s="18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138</v>
      </c>
    </row>
    <row r="67" spans="1:60" x14ac:dyDescent="0.2">
      <c r="A67" s="151"/>
      <c r="B67" s="152" t="s">
        <v>29</v>
      </c>
      <c r="C67" s="185"/>
      <c r="D67" s="153"/>
      <c r="E67" s="154"/>
      <c r="F67" s="154"/>
      <c r="G67" s="180">
        <f>G8+G34+G40+G49+G59+G63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186</v>
      </c>
    </row>
    <row r="68" spans="1:60" x14ac:dyDescent="0.2">
      <c r="C68" s="186"/>
      <c r="D68" s="10"/>
      <c r="AG68" t="s">
        <v>188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hI1mn87hYKuT1zqSsnOdU+6mJW7QfvJBG1yWDvi4T6dj7RQplg6x4yZl95Iuhm8DuDVnHGXR8X4QRGgzzB3dA==" saltValue="4toQ4UuYDfznRbzeQUO1PA==" spinCount="100000" sheet="1"/>
  <mergeCells count="16">
    <mergeCell ref="C42:G42"/>
    <mergeCell ref="C55:G55"/>
    <mergeCell ref="C61:G61"/>
    <mergeCell ref="C65:G65"/>
    <mergeCell ref="C16:G16"/>
    <mergeCell ref="C19:G19"/>
    <mergeCell ref="C22:G22"/>
    <mergeCell ref="C25:G25"/>
    <mergeCell ref="C28:G28"/>
    <mergeCell ref="C36:G36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56" sqref="C156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63</v>
      </c>
      <c r="C3" s="249" t="s">
        <v>64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71</v>
      </c>
      <c r="C4" s="252" t="s">
        <v>72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SUMIF(AG9:AG60,"&lt;&gt;NOR",G9:G60)</f>
        <v>0</v>
      </c>
      <c r="H8" s="163"/>
      <c r="I8" s="163">
        <f>SUM(I9:I60)</f>
        <v>0</v>
      </c>
      <c r="J8" s="163"/>
      <c r="K8" s="163">
        <f>SUM(K9:K60)</f>
        <v>0</v>
      </c>
      <c r="L8" s="163"/>
      <c r="M8" s="163">
        <f>SUM(M9:M60)</f>
        <v>0</v>
      </c>
      <c r="N8" s="163"/>
      <c r="O8" s="163">
        <f>SUM(O9:O60)</f>
        <v>5.76</v>
      </c>
      <c r="P8" s="163"/>
      <c r="Q8" s="163">
        <f>SUM(Q9:Q60)</f>
        <v>8.08</v>
      </c>
      <c r="R8" s="163"/>
      <c r="S8" s="163"/>
      <c r="T8" s="164"/>
      <c r="U8" s="158"/>
      <c r="V8" s="158">
        <f>SUM(V9:V60)</f>
        <v>0</v>
      </c>
      <c r="W8" s="158"/>
      <c r="X8" s="158"/>
      <c r="AG8" t="s">
        <v>152</v>
      </c>
    </row>
    <row r="9" spans="1:60" outlineLevel="1" x14ac:dyDescent="0.2">
      <c r="A9" s="165">
        <v>1</v>
      </c>
      <c r="B9" s="166" t="s">
        <v>743</v>
      </c>
      <c r="C9" s="183" t="s">
        <v>744</v>
      </c>
      <c r="D9" s="167" t="s">
        <v>212</v>
      </c>
      <c r="E9" s="168">
        <v>7.5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0.55000000000000004</v>
      </c>
      <c r="Q9" s="170">
        <f>ROUND(E9*P9,2)</f>
        <v>4.13</v>
      </c>
      <c r="R9" s="170"/>
      <c r="S9" s="170" t="s">
        <v>156</v>
      </c>
      <c r="T9" s="171" t="s">
        <v>156</v>
      </c>
      <c r="U9" s="157">
        <v>0</v>
      </c>
      <c r="V9" s="157">
        <f>ROUND(E9*U9,2)</f>
        <v>0</v>
      </c>
      <c r="W9" s="157"/>
      <c r="X9" s="157" t="s">
        <v>169</v>
      </c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9" t="s">
        <v>745</v>
      </c>
      <c r="D10" s="187"/>
      <c r="E10" s="188">
        <v>7.5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5">
        <v>2</v>
      </c>
      <c r="B11" s="166" t="s">
        <v>746</v>
      </c>
      <c r="C11" s="183" t="s">
        <v>747</v>
      </c>
      <c r="D11" s="167" t="s">
        <v>212</v>
      </c>
      <c r="E11" s="168">
        <v>7.5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70">
        <v>0</v>
      </c>
      <c r="O11" s="170">
        <f>ROUND(E11*N11,2)</f>
        <v>0</v>
      </c>
      <c r="P11" s="170">
        <v>0.44</v>
      </c>
      <c r="Q11" s="170">
        <f>ROUND(E11*P11,2)</f>
        <v>3.3</v>
      </c>
      <c r="R11" s="170"/>
      <c r="S11" s="170" t="s">
        <v>156</v>
      </c>
      <c r="T11" s="171" t="s">
        <v>156</v>
      </c>
      <c r="U11" s="157">
        <v>0</v>
      </c>
      <c r="V11" s="157">
        <f>ROUND(E11*U11,2)</f>
        <v>0</v>
      </c>
      <c r="W11" s="157"/>
      <c r="X11" s="157" t="s">
        <v>169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170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9" t="s">
        <v>745</v>
      </c>
      <c r="D12" s="187"/>
      <c r="E12" s="188">
        <v>7.5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5">
        <v>3</v>
      </c>
      <c r="B13" s="166" t="s">
        <v>748</v>
      </c>
      <c r="C13" s="183" t="s">
        <v>749</v>
      </c>
      <c r="D13" s="167" t="s">
        <v>212</v>
      </c>
      <c r="E13" s="168">
        <v>1.8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70">
        <v>0</v>
      </c>
      <c r="O13" s="170">
        <f>ROUND(E13*N13,2)</f>
        <v>0</v>
      </c>
      <c r="P13" s="170">
        <v>0.36</v>
      </c>
      <c r="Q13" s="170">
        <f>ROUND(E13*P13,2)</f>
        <v>0.65</v>
      </c>
      <c r="R13" s="170"/>
      <c r="S13" s="170" t="s">
        <v>156</v>
      </c>
      <c r="T13" s="171" t="s">
        <v>156</v>
      </c>
      <c r="U13" s="157">
        <v>0</v>
      </c>
      <c r="V13" s="157">
        <f>ROUND(E13*U13,2)</f>
        <v>0</v>
      </c>
      <c r="W13" s="157"/>
      <c r="X13" s="157" t="s">
        <v>169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170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9" t="s">
        <v>750</v>
      </c>
      <c r="D14" s="187"/>
      <c r="E14" s="188">
        <v>1.8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217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5">
        <v>4</v>
      </c>
      <c r="B15" s="166" t="s">
        <v>218</v>
      </c>
      <c r="C15" s="183" t="s">
        <v>751</v>
      </c>
      <c r="D15" s="167" t="s">
        <v>220</v>
      </c>
      <c r="E15" s="168">
        <v>8.6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/>
      <c r="S15" s="170" t="s">
        <v>156</v>
      </c>
      <c r="T15" s="171" t="s">
        <v>156</v>
      </c>
      <c r="U15" s="157">
        <v>0</v>
      </c>
      <c r="V15" s="157">
        <f>ROUND(E15*U15,2)</f>
        <v>0</v>
      </c>
      <c r="W15" s="157"/>
      <c r="X15" s="157" t="s">
        <v>169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9" t="s">
        <v>752</v>
      </c>
      <c r="D16" s="187"/>
      <c r="E16" s="188">
        <v>8.6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5">
        <v>5</v>
      </c>
      <c r="B17" s="166" t="s">
        <v>753</v>
      </c>
      <c r="C17" s="183" t="s">
        <v>754</v>
      </c>
      <c r="D17" s="167" t="s">
        <v>220</v>
      </c>
      <c r="E17" s="168">
        <v>165.75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0"/>
      <c r="S17" s="170" t="s">
        <v>156</v>
      </c>
      <c r="T17" s="171" t="s">
        <v>156</v>
      </c>
      <c r="U17" s="157">
        <v>0</v>
      </c>
      <c r="V17" s="157">
        <f>ROUND(E17*U17,2)</f>
        <v>0</v>
      </c>
      <c r="W17" s="157"/>
      <c r="X17" s="157" t="s">
        <v>169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170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9" t="s">
        <v>755</v>
      </c>
      <c r="D18" s="187"/>
      <c r="E18" s="188">
        <v>165.75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5">
        <v>6</v>
      </c>
      <c r="B19" s="166" t="s">
        <v>231</v>
      </c>
      <c r="C19" s="183" t="s">
        <v>756</v>
      </c>
      <c r="D19" s="167" t="s">
        <v>220</v>
      </c>
      <c r="E19" s="168">
        <v>165.75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0"/>
      <c r="S19" s="170" t="s">
        <v>156</v>
      </c>
      <c r="T19" s="171" t="s">
        <v>156</v>
      </c>
      <c r="U19" s="157">
        <v>0</v>
      </c>
      <c r="V19" s="157">
        <f>ROUND(E19*U19,2)</f>
        <v>0</v>
      </c>
      <c r="W19" s="157"/>
      <c r="X19" s="157" t="s">
        <v>169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170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9" t="s">
        <v>757</v>
      </c>
      <c r="D20" s="187"/>
      <c r="E20" s="188">
        <v>165.75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5">
        <v>7</v>
      </c>
      <c r="B21" s="166" t="s">
        <v>579</v>
      </c>
      <c r="C21" s="183" t="s">
        <v>758</v>
      </c>
      <c r="D21" s="167" t="s">
        <v>220</v>
      </c>
      <c r="E21" s="168">
        <v>14.625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0"/>
      <c r="S21" s="170" t="s">
        <v>156</v>
      </c>
      <c r="T21" s="171" t="s">
        <v>156</v>
      </c>
      <c r="U21" s="157">
        <v>0</v>
      </c>
      <c r="V21" s="157">
        <f>ROUND(E21*U21,2)</f>
        <v>0</v>
      </c>
      <c r="W21" s="157"/>
      <c r="X21" s="157" t="s">
        <v>169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170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9" t="s">
        <v>759</v>
      </c>
      <c r="D22" s="187"/>
      <c r="E22" s="188">
        <v>14.625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5">
        <v>8</v>
      </c>
      <c r="B23" s="166" t="s">
        <v>584</v>
      </c>
      <c r="C23" s="183" t="s">
        <v>760</v>
      </c>
      <c r="D23" s="167" t="s">
        <v>220</v>
      </c>
      <c r="E23" s="168">
        <v>14.625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0"/>
      <c r="S23" s="170" t="s">
        <v>761</v>
      </c>
      <c r="T23" s="171" t="s">
        <v>761</v>
      </c>
      <c r="U23" s="157">
        <v>0</v>
      </c>
      <c r="V23" s="157">
        <f>ROUND(E23*U23,2)</f>
        <v>0</v>
      </c>
      <c r="W23" s="157"/>
      <c r="X23" s="157" t="s">
        <v>169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170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9" t="s">
        <v>762</v>
      </c>
      <c r="D24" s="187"/>
      <c r="E24" s="188">
        <v>14.625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9</v>
      </c>
      <c r="B25" s="166" t="s">
        <v>763</v>
      </c>
      <c r="C25" s="183" t="s">
        <v>764</v>
      </c>
      <c r="D25" s="167" t="s">
        <v>220</v>
      </c>
      <c r="E25" s="168">
        <v>0.27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0"/>
      <c r="S25" s="170" t="s">
        <v>156</v>
      </c>
      <c r="T25" s="171" t="s">
        <v>156</v>
      </c>
      <c r="U25" s="157">
        <v>0</v>
      </c>
      <c r="V25" s="157">
        <f>ROUND(E25*U25,2)</f>
        <v>0</v>
      </c>
      <c r="W25" s="157"/>
      <c r="X25" s="157" t="s">
        <v>169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9" t="s">
        <v>765</v>
      </c>
      <c r="D26" s="187"/>
      <c r="E26" s="188">
        <v>0.27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5">
        <v>10</v>
      </c>
      <c r="B27" s="166" t="s">
        <v>766</v>
      </c>
      <c r="C27" s="183" t="s">
        <v>767</v>
      </c>
      <c r="D27" s="167" t="s">
        <v>212</v>
      </c>
      <c r="E27" s="168">
        <v>24.5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70">
        <v>8.5999999999999998E-4</v>
      </c>
      <c r="O27" s="170">
        <f>ROUND(E27*N27,2)</f>
        <v>0.02</v>
      </c>
      <c r="P27" s="170">
        <v>0</v>
      </c>
      <c r="Q27" s="170">
        <f>ROUND(E27*P27,2)</f>
        <v>0</v>
      </c>
      <c r="R27" s="170"/>
      <c r="S27" s="170" t="s">
        <v>156</v>
      </c>
      <c r="T27" s="171" t="s">
        <v>156</v>
      </c>
      <c r="U27" s="157">
        <v>0</v>
      </c>
      <c r="V27" s="157">
        <f>ROUND(E27*U27,2)</f>
        <v>0</v>
      </c>
      <c r="W27" s="157"/>
      <c r="X27" s="157" t="s">
        <v>169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170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9" t="s">
        <v>768</v>
      </c>
      <c r="D28" s="187"/>
      <c r="E28" s="188">
        <v>24.5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217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5">
        <v>11</v>
      </c>
      <c r="B29" s="166" t="s">
        <v>769</v>
      </c>
      <c r="C29" s="183" t="s">
        <v>770</v>
      </c>
      <c r="D29" s="167" t="s">
        <v>212</v>
      </c>
      <c r="E29" s="168">
        <v>24.5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70">
        <v>0</v>
      </c>
      <c r="O29" s="170">
        <f>ROUND(E29*N29,2)</f>
        <v>0</v>
      </c>
      <c r="P29" s="170">
        <v>0</v>
      </c>
      <c r="Q29" s="170">
        <f>ROUND(E29*P29,2)</f>
        <v>0</v>
      </c>
      <c r="R29" s="170"/>
      <c r="S29" s="170" t="s">
        <v>156</v>
      </c>
      <c r="T29" s="171" t="s">
        <v>156</v>
      </c>
      <c r="U29" s="157">
        <v>0</v>
      </c>
      <c r="V29" s="157">
        <f>ROUND(E29*U29,2)</f>
        <v>0</v>
      </c>
      <c r="W29" s="157"/>
      <c r="X29" s="157" t="s">
        <v>169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170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9" t="s">
        <v>771</v>
      </c>
      <c r="D30" s="187"/>
      <c r="E30" s="188">
        <v>24.5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12</v>
      </c>
      <c r="B31" s="166" t="s">
        <v>241</v>
      </c>
      <c r="C31" s="183" t="s">
        <v>772</v>
      </c>
      <c r="D31" s="167" t="s">
        <v>220</v>
      </c>
      <c r="E31" s="168">
        <v>165.75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0"/>
      <c r="S31" s="170" t="s">
        <v>156</v>
      </c>
      <c r="T31" s="171" t="s">
        <v>156</v>
      </c>
      <c r="U31" s="157">
        <v>0</v>
      </c>
      <c r="V31" s="157">
        <f>ROUND(E31*U31,2)</f>
        <v>0</v>
      </c>
      <c r="W31" s="157"/>
      <c r="X31" s="157" t="s">
        <v>169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9" t="s">
        <v>757</v>
      </c>
      <c r="D32" s="187"/>
      <c r="E32" s="188">
        <v>165.75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5">
        <v>13</v>
      </c>
      <c r="B33" s="166" t="s">
        <v>773</v>
      </c>
      <c r="C33" s="183" t="s">
        <v>774</v>
      </c>
      <c r="D33" s="167" t="s">
        <v>220</v>
      </c>
      <c r="E33" s="168">
        <v>14.625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0"/>
      <c r="S33" s="170" t="s">
        <v>156</v>
      </c>
      <c r="T33" s="171" t="s">
        <v>156</v>
      </c>
      <c r="U33" s="157">
        <v>0</v>
      </c>
      <c r="V33" s="157">
        <f>ROUND(E33*U33,2)</f>
        <v>0</v>
      </c>
      <c r="W33" s="157"/>
      <c r="X33" s="157" t="s">
        <v>169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170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9" t="s">
        <v>762</v>
      </c>
      <c r="D34" s="187"/>
      <c r="E34" s="188">
        <v>14.625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5">
        <v>14</v>
      </c>
      <c r="B35" s="166" t="s">
        <v>249</v>
      </c>
      <c r="C35" s="183" t="s">
        <v>775</v>
      </c>
      <c r="D35" s="167" t="s">
        <v>220</v>
      </c>
      <c r="E35" s="168">
        <v>46.715000000000003</v>
      </c>
      <c r="F35" s="169"/>
      <c r="G35" s="170">
        <f>ROUND(E35*F35,2)</f>
        <v>0</v>
      </c>
      <c r="H35" s="169"/>
      <c r="I35" s="170">
        <f>ROUND(E35*H35,2)</f>
        <v>0</v>
      </c>
      <c r="J35" s="169"/>
      <c r="K35" s="170">
        <f>ROUND(E35*J35,2)</f>
        <v>0</v>
      </c>
      <c r="L35" s="170">
        <v>21</v>
      </c>
      <c r="M35" s="170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0"/>
      <c r="S35" s="170" t="s">
        <v>156</v>
      </c>
      <c r="T35" s="171" t="s">
        <v>156</v>
      </c>
      <c r="U35" s="157">
        <v>0</v>
      </c>
      <c r="V35" s="157">
        <f>ROUND(E35*U35,2)</f>
        <v>0</v>
      </c>
      <c r="W35" s="157"/>
      <c r="X35" s="157" t="s">
        <v>169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170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776</v>
      </c>
      <c r="D36" s="187"/>
      <c r="E36" s="188">
        <v>31.82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217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9" t="s">
        <v>777</v>
      </c>
      <c r="D37" s="187"/>
      <c r="E37" s="188">
        <v>14.895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5">
        <v>15</v>
      </c>
      <c r="B38" s="166" t="s">
        <v>252</v>
      </c>
      <c r="C38" s="183" t="s">
        <v>778</v>
      </c>
      <c r="D38" s="167" t="s">
        <v>220</v>
      </c>
      <c r="E38" s="168">
        <v>233.57499999999999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70">
        <v>0</v>
      </c>
      <c r="O38" s="170">
        <f>ROUND(E38*N38,2)</f>
        <v>0</v>
      </c>
      <c r="P38" s="170">
        <v>0</v>
      </c>
      <c r="Q38" s="170">
        <f>ROUND(E38*P38,2)</f>
        <v>0</v>
      </c>
      <c r="R38" s="170"/>
      <c r="S38" s="170" t="s">
        <v>156</v>
      </c>
      <c r="T38" s="171" t="s">
        <v>156</v>
      </c>
      <c r="U38" s="157">
        <v>0</v>
      </c>
      <c r="V38" s="157">
        <f>ROUND(E38*U38,2)</f>
        <v>0</v>
      </c>
      <c r="W38" s="157"/>
      <c r="X38" s="157" t="s">
        <v>169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170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9" t="s">
        <v>779</v>
      </c>
      <c r="D39" s="187"/>
      <c r="E39" s="188">
        <v>159.1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9" t="s">
        <v>780</v>
      </c>
      <c r="D40" s="187"/>
      <c r="E40" s="188">
        <v>74.474999999999994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5">
        <v>16</v>
      </c>
      <c r="B41" s="166" t="s">
        <v>255</v>
      </c>
      <c r="C41" s="183" t="s">
        <v>781</v>
      </c>
      <c r="D41" s="167" t="s">
        <v>220</v>
      </c>
      <c r="E41" s="168">
        <v>31.82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0"/>
      <c r="S41" s="170" t="s">
        <v>156</v>
      </c>
      <c r="T41" s="171" t="s">
        <v>156</v>
      </c>
      <c r="U41" s="157">
        <v>0</v>
      </c>
      <c r="V41" s="157">
        <f>ROUND(E41*U41,2)</f>
        <v>0</v>
      </c>
      <c r="W41" s="157"/>
      <c r="X41" s="157" t="s">
        <v>169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170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9" t="s">
        <v>782</v>
      </c>
      <c r="D42" s="187"/>
      <c r="E42" s="188">
        <v>31.82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5">
        <v>17</v>
      </c>
      <c r="B43" s="166" t="s">
        <v>258</v>
      </c>
      <c r="C43" s="183" t="s">
        <v>783</v>
      </c>
      <c r="D43" s="167" t="s">
        <v>220</v>
      </c>
      <c r="E43" s="168">
        <v>133.93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0"/>
      <c r="S43" s="170" t="s">
        <v>156</v>
      </c>
      <c r="T43" s="171" t="s">
        <v>156</v>
      </c>
      <c r="U43" s="157">
        <v>0</v>
      </c>
      <c r="V43" s="157">
        <f>ROUND(E43*U43,2)</f>
        <v>0</v>
      </c>
      <c r="W43" s="157"/>
      <c r="X43" s="157" t="s">
        <v>169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170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9" t="s">
        <v>784</v>
      </c>
      <c r="D44" s="187"/>
      <c r="E44" s="188">
        <v>165.75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217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9" t="s">
        <v>785</v>
      </c>
      <c r="D45" s="187"/>
      <c r="E45" s="188">
        <v>-7.74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9" t="s">
        <v>786</v>
      </c>
      <c r="D46" s="187"/>
      <c r="E46" s="188">
        <v>-15.48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787</v>
      </c>
      <c r="D47" s="187"/>
      <c r="E47" s="188">
        <v>-8.6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5">
        <v>18</v>
      </c>
      <c r="B48" s="166" t="s">
        <v>788</v>
      </c>
      <c r="C48" s="183" t="s">
        <v>789</v>
      </c>
      <c r="D48" s="167" t="s">
        <v>220</v>
      </c>
      <c r="E48" s="168">
        <v>3.375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70">
        <v>1.7</v>
      </c>
      <c r="O48" s="170">
        <f>ROUND(E48*N48,2)</f>
        <v>5.74</v>
      </c>
      <c r="P48" s="170">
        <v>0</v>
      </c>
      <c r="Q48" s="170">
        <f>ROUND(E48*P48,2)</f>
        <v>0</v>
      </c>
      <c r="R48" s="170"/>
      <c r="S48" s="170" t="s">
        <v>156</v>
      </c>
      <c r="T48" s="171" t="s">
        <v>156</v>
      </c>
      <c r="U48" s="157">
        <v>0</v>
      </c>
      <c r="V48" s="157">
        <f>ROUND(E48*U48,2)</f>
        <v>0</v>
      </c>
      <c r="W48" s="157"/>
      <c r="X48" s="157" t="s">
        <v>169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9" t="s">
        <v>790</v>
      </c>
      <c r="D49" s="187"/>
      <c r="E49" s="188">
        <v>3.375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5">
        <v>19</v>
      </c>
      <c r="B50" s="166" t="s">
        <v>791</v>
      </c>
      <c r="C50" s="183" t="s">
        <v>792</v>
      </c>
      <c r="D50" s="167" t="s">
        <v>212</v>
      </c>
      <c r="E50" s="168">
        <v>64.5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70">
        <v>0</v>
      </c>
      <c r="O50" s="170">
        <f>ROUND(E50*N50,2)</f>
        <v>0</v>
      </c>
      <c r="P50" s="170">
        <v>0</v>
      </c>
      <c r="Q50" s="170">
        <f>ROUND(E50*P50,2)</f>
        <v>0</v>
      </c>
      <c r="R50" s="170"/>
      <c r="S50" s="170" t="s">
        <v>156</v>
      </c>
      <c r="T50" s="171" t="s">
        <v>156</v>
      </c>
      <c r="U50" s="157">
        <v>0</v>
      </c>
      <c r="V50" s="157">
        <f>ROUND(E50*U50,2)</f>
        <v>0</v>
      </c>
      <c r="W50" s="157"/>
      <c r="X50" s="157" t="s">
        <v>169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9" t="s">
        <v>793</v>
      </c>
      <c r="D51" s="187"/>
      <c r="E51" s="188">
        <v>64.5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5">
        <v>20</v>
      </c>
      <c r="B52" s="166" t="s">
        <v>794</v>
      </c>
      <c r="C52" s="183" t="s">
        <v>795</v>
      </c>
      <c r="D52" s="167" t="s">
        <v>212</v>
      </c>
      <c r="E52" s="168">
        <v>64.5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70">
        <v>0</v>
      </c>
      <c r="O52" s="170">
        <f>ROUND(E52*N52,2)</f>
        <v>0</v>
      </c>
      <c r="P52" s="170">
        <v>0</v>
      </c>
      <c r="Q52" s="170">
        <f>ROUND(E52*P52,2)</f>
        <v>0</v>
      </c>
      <c r="R52" s="170"/>
      <c r="S52" s="170" t="s">
        <v>156</v>
      </c>
      <c r="T52" s="171" t="s">
        <v>156</v>
      </c>
      <c r="U52" s="157">
        <v>0</v>
      </c>
      <c r="V52" s="157">
        <f>ROUND(E52*U52,2)</f>
        <v>0</v>
      </c>
      <c r="W52" s="157"/>
      <c r="X52" s="157" t="s">
        <v>169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170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9" t="s">
        <v>796</v>
      </c>
      <c r="D53" s="187"/>
      <c r="E53" s="188">
        <v>64.5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5">
        <v>21</v>
      </c>
      <c r="B54" s="166" t="s">
        <v>797</v>
      </c>
      <c r="C54" s="183" t="s">
        <v>798</v>
      </c>
      <c r="D54" s="167" t="s">
        <v>212</v>
      </c>
      <c r="E54" s="168">
        <v>64.5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0"/>
      <c r="S54" s="170" t="s">
        <v>156</v>
      </c>
      <c r="T54" s="171" t="s">
        <v>156</v>
      </c>
      <c r="U54" s="157">
        <v>0</v>
      </c>
      <c r="V54" s="157">
        <f>ROUND(E54*U54,2)</f>
        <v>0</v>
      </c>
      <c r="W54" s="157"/>
      <c r="X54" s="157" t="s">
        <v>169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9" t="s">
        <v>799</v>
      </c>
      <c r="D55" s="187"/>
      <c r="E55" s="188">
        <v>64.5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5">
        <v>22</v>
      </c>
      <c r="B56" s="166" t="s">
        <v>280</v>
      </c>
      <c r="C56" s="183" t="s">
        <v>800</v>
      </c>
      <c r="D56" s="167" t="s">
        <v>220</v>
      </c>
      <c r="E56" s="168">
        <v>46.715000000000003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70">
        <v>0</v>
      </c>
      <c r="O56" s="170">
        <f>ROUND(E56*N56,2)</f>
        <v>0</v>
      </c>
      <c r="P56" s="170">
        <v>0</v>
      </c>
      <c r="Q56" s="170">
        <f>ROUND(E56*P56,2)</f>
        <v>0</v>
      </c>
      <c r="R56" s="170"/>
      <c r="S56" s="170" t="s">
        <v>156</v>
      </c>
      <c r="T56" s="171" t="s">
        <v>156</v>
      </c>
      <c r="U56" s="157">
        <v>0</v>
      </c>
      <c r="V56" s="157">
        <f>ROUND(E56*U56,2)</f>
        <v>0</v>
      </c>
      <c r="W56" s="157"/>
      <c r="X56" s="157" t="s">
        <v>169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170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9" t="s">
        <v>782</v>
      </c>
      <c r="D57" s="187"/>
      <c r="E57" s="188">
        <v>31.82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217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9" t="s">
        <v>801</v>
      </c>
      <c r="D58" s="187"/>
      <c r="E58" s="188">
        <v>14.895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5">
        <v>23</v>
      </c>
      <c r="B59" s="166" t="s">
        <v>283</v>
      </c>
      <c r="C59" s="183" t="s">
        <v>802</v>
      </c>
      <c r="D59" s="167" t="s">
        <v>285</v>
      </c>
      <c r="E59" s="168">
        <v>1.9350000000000001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70">
        <v>1E-3</v>
      </c>
      <c r="O59" s="170">
        <f>ROUND(E59*N59,2)</f>
        <v>0</v>
      </c>
      <c r="P59" s="170">
        <v>0</v>
      </c>
      <c r="Q59" s="170">
        <f>ROUND(E59*P59,2)</f>
        <v>0</v>
      </c>
      <c r="R59" s="170" t="s">
        <v>286</v>
      </c>
      <c r="S59" s="170" t="s">
        <v>156</v>
      </c>
      <c r="T59" s="171" t="s">
        <v>156</v>
      </c>
      <c r="U59" s="157">
        <v>0</v>
      </c>
      <c r="V59" s="157">
        <f>ROUND(E59*U59,2)</f>
        <v>0</v>
      </c>
      <c r="W59" s="157"/>
      <c r="X59" s="157" t="s">
        <v>287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803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9" t="s">
        <v>804</v>
      </c>
      <c r="D60" s="187"/>
      <c r="E60" s="188">
        <v>1.9350000000000001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217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59" t="s">
        <v>151</v>
      </c>
      <c r="B61" s="160" t="s">
        <v>67</v>
      </c>
      <c r="C61" s="181" t="s">
        <v>89</v>
      </c>
      <c r="D61" s="161"/>
      <c r="E61" s="162"/>
      <c r="F61" s="163"/>
      <c r="G61" s="163">
        <f>SUMIF(AG62:AG71,"&lt;&gt;NOR",G62:G71)</f>
        <v>0</v>
      </c>
      <c r="H61" s="163"/>
      <c r="I61" s="163">
        <f>SUM(I62:I71)</f>
        <v>0</v>
      </c>
      <c r="J61" s="163"/>
      <c r="K61" s="163">
        <f>SUM(K62:K71)</f>
        <v>0</v>
      </c>
      <c r="L61" s="163"/>
      <c r="M61" s="163">
        <f>SUM(M62:M71)</f>
        <v>0</v>
      </c>
      <c r="N61" s="163"/>
      <c r="O61" s="163">
        <f>SUM(O62:O71)</f>
        <v>61.72</v>
      </c>
      <c r="P61" s="163"/>
      <c r="Q61" s="163">
        <f>SUM(Q62:Q71)</f>
        <v>0</v>
      </c>
      <c r="R61" s="163"/>
      <c r="S61" s="163"/>
      <c r="T61" s="164"/>
      <c r="U61" s="158"/>
      <c r="V61" s="158">
        <f>SUM(V62:V71)</f>
        <v>0</v>
      </c>
      <c r="W61" s="158"/>
      <c r="X61" s="158"/>
      <c r="AG61" t="s">
        <v>152</v>
      </c>
    </row>
    <row r="62" spans="1:60" outlineLevel="1" x14ac:dyDescent="0.2">
      <c r="A62" s="165">
        <v>24</v>
      </c>
      <c r="B62" s="166" t="s">
        <v>305</v>
      </c>
      <c r="C62" s="183" t="s">
        <v>805</v>
      </c>
      <c r="D62" s="167" t="s">
        <v>220</v>
      </c>
      <c r="E62" s="168">
        <v>7.8479999999999999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70">
        <v>2.5855999999999999</v>
      </c>
      <c r="O62" s="170">
        <f>ROUND(E62*N62,2)</f>
        <v>20.29</v>
      </c>
      <c r="P62" s="170">
        <v>0</v>
      </c>
      <c r="Q62" s="170">
        <f>ROUND(E62*P62,2)</f>
        <v>0</v>
      </c>
      <c r="R62" s="170"/>
      <c r="S62" s="170" t="s">
        <v>156</v>
      </c>
      <c r="T62" s="171" t="s">
        <v>156</v>
      </c>
      <c r="U62" s="157">
        <v>0</v>
      </c>
      <c r="V62" s="157">
        <f>ROUND(E62*U62,2)</f>
        <v>0</v>
      </c>
      <c r="W62" s="157"/>
      <c r="X62" s="157" t="s">
        <v>169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170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9" t="s">
        <v>806</v>
      </c>
      <c r="D63" s="187"/>
      <c r="E63" s="188">
        <v>7.8479999999999999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5">
        <v>25</v>
      </c>
      <c r="B64" s="166" t="s">
        <v>807</v>
      </c>
      <c r="C64" s="183" t="s">
        <v>808</v>
      </c>
      <c r="D64" s="167" t="s">
        <v>220</v>
      </c>
      <c r="E64" s="168">
        <v>15.48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70">
        <v>2.5249999999999999</v>
      </c>
      <c r="O64" s="170">
        <f>ROUND(E64*N64,2)</f>
        <v>39.090000000000003</v>
      </c>
      <c r="P64" s="170">
        <v>0</v>
      </c>
      <c r="Q64" s="170">
        <f>ROUND(E64*P64,2)</f>
        <v>0</v>
      </c>
      <c r="R64" s="170"/>
      <c r="S64" s="170" t="s">
        <v>156</v>
      </c>
      <c r="T64" s="171" t="s">
        <v>156</v>
      </c>
      <c r="U64" s="157">
        <v>0</v>
      </c>
      <c r="V64" s="157">
        <f>ROUND(E64*U64,2)</f>
        <v>0</v>
      </c>
      <c r="W64" s="157"/>
      <c r="X64" s="157" t="s">
        <v>169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170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9" t="s">
        <v>809</v>
      </c>
      <c r="D65" s="187"/>
      <c r="E65" s="188">
        <v>15.48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217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5">
        <v>26</v>
      </c>
      <c r="B66" s="166" t="s">
        <v>313</v>
      </c>
      <c r="C66" s="183" t="s">
        <v>810</v>
      </c>
      <c r="D66" s="167" t="s">
        <v>212</v>
      </c>
      <c r="E66" s="168">
        <v>27.24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70">
        <v>2.0000000000000001E-4</v>
      </c>
      <c r="O66" s="170">
        <f>ROUND(E66*N66,2)</f>
        <v>0.01</v>
      </c>
      <c r="P66" s="170">
        <v>0</v>
      </c>
      <c r="Q66" s="170">
        <f>ROUND(E66*P66,2)</f>
        <v>0</v>
      </c>
      <c r="R66" s="170"/>
      <c r="S66" s="170" t="s">
        <v>156</v>
      </c>
      <c r="T66" s="171" t="s">
        <v>156</v>
      </c>
      <c r="U66" s="157">
        <v>0</v>
      </c>
      <c r="V66" s="157">
        <f>ROUND(E66*U66,2)</f>
        <v>0</v>
      </c>
      <c r="W66" s="157"/>
      <c r="X66" s="157" t="s">
        <v>169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170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9" t="s">
        <v>811</v>
      </c>
      <c r="D67" s="187"/>
      <c r="E67" s="188">
        <v>27.24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5">
        <v>27</v>
      </c>
      <c r="B68" s="166" t="s">
        <v>316</v>
      </c>
      <c r="C68" s="183" t="s">
        <v>812</v>
      </c>
      <c r="D68" s="167" t="s">
        <v>212</v>
      </c>
      <c r="E68" s="168">
        <v>27.24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0"/>
      <c r="S68" s="170" t="s">
        <v>156</v>
      </c>
      <c r="T68" s="171" t="s">
        <v>156</v>
      </c>
      <c r="U68" s="157">
        <v>0</v>
      </c>
      <c r="V68" s="157">
        <f>ROUND(E68*U68,2)</f>
        <v>0</v>
      </c>
      <c r="W68" s="157"/>
      <c r="X68" s="157" t="s">
        <v>169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170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9" t="s">
        <v>813</v>
      </c>
      <c r="D69" s="187"/>
      <c r="E69" s="188">
        <v>27.24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5">
        <v>28</v>
      </c>
      <c r="B70" s="166" t="s">
        <v>319</v>
      </c>
      <c r="C70" s="183" t="s">
        <v>814</v>
      </c>
      <c r="D70" s="167" t="s">
        <v>321</v>
      </c>
      <c r="E70" s="168">
        <v>2.3220000000000001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70">
        <v>1.00349</v>
      </c>
      <c r="O70" s="170">
        <f>ROUND(E70*N70,2)</f>
        <v>2.33</v>
      </c>
      <c r="P70" s="170">
        <v>0</v>
      </c>
      <c r="Q70" s="170">
        <f>ROUND(E70*P70,2)</f>
        <v>0</v>
      </c>
      <c r="R70" s="170"/>
      <c r="S70" s="170" t="s">
        <v>156</v>
      </c>
      <c r="T70" s="171" t="s">
        <v>156</v>
      </c>
      <c r="U70" s="157">
        <v>0</v>
      </c>
      <c r="V70" s="157">
        <f>ROUND(E70*U70,2)</f>
        <v>0</v>
      </c>
      <c r="W70" s="157"/>
      <c r="X70" s="157" t="s">
        <v>169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170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9" t="s">
        <v>815</v>
      </c>
      <c r="D71" s="187"/>
      <c r="E71" s="188">
        <v>2.3220000000000001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217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59" t="s">
        <v>151</v>
      </c>
      <c r="B72" s="160" t="s">
        <v>69</v>
      </c>
      <c r="C72" s="181" t="s">
        <v>90</v>
      </c>
      <c r="D72" s="161"/>
      <c r="E72" s="162"/>
      <c r="F72" s="163"/>
      <c r="G72" s="163">
        <f>SUMIF(AG73:AG95,"&lt;&gt;NOR",G73:G95)</f>
        <v>0</v>
      </c>
      <c r="H72" s="163"/>
      <c r="I72" s="163">
        <f>SUM(I73:I95)</f>
        <v>0</v>
      </c>
      <c r="J72" s="163"/>
      <c r="K72" s="163">
        <f>SUM(K73:K95)</f>
        <v>0</v>
      </c>
      <c r="L72" s="163"/>
      <c r="M72" s="163">
        <f>SUM(M73:M95)</f>
        <v>0</v>
      </c>
      <c r="N72" s="163"/>
      <c r="O72" s="163">
        <f>SUM(O73:O95)</f>
        <v>49.379999999999995</v>
      </c>
      <c r="P72" s="163"/>
      <c r="Q72" s="163">
        <f>SUM(Q73:Q95)</f>
        <v>0</v>
      </c>
      <c r="R72" s="163"/>
      <c r="S72" s="163"/>
      <c r="T72" s="164"/>
      <c r="U72" s="158"/>
      <c r="V72" s="158">
        <f>SUM(V73:V95)</f>
        <v>0</v>
      </c>
      <c r="W72" s="158"/>
      <c r="X72" s="158"/>
      <c r="AG72" t="s">
        <v>152</v>
      </c>
    </row>
    <row r="73" spans="1:60" outlineLevel="1" x14ac:dyDescent="0.2">
      <c r="A73" s="165">
        <v>29</v>
      </c>
      <c r="B73" s="166" t="s">
        <v>65</v>
      </c>
      <c r="C73" s="183" t="s">
        <v>816</v>
      </c>
      <c r="D73" s="167" t="s">
        <v>817</v>
      </c>
      <c r="E73" s="168">
        <v>429</v>
      </c>
      <c r="F73" s="169"/>
      <c r="G73" s="170">
        <f>ROUND(E73*F73,2)</f>
        <v>0</v>
      </c>
      <c r="H73" s="169"/>
      <c r="I73" s="170">
        <f>ROUND(E73*H73,2)</f>
        <v>0</v>
      </c>
      <c r="J73" s="169"/>
      <c r="K73" s="170">
        <f>ROUND(E73*J73,2)</f>
        <v>0</v>
      </c>
      <c r="L73" s="170">
        <v>21</v>
      </c>
      <c r="M73" s="170">
        <f>G73*(1+L73/100)</f>
        <v>0</v>
      </c>
      <c r="N73" s="170">
        <v>0</v>
      </c>
      <c r="O73" s="170">
        <f>ROUND(E73*N73,2)</f>
        <v>0</v>
      </c>
      <c r="P73" s="170">
        <v>0</v>
      </c>
      <c r="Q73" s="170">
        <f>ROUND(E73*P73,2)</f>
        <v>0</v>
      </c>
      <c r="R73" s="170"/>
      <c r="S73" s="170" t="s">
        <v>168</v>
      </c>
      <c r="T73" s="171" t="s">
        <v>157</v>
      </c>
      <c r="U73" s="157">
        <v>0</v>
      </c>
      <c r="V73" s="157">
        <f>ROUND(E73*U73,2)</f>
        <v>0</v>
      </c>
      <c r="W73" s="157"/>
      <c r="X73" s="157" t="s">
        <v>169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170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255" t="s">
        <v>818</v>
      </c>
      <c r="D74" s="256"/>
      <c r="E74" s="256"/>
      <c r="F74" s="256"/>
      <c r="G74" s="256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162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79" t="str">
        <f>C74</f>
        <v>Dodávka + montáž plotové výplně z dřevoplastu dl. 1,2 m, barva a tvar horní hrany dle požadavků investora. Součástí je kotevní materiál.</v>
      </c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9" t="s">
        <v>819</v>
      </c>
      <c r="D75" s="187"/>
      <c r="E75" s="188">
        <v>429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217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5">
        <v>30</v>
      </c>
      <c r="B76" s="166" t="s">
        <v>67</v>
      </c>
      <c r="C76" s="183" t="s">
        <v>820</v>
      </c>
      <c r="D76" s="167" t="s">
        <v>817</v>
      </c>
      <c r="E76" s="168">
        <v>23</v>
      </c>
      <c r="F76" s="169"/>
      <c r="G76" s="170">
        <f>ROUND(E76*F76,2)</f>
        <v>0</v>
      </c>
      <c r="H76" s="169"/>
      <c r="I76" s="170">
        <f>ROUND(E76*H76,2)</f>
        <v>0</v>
      </c>
      <c r="J76" s="169"/>
      <c r="K76" s="170">
        <f>ROUND(E76*J76,2)</f>
        <v>0</v>
      </c>
      <c r="L76" s="170">
        <v>21</v>
      </c>
      <c r="M76" s="170">
        <f>G76*(1+L76/100)</f>
        <v>0</v>
      </c>
      <c r="N76" s="170">
        <v>0</v>
      </c>
      <c r="O76" s="170">
        <f>ROUND(E76*N76,2)</f>
        <v>0</v>
      </c>
      <c r="P76" s="170">
        <v>0</v>
      </c>
      <c r="Q76" s="170">
        <f>ROUND(E76*P76,2)</f>
        <v>0</v>
      </c>
      <c r="R76" s="170"/>
      <c r="S76" s="170" t="s">
        <v>168</v>
      </c>
      <c r="T76" s="171" t="s">
        <v>157</v>
      </c>
      <c r="U76" s="157">
        <v>0</v>
      </c>
      <c r="V76" s="157">
        <f>ROUND(E76*U76,2)</f>
        <v>0</v>
      </c>
      <c r="W76" s="157"/>
      <c r="X76" s="157" t="s">
        <v>169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170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33.75" outlineLevel="1" x14ac:dyDescent="0.2">
      <c r="A77" s="155"/>
      <c r="B77" s="156"/>
      <c r="C77" s="255" t="s">
        <v>821</v>
      </c>
      <c r="D77" s="256"/>
      <c r="E77" s="256"/>
      <c r="F77" s="256"/>
      <c r="G77" s="256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162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9" t="str">
        <f>C77</f>
        <v>Dodávka + montáž plotového sloupku dl. 1,2 m (ve výškových odskocích 1,5 m), povrchová úprava pozink s poplastováním, barva dle požadavků investora. Položka zahrnuje kotevní patku sloupku s patním plechem včetně materiálu potřebného k ukotvení do opěrné zídky. Součástí je krytka sloupku a svlaky pro ukotvení vodorovných prvků plotu.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9" t="s">
        <v>822</v>
      </c>
      <c r="D78" s="187"/>
      <c r="E78" s="188">
        <v>23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217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5">
        <v>31</v>
      </c>
      <c r="B79" s="166" t="s">
        <v>69</v>
      </c>
      <c r="C79" s="183" t="s">
        <v>823</v>
      </c>
      <c r="D79" s="167" t="s">
        <v>817</v>
      </c>
      <c r="E79" s="168">
        <v>41</v>
      </c>
      <c r="F79" s="169"/>
      <c r="G79" s="170">
        <f>ROUND(E79*F79,2)</f>
        <v>0</v>
      </c>
      <c r="H79" s="169"/>
      <c r="I79" s="170">
        <f>ROUND(E79*H79,2)</f>
        <v>0</v>
      </c>
      <c r="J79" s="169"/>
      <c r="K79" s="170">
        <f>ROUND(E79*J79,2)</f>
        <v>0</v>
      </c>
      <c r="L79" s="170">
        <v>21</v>
      </c>
      <c r="M79" s="170">
        <f>G79*(1+L79/100)</f>
        <v>0</v>
      </c>
      <c r="N79" s="170">
        <v>0</v>
      </c>
      <c r="O79" s="170">
        <f>ROUND(E79*N79,2)</f>
        <v>0</v>
      </c>
      <c r="P79" s="170">
        <v>0</v>
      </c>
      <c r="Q79" s="170">
        <f>ROUND(E79*P79,2)</f>
        <v>0</v>
      </c>
      <c r="R79" s="170"/>
      <c r="S79" s="170" t="s">
        <v>168</v>
      </c>
      <c r="T79" s="171" t="s">
        <v>157</v>
      </c>
      <c r="U79" s="157">
        <v>0</v>
      </c>
      <c r="V79" s="157">
        <f>ROUND(E79*U79,2)</f>
        <v>0</v>
      </c>
      <c r="W79" s="157"/>
      <c r="X79" s="157" t="s">
        <v>169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170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55"/>
      <c r="B80" s="156"/>
      <c r="C80" s="255" t="s">
        <v>824</v>
      </c>
      <c r="D80" s="256"/>
      <c r="E80" s="256"/>
      <c r="F80" s="256"/>
      <c r="G80" s="25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162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79" t="str">
        <f>C80</f>
        <v>Dodávka + montáž plotového nosníkuu dl. do 3 m, povrchová úprava pozink s poplastováním, barva dle požadavků investora. Součástí jsou krytky a kotevní materiál.</v>
      </c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9" t="s">
        <v>825</v>
      </c>
      <c r="D81" s="187"/>
      <c r="E81" s="188">
        <v>41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217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5">
        <v>32</v>
      </c>
      <c r="B82" s="166" t="s">
        <v>334</v>
      </c>
      <c r="C82" s="183" t="s">
        <v>826</v>
      </c>
      <c r="D82" s="167" t="s">
        <v>220</v>
      </c>
      <c r="E82" s="168">
        <v>17.035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70">
        <v>2.5249999999999999</v>
      </c>
      <c r="O82" s="170">
        <f>ROUND(E82*N82,2)</f>
        <v>43.01</v>
      </c>
      <c r="P82" s="170">
        <v>0</v>
      </c>
      <c r="Q82" s="170">
        <f>ROUND(E82*P82,2)</f>
        <v>0</v>
      </c>
      <c r="R82" s="170"/>
      <c r="S82" s="170" t="s">
        <v>156</v>
      </c>
      <c r="T82" s="171" t="s">
        <v>156</v>
      </c>
      <c r="U82" s="157">
        <v>0</v>
      </c>
      <c r="V82" s="157">
        <f>ROUND(E82*U82,2)</f>
        <v>0</v>
      </c>
      <c r="W82" s="157"/>
      <c r="X82" s="157" t="s">
        <v>169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170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9" t="s">
        <v>827</v>
      </c>
      <c r="D83" s="187"/>
      <c r="E83" s="188">
        <v>2.7512500000000002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217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9" t="s">
        <v>828</v>
      </c>
      <c r="D84" s="187"/>
      <c r="E84" s="188">
        <v>11.65875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217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9" t="s">
        <v>829</v>
      </c>
      <c r="D85" s="187"/>
      <c r="E85" s="188">
        <v>2.625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217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5">
        <v>33</v>
      </c>
      <c r="B86" s="166" t="s">
        <v>830</v>
      </c>
      <c r="C86" s="183" t="s">
        <v>831</v>
      </c>
      <c r="D86" s="167" t="s">
        <v>212</v>
      </c>
      <c r="E86" s="168">
        <v>138.18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70">
        <v>6.2899999999999996E-3</v>
      </c>
      <c r="O86" s="170">
        <f>ROUND(E86*N86,2)</f>
        <v>0.87</v>
      </c>
      <c r="P86" s="170">
        <v>0</v>
      </c>
      <c r="Q86" s="170">
        <f>ROUND(E86*P86,2)</f>
        <v>0</v>
      </c>
      <c r="R86" s="170"/>
      <c r="S86" s="170" t="s">
        <v>156</v>
      </c>
      <c r="T86" s="171" t="s">
        <v>156</v>
      </c>
      <c r="U86" s="157">
        <v>0</v>
      </c>
      <c r="V86" s="157">
        <f>ROUND(E86*U86,2)</f>
        <v>0</v>
      </c>
      <c r="W86" s="157"/>
      <c r="X86" s="157" t="s">
        <v>169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170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9" t="s">
        <v>832</v>
      </c>
      <c r="D87" s="187"/>
      <c r="E87" s="188">
        <v>22.434999999999999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217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9" t="s">
        <v>833</v>
      </c>
      <c r="D88" s="187"/>
      <c r="E88" s="188">
        <v>94.12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217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9" t="s">
        <v>834</v>
      </c>
      <c r="D89" s="187"/>
      <c r="E89" s="188">
        <v>21.625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217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5">
        <v>34</v>
      </c>
      <c r="B90" s="166" t="s">
        <v>835</v>
      </c>
      <c r="C90" s="183" t="s">
        <v>836</v>
      </c>
      <c r="D90" s="167" t="s">
        <v>212</v>
      </c>
      <c r="E90" s="168">
        <v>138.18</v>
      </c>
      <c r="F90" s="169"/>
      <c r="G90" s="170">
        <f>ROUND(E90*F90,2)</f>
        <v>0</v>
      </c>
      <c r="H90" s="169"/>
      <c r="I90" s="170">
        <f>ROUND(E90*H90,2)</f>
        <v>0</v>
      </c>
      <c r="J90" s="169"/>
      <c r="K90" s="170">
        <f>ROUND(E90*J90,2)</f>
        <v>0</v>
      </c>
      <c r="L90" s="170">
        <v>21</v>
      </c>
      <c r="M90" s="170">
        <f>G90*(1+L90/100)</f>
        <v>0</v>
      </c>
      <c r="N90" s="170">
        <v>4.0000000000000003E-5</v>
      </c>
      <c r="O90" s="170">
        <f>ROUND(E90*N90,2)</f>
        <v>0.01</v>
      </c>
      <c r="P90" s="170">
        <v>0</v>
      </c>
      <c r="Q90" s="170">
        <f>ROUND(E90*P90,2)</f>
        <v>0</v>
      </c>
      <c r="R90" s="170"/>
      <c r="S90" s="170" t="s">
        <v>156</v>
      </c>
      <c r="T90" s="171" t="s">
        <v>156</v>
      </c>
      <c r="U90" s="157">
        <v>0</v>
      </c>
      <c r="V90" s="157">
        <f>ROUND(E90*U90,2)</f>
        <v>0</v>
      </c>
      <c r="W90" s="157"/>
      <c r="X90" s="157" t="s">
        <v>169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170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9" t="s">
        <v>837</v>
      </c>
      <c r="D91" s="187"/>
      <c r="E91" s="188">
        <v>138.18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217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5">
        <v>35</v>
      </c>
      <c r="B92" s="166" t="s">
        <v>344</v>
      </c>
      <c r="C92" s="183" t="s">
        <v>838</v>
      </c>
      <c r="D92" s="167" t="s">
        <v>321</v>
      </c>
      <c r="E92" s="168">
        <v>2.55525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70">
        <v>1.0158799999999999</v>
      </c>
      <c r="O92" s="170">
        <f>ROUND(E92*N92,2)</f>
        <v>2.6</v>
      </c>
      <c r="P92" s="170">
        <v>0</v>
      </c>
      <c r="Q92" s="170">
        <f>ROUND(E92*P92,2)</f>
        <v>0</v>
      </c>
      <c r="R92" s="170"/>
      <c r="S92" s="170" t="s">
        <v>156</v>
      </c>
      <c r="T92" s="171" t="s">
        <v>156</v>
      </c>
      <c r="U92" s="157">
        <v>0</v>
      </c>
      <c r="V92" s="157">
        <f>ROUND(E92*U92,2)</f>
        <v>0</v>
      </c>
      <c r="W92" s="157"/>
      <c r="X92" s="157" t="s">
        <v>169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170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9" t="s">
        <v>839</v>
      </c>
      <c r="D93" s="187"/>
      <c r="E93" s="188">
        <v>2.55525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5">
        <v>36</v>
      </c>
      <c r="B94" s="166" t="s">
        <v>840</v>
      </c>
      <c r="C94" s="183" t="s">
        <v>841</v>
      </c>
      <c r="D94" s="167" t="s">
        <v>297</v>
      </c>
      <c r="E94" s="168">
        <v>43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70">
        <v>6.7269999999999996E-2</v>
      </c>
      <c r="O94" s="170">
        <f>ROUND(E94*N94,2)</f>
        <v>2.89</v>
      </c>
      <c r="P94" s="170">
        <v>0</v>
      </c>
      <c r="Q94" s="170">
        <f>ROUND(E94*P94,2)</f>
        <v>0</v>
      </c>
      <c r="R94" s="170"/>
      <c r="S94" s="170" t="s">
        <v>156</v>
      </c>
      <c r="T94" s="171" t="s">
        <v>156</v>
      </c>
      <c r="U94" s="157">
        <v>0</v>
      </c>
      <c r="V94" s="157">
        <f>ROUND(E94*U94,2)</f>
        <v>0</v>
      </c>
      <c r="W94" s="157"/>
      <c r="X94" s="157" t="s">
        <v>169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170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9" t="s">
        <v>842</v>
      </c>
      <c r="D95" s="187"/>
      <c r="E95" s="188">
        <v>43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217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59" t="s">
        <v>151</v>
      </c>
      <c r="B96" s="160" t="s">
        <v>71</v>
      </c>
      <c r="C96" s="181" t="s">
        <v>91</v>
      </c>
      <c r="D96" s="161"/>
      <c r="E96" s="162"/>
      <c r="F96" s="163"/>
      <c r="G96" s="163">
        <f>SUMIF(AG97:AG98,"&lt;&gt;NOR",G97:G98)</f>
        <v>0</v>
      </c>
      <c r="H96" s="163"/>
      <c r="I96" s="163">
        <f>SUM(I97:I98)</f>
        <v>0</v>
      </c>
      <c r="J96" s="163"/>
      <c r="K96" s="163">
        <f>SUM(K97:K98)</f>
        <v>0</v>
      </c>
      <c r="L96" s="163"/>
      <c r="M96" s="163">
        <f>SUM(M97:M98)</f>
        <v>0</v>
      </c>
      <c r="N96" s="163"/>
      <c r="O96" s="163">
        <f>SUM(O97:O98)</f>
        <v>2.13</v>
      </c>
      <c r="P96" s="163"/>
      <c r="Q96" s="163">
        <f>SUM(Q97:Q98)</f>
        <v>0</v>
      </c>
      <c r="R96" s="163"/>
      <c r="S96" s="163"/>
      <c r="T96" s="164"/>
      <c r="U96" s="158"/>
      <c r="V96" s="158">
        <f>SUM(V97:V98)</f>
        <v>0</v>
      </c>
      <c r="W96" s="158"/>
      <c r="X96" s="158"/>
      <c r="AG96" t="s">
        <v>152</v>
      </c>
    </row>
    <row r="97" spans="1:60" outlineLevel="1" x14ac:dyDescent="0.2">
      <c r="A97" s="165">
        <v>37</v>
      </c>
      <c r="B97" s="166" t="s">
        <v>843</v>
      </c>
      <c r="C97" s="183" t="s">
        <v>844</v>
      </c>
      <c r="D97" s="167" t="s">
        <v>220</v>
      </c>
      <c r="E97" s="168">
        <v>1.125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70">
        <v>1.8907700000000001</v>
      </c>
      <c r="O97" s="170">
        <f>ROUND(E97*N97,2)</f>
        <v>2.13</v>
      </c>
      <c r="P97" s="170">
        <v>0</v>
      </c>
      <c r="Q97" s="170">
        <f>ROUND(E97*P97,2)</f>
        <v>0</v>
      </c>
      <c r="R97" s="170"/>
      <c r="S97" s="170" t="s">
        <v>156</v>
      </c>
      <c r="T97" s="171" t="s">
        <v>156</v>
      </c>
      <c r="U97" s="157">
        <v>0</v>
      </c>
      <c r="V97" s="157">
        <f>ROUND(E97*U97,2)</f>
        <v>0</v>
      </c>
      <c r="W97" s="157"/>
      <c r="X97" s="157" t="s">
        <v>169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170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9" t="s">
        <v>845</v>
      </c>
      <c r="D98" s="187"/>
      <c r="E98" s="188">
        <v>1.125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217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59" t="s">
        <v>151</v>
      </c>
      <c r="B99" s="160" t="s">
        <v>92</v>
      </c>
      <c r="C99" s="181" t="s">
        <v>93</v>
      </c>
      <c r="D99" s="161"/>
      <c r="E99" s="162"/>
      <c r="F99" s="163"/>
      <c r="G99" s="163">
        <f>SUMIF(AG100:AG117,"&lt;&gt;NOR",G100:G117)</f>
        <v>0</v>
      </c>
      <c r="H99" s="163"/>
      <c r="I99" s="163">
        <f>SUM(I100:I117)</f>
        <v>0</v>
      </c>
      <c r="J99" s="163"/>
      <c r="K99" s="163">
        <f>SUM(K100:K117)</f>
        <v>0</v>
      </c>
      <c r="L99" s="163"/>
      <c r="M99" s="163">
        <f>SUM(M100:M117)</f>
        <v>0</v>
      </c>
      <c r="N99" s="163"/>
      <c r="O99" s="163">
        <f>SUM(O100:O117)</f>
        <v>30.669999999999998</v>
      </c>
      <c r="P99" s="163"/>
      <c r="Q99" s="163">
        <f>SUM(Q100:Q117)</f>
        <v>0</v>
      </c>
      <c r="R99" s="163"/>
      <c r="S99" s="163"/>
      <c r="T99" s="164"/>
      <c r="U99" s="158"/>
      <c r="V99" s="158">
        <f>SUM(V100:V117)</f>
        <v>0</v>
      </c>
      <c r="W99" s="158"/>
      <c r="X99" s="158"/>
      <c r="AG99" t="s">
        <v>152</v>
      </c>
    </row>
    <row r="100" spans="1:60" outlineLevel="1" x14ac:dyDescent="0.2">
      <c r="A100" s="165">
        <v>38</v>
      </c>
      <c r="B100" s="166" t="s">
        <v>846</v>
      </c>
      <c r="C100" s="183" t="s">
        <v>847</v>
      </c>
      <c r="D100" s="167" t="s">
        <v>220</v>
      </c>
      <c r="E100" s="168">
        <v>10.125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70">
        <v>2.2040000000000002</v>
      </c>
      <c r="O100" s="170">
        <f>ROUND(E100*N100,2)</f>
        <v>22.32</v>
      </c>
      <c r="P100" s="170">
        <v>0</v>
      </c>
      <c r="Q100" s="170">
        <f>ROUND(E100*P100,2)</f>
        <v>0</v>
      </c>
      <c r="R100" s="170"/>
      <c r="S100" s="170" t="s">
        <v>156</v>
      </c>
      <c r="T100" s="171" t="s">
        <v>156</v>
      </c>
      <c r="U100" s="157">
        <v>0</v>
      </c>
      <c r="V100" s="157">
        <f>ROUND(E100*U100,2)</f>
        <v>0</v>
      </c>
      <c r="W100" s="157"/>
      <c r="X100" s="157" t="s">
        <v>169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170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9" t="s">
        <v>848</v>
      </c>
      <c r="D101" s="187"/>
      <c r="E101" s="188">
        <v>10.125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5">
        <v>39</v>
      </c>
      <c r="B102" s="166" t="s">
        <v>360</v>
      </c>
      <c r="C102" s="183" t="s">
        <v>849</v>
      </c>
      <c r="D102" s="167" t="s">
        <v>212</v>
      </c>
      <c r="E102" s="168">
        <v>7.5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70">
        <v>0.55125000000000002</v>
      </c>
      <c r="O102" s="170">
        <f>ROUND(E102*N102,2)</f>
        <v>4.13</v>
      </c>
      <c r="P102" s="170">
        <v>0</v>
      </c>
      <c r="Q102" s="170">
        <f>ROUND(E102*P102,2)</f>
        <v>0</v>
      </c>
      <c r="R102" s="170"/>
      <c r="S102" s="170" t="s">
        <v>156</v>
      </c>
      <c r="T102" s="171" t="s">
        <v>156</v>
      </c>
      <c r="U102" s="157">
        <v>0</v>
      </c>
      <c r="V102" s="157">
        <f>ROUND(E102*U102,2)</f>
        <v>0</v>
      </c>
      <c r="W102" s="157"/>
      <c r="X102" s="157" t="s">
        <v>169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170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9" t="s">
        <v>745</v>
      </c>
      <c r="D103" s="187"/>
      <c r="E103" s="188">
        <v>7.5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5">
        <v>40</v>
      </c>
      <c r="B104" s="166" t="s">
        <v>850</v>
      </c>
      <c r="C104" s="183" t="s">
        <v>851</v>
      </c>
      <c r="D104" s="167" t="s">
        <v>212</v>
      </c>
      <c r="E104" s="168">
        <v>7.5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70">
        <v>0.26375999999999999</v>
      </c>
      <c r="O104" s="170">
        <f>ROUND(E104*N104,2)</f>
        <v>1.98</v>
      </c>
      <c r="P104" s="170">
        <v>0</v>
      </c>
      <c r="Q104" s="170">
        <f>ROUND(E104*P104,2)</f>
        <v>0</v>
      </c>
      <c r="R104" s="170"/>
      <c r="S104" s="170" t="s">
        <v>156</v>
      </c>
      <c r="T104" s="171" t="s">
        <v>156</v>
      </c>
      <c r="U104" s="157">
        <v>0</v>
      </c>
      <c r="V104" s="157">
        <f>ROUND(E104*U104,2)</f>
        <v>0</v>
      </c>
      <c r="W104" s="157"/>
      <c r="X104" s="157" t="s">
        <v>169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170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9" t="s">
        <v>745</v>
      </c>
      <c r="D105" s="187"/>
      <c r="E105" s="188">
        <v>7.5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5">
        <v>41</v>
      </c>
      <c r="B106" s="166" t="s">
        <v>662</v>
      </c>
      <c r="C106" s="183" t="s">
        <v>852</v>
      </c>
      <c r="D106" s="167" t="s">
        <v>212</v>
      </c>
      <c r="E106" s="168">
        <v>7.5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70">
        <v>0.10373</v>
      </c>
      <c r="O106" s="170">
        <f>ROUND(E106*N106,2)</f>
        <v>0.78</v>
      </c>
      <c r="P106" s="170">
        <v>0</v>
      </c>
      <c r="Q106" s="170">
        <f>ROUND(E106*P106,2)</f>
        <v>0</v>
      </c>
      <c r="R106" s="170"/>
      <c r="S106" s="170" t="s">
        <v>156</v>
      </c>
      <c r="T106" s="171" t="s">
        <v>156</v>
      </c>
      <c r="U106" s="157">
        <v>0</v>
      </c>
      <c r="V106" s="157">
        <f>ROUND(E106*U106,2)</f>
        <v>0</v>
      </c>
      <c r="W106" s="157"/>
      <c r="X106" s="157" t="s">
        <v>169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170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9" t="s">
        <v>745</v>
      </c>
      <c r="D107" s="187"/>
      <c r="E107" s="188">
        <v>7.5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5">
        <v>42</v>
      </c>
      <c r="B108" s="166" t="s">
        <v>853</v>
      </c>
      <c r="C108" s="183" t="s">
        <v>854</v>
      </c>
      <c r="D108" s="167" t="s">
        <v>212</v>
      </c>
      <c r="E108" s="168">
        <v>7.5</v>
      </c>
      <c r="F108" s="169"/>
      <c r="G108" s="170">
        <f>ROUND(E108*F108,2)</f>
        <v>0</v>
      </c>
      <c r="H108" s="169"/>
      <c r="I108" s="170">
        <f>ROUND(E108*H108,2)</f>
        <v>0</v>
      </c>
      <c r="J108" s="169"/>
      <c r="K108" s="170">
        <f>ROUND(E108*J108,2)</f>
        <v>0</v>
      </c>
      <c r="L108" s="170">
        <v>21</v>
      </c>
      <c r="M108" s="170">
        <f>G108*(1+L108/100)</f>
        <v>0</v>
      </c>
      <c r="N108" s="170">
        <v>0.12966</v>
      </c>
      <c r="O108" s="170">
        <f>ROUND(E108*N108,2)</f>
        <v>0.97</v>
      </c>
      <c r="P108" s="170">
        <v>0</v>
      </c>
      <c r="Q108" s="170">
        <f>ROUND(E108*P108,2)</f>
        <v>0</v>
      </c>
      <c r="R108" s="170"/>
      <c r="S108" s="170" t="s">
        <v>156</v>
      </c>
      <c r="T108" s="171" t="s">
        <v>156</v>
      </c>
      <c r="U108" s="157">
        <v>0</v>
      </c>
      <c r="V108" s="157">
        <f>ROUND(E108*U108,2)</f>
        <v>0</v>
      </c>
      <c r="W108" s="157"/>
      <c r="X108" s="157" t="s">
        <v>169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170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9" t="s">
        <v>745</v>
      </c>
      <c r="D109" s="187"/>
      <c r="E109" s="188">
        <v>7.5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217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65">
        <v>43</v>
      </c>
      <c r="B110" s="166" t="s">
        <v>855</v>
      </c>
      <c r="C110" s="183" t="s">
        <v>856</v>
      </c>
      <c r="D110" s="167" t="s">
        <v>412</v>
      </c>
      <c r="E110" s="168">
        <v>4</v>
      </c>
      <c r="F110" s="169"/>
      <c r="G110" s="170">
        <f>ROUND(E110*F110,2)</f>
        <v>0</v>
      </c>
      <c r="H110" s="169"/>
      <c r="I110" s="170">
        <f>ROUND(E110*H110,2)</f>
        <v>0</v>
      </c>
      <c r="J110" s="169"/>
      <c r="K110" s="170">
        <f>ROUND(E110*J110,2)</f>
        <v>0</v>
      </c>
      <c r="L110" s="170">
        <v>21</v>
      </c>
      <c r="M110" s="170">
        <f>G110*(1+L110/100)</f>
        <v>0</v>
      </c>
      <c r="N110" s="170">
        <v>9.3450000000000005E-2</v>
      </c>
      <c r="O110" s="170">
        <f>ROUND(E110*N110,2)</f>
        <v>0.37</v>
      </c>
      <c r="P110" s="170">
        <v>0</v>
      </c>
      <c r="Q110" s="170">
        <f>ROUND(E110*P110,2)</f>
        <v>0</v>
      </c>
      <c r="R110" s="170"/>
      <c r="S110" s="170" t="s">
        <v>156</v>
      </c>
      <c r="T110" s="171" t="s">
        <v>156</v>
      </c>
      <c r="U110" s="157">
        <v>0</v>
      </c>
      <c r="V110" s="157">
        <f>ROUND(E110*U110,2)</f>
        <v>0</v>
      </c>
      <c r="W110" s="157"/>
      <c r="X110" s="157" t="s">
        <v>169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170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9" t="s">
        <v>71</v>
      </c>
      <c r="D111" s="187"/>
      <c r="E111" s="188">
        <v>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65">
        <v>44</v>
      </c>
      <c r="B112" s="166" t="s">
        <v>857</v>
      </c>
      <c r="C112" s="183" t="s">
        <v>858</v>
      </c>
      <c r="D112" s="167" t="s">
        <v>412</v>
      </c>
      <c r="E112" s="168">
        <v>8</v>
      </c>
      <c r="F112" s="169"/>
      <c r="G112" s="170">
        <f>ROUND(E112*F112,2)</f>
        <v>0</v>
      </c>
      <c r="H112" s="169"/>
      <c r="I112" s="170">
        <f>ROUND(E112*H112,2)</f>
        <v>0</v>
      </c>
      <c r="J112" s="169"/>
      <c r="K112" s="170">
        <f>ROUND(E112*J112,2)</f>
        <v>0</v>
      </c>
      <c r="L112" s="170">
        <v>21</v>
      </c>
      <c r="M112" s="170">
        <f>G112*(1+L112/100)</f>
        <v>0</v>
      </c>
      <c r="N112" s="170">
        <v>5.5700000000000003E-3</v>
      </c>
      <c r="O112" s="170">
        <f>ROUND(E112*N112,2)</f>
        <v>0.04</v>
      </c>
      <c r="P112" s="170">
        <v>0</v>
      </c>
      <c r="Q112" s="170">
        <f>ROUND(E112*P112,2)</f>
        <v>0</v>
      </c>
      <c r="R112" s="170"/>
      <c r="S112" s="170" t="s">
        <v>156</v>
      </c>
      <c r="T112" s="171" t="s">
        <v>156</v>
      </c>
      <c r="U112" s="157">
        <v>0</v>
      </c>
      <c r="V112" s="157">
        <f>ROUND(E112*U112,2)</f>
        <v>0</v>
      </c>
      <c r="W112" s="157"/>
      <c r="X112" s="157" t="s">
        <v>169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170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9" t="s">
        <v>98</v>
      </c>
      <c r="D113" s="187"/>
      <c r="E113" s="188">
        <v>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217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5">
        <v>45</v>
      </c>
      <c r="B114" s="166" t="s">
        <v>859</v>
      </c>
      <c r="C114" s="183" t="s">
        <v>860</v>
      </c>
      <c r="D114" s="167" t="s">
        <v>412</v>
      </c>
      <c r="E114" s="168">
        <v>1</v>
      </c>
      <c r="F114" s="169"/>
      <c r="G114" s="170">
        <f>ROUND(E114*F114,2)</f>
        <v>0</v>
      </c>
      <c r="H114" s="169"/>
      <c r="I114" s="170">
        <f>ROUND(E114*H114,2)</f>
        <v>0</v>
      </c>
      <c r="J114" s="169"/>
      <c r="K114" s="170">
        <f>ROUND(E114*J114,2)</f>
        <v>0</v>
      </c>
      <c r="L114" s="170">
        <v>21</v>
      </c>
      <c r="M114" s="170">
        <f>G114*(1+L114/100)</f>
        <v>0</v>
      </c>
      <c r="N114" s="170">
        <v>1.2600000000000001E-3</v>
      </c>
      <c r="O114" s="170">
        <f>ROUND(E114*N114,2)</f>
        <v>0</v>
      </c>
      <c r="P114" s="170">
        <v>0</v>
      </c>
      <c r="Q114" s="170">
        <f>ROUND(E114*P114,2)</f>
        <v>0</v>
      </c>
      <c r="R114" s="170"/>
      <c r="S114" s="170" t="s">
        <v>156</v>
      </c>
      <c r="T114" s="171" t="s">
        <v>156</v>
      </c>
      <c r="U114" s="157">
        <v>0</v>
      </c>
      <c r="V114" s="157">
        <f>ROUND(E114*U114,2)</f>
        <v>0</v>
      </c>
      <c r="W114" s="157"/>
      <c r="X114" s="157" t="s">
        <v>169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170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9" t="s">
        <v>65</v>
      </c>
      <c r="D115" s="187"/>
      <c r="E115" s="188">
        <v>1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5">
        <v>46</v>
      </c>
      <c r="B116" s="166" t="s">
        <v>861</v>
      </c>
      <c r="C116" s="183" t="s">
        <v>1290</v>
      </c>
      <c r="D116" s="167" t="s">
        <v>412</v>
      </c>
      <c r="E116" s="168">
        <v>1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70">
        <v>8.2049999999999998E-2</v>
      </c>
      <c r="O116" s="170">
        <f>ROUND(E116*N116,2)</f>
        <v>0.08</v>
      </c>
      <c r="P116" s="170">
        <v>0</v>
      </c>
      <c r="Q116" s="170">
        <f>ROUND(E116*P116,2)</f>
        <v>0</v>
      </c>
      <c r="R116" s="170"/>
      <c r="S116" s="170" t="s">
        <v>156</v>
      </c>
      <c r="T116" s="171" t="s">
        <v>156</v>
      </c>
      <c r="U116" s="157">
        <v>0</v>
      </c>
      <c r="V116" s="157">
        <f>ROUND(E116*U116,2)</f>
        <v>0</v>
      </c>
      <c r="W116" s="157"/>
      <c r="X116" s="157" t="s">
        <v>169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170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9" t="s">
        <v>65</v>
      </c>
      <c r="D117" s="187"/>
      <c r="E117" s="188">
        <v>1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217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59" t="s">
        <v>151</v>
      </c>
      <c r="B118" s="160" t="s">
        <v>98</v>
      </c>
      <c r="C118" s="181" t="s">
        <v>99</v>
      </c>
      <c r="D118" s="161"/>
      <c r="E118" s="162"/>
      <c r="F118" s="163"/>
      <c r="G118" s="163">
        <f>SUMIF(AG119:AG128,"&lt;&gt;NOR",G119:G128)</f>
        <v>0</v>
      </c>
      <c r="H118" s="163"/>
      <c r="I118" s="163">
        <f>SUM(I119:I128)</f>
        <v>0</v>
      </c>
      <c r="J118" s="163"/>
      <c r="K118" s="163">
        <f>SUM(K119:K128)</f>
        <v>0</v>
      </c>
      <c r="L118" s="163"/>
      <c r="M118" s="163">
        <f>SUM(M119:M128)</f>
        <v>0</v>
      </c>
      <c r="N118" s="163"/>
      <c r="O118" s="163">
        <f>SUM(O119:O128)</f>
        <v>0.03</v>
      </c>
      <c r="P118" s="163"/>
      <c r="Q118" s="163">
        <f>SUM(Q119:Q128)</f>
        <v>0</v>
      </c>
      <c r="R118" s="163"/>
      <c r="S118" s="163"/>
      <c r="T118" s="164"/>
      <c r="U118" s="158"/>
      <c r="V118" s="158">
        <f>SUM(V119:V128)</f>
        <v>0</v>
      </c>
      <c r="W118" s="158"/>
      <c r="X118" s="158"/>
      <c r="AG118" t="s">
        <v>152</v>
      </c>
    </row>
    <row r="119" spans="1:60" outlineLevel="1" x14ac:dyDescent="0.2">
      <c r="A119" s="165">
        <v>47</v>
      </c>
      <c r="B119" s="166" t="s">
        <v>862</v>
      </c>
      <c r="C119" s="183" t="s">
        <v>863</v>
      </c>
      <c r="D119" s="167" t="s">
        <v>297</v>
      </c>
      <c r="E119" s="168">
        <v>6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70">
        <v>0</v>
      </c>
      <c r="O119" s="170">
        <f>ROUND(E119*N119,2)</f>
        <v>0</v>
      </c>
      <c r="P119" s="170">
        <v>0</v>
      </c>
      <c r="Q119" s="170">
        <f>ROUND(E119*P119,2)</f>
        <v>0</v>
      </c>
      <c r="R119" s="170"/>
      <c r="S119" s="170" t="s">
        <v>156</v>
      </c>
      <c r="T119" s="171" t="s">
        <v>156</v>
      </c>
      <c r="U119" s="157">
        <v>0</v>
      </c>
      <c r="V119" s="157">
        <f>ROUND(E119*U119,2)</f>
        <v>0</v>
      </c>
      <c r="W119" s="157"/>
      <c r="X119" s="157" t="s">
        <v>169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170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9" t="s">
        <v>864</v>
      </c>
      <c r="D120" s="187"/>
      <c r="E120" s="188">
        <v>6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65">
        <v>48</v>
      </c>
      <c r="B121" s="166" t="s">
        <v>865</v>
      </c>
      <c r="C121" s="183" t="s">
        <v>866</v>
      </c>
      <c r="D121" s="167" t="s">
        <v>412</v>
      </c>
      <c r="E121" s="168">
        <v>1</v>
      </c>
      <c r="F121" s="169"/>
      <c r="G121" s="170">
        <f>ROUND(E121*F121,2)</f>
        <v>0</v>
      </c>
      <c r="H121" s="169"/>
      <c r="I121" s="170">
        <f>ROUND(E121*H121,2)</f>
        <v>0</v>
      </c>
      <c r="J121" s="169"/>
      <c r="K121" s="170">
        <f>ROUND(E121*J121,2)</f>
        <v>0</v>
      </c>
      <c r="L121" s="170">
        <v>21</v>
      </c>
      <c r="M121" s="170">
        <f>G121*(1+L121/100)</f>
        <v>0</v>
      </c>
      <c r="N121" s="170">
        <v>1.435E-2</v>
      </c>
      <c r="O121" s="170">
        <f>ROUND(E121*N121,2)</f>
        <v>0.01</v>
      </c>
      <c r="P121" s="170">
        <v>0</v>
      </c>
      <c r="Q121" s="170">
        <f>ROUND(E121*P121,2)</f>
        <v>0</v>
      </c>
      <c r="R121" s="170"/>
      <c r="S121" s="170" t="s">
        <v>156</v>
      </c>
      <c r="T121" s="171" t="s">
        <v>156</v>
      </c>
      <c r="U121" s="157">
        <v>0</v>
      </c>
      <c r="V121" s="157">
        <f>ROUND(E121*U121,2)</f>
        <v>0</v>
      </c>
      <c r="W121" s="157"/>
      <c r="X121" s="157" t="s">
        <v>169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170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9" t="s">
        <v>65</v>
      </c>
      <c r="D122" s="187"/>
      <c r="E122" s="188">
        <v>1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5">
        <v>49</v>
      </c>
      <c r="B123" s="166" t="s">
        <v>867</v>
      </c>
      <c r="C123" s="183" t="s">
        <v>868</v>
      </c>
      <c r="D123" s="167" t="s">
        <v>412</v>
      </c>
      <c r="E123" s="168">
        <v>1</v>
      </c>
      <c r="F123" s="169"/>
      <c r="G123" s="170">
        <f>ROUND(E123*F123,2)</f>
        <v>0</v>
      </c>
      <c r="H123" s="169"/>
      <c r="I123" s="170">
        <f>ROUND(E123*H123,2)</f>
        <v>0</v>
      </c>
      <c r="J123" s="169"/>
      <c r="K123" s="170">
        <f>ROUND(E123*J123,2)</f>
        <v>0</v>
      </c>
      <c r="L123" s="170">
        <v>21</v>
      </c>
      <c r="M123" s="170">
        <f>G123*(1+L123/100)</f>
        <v>0</v>
      </c>
      <c r="N123" s="170">
        <v>3.2100000000000002E-3</v>
      </c>
      <c r="O123" s="170">
        <f>ROUND(E123*N123,2)</f>
        <v>0</v>
      </c>
      <c r="P123" s="170">
        <v>0</v>
      </c>
      <c r="Q123" s="170">
        <f>ROUND(E123*P123,2)</f>
        <v>0</v>
      </c>
      <c r="R123" s="170" t="s">
        <v>286</v>
      </c>
      <c r="S123" s="170" t="s">
        <v>156</v>
      </c>
      <c r="T123" s="171" t="s">
        <v>156</v>
      </c>
      <c r="U123" s="157">
        <v>0</v>
      </c>
      <c r="V123" s="157">
        <f>ROUND(E123*U123,2)</f>
        <v>0</v>
      </c>
      <c r="W123" s="157"/>
      <c r="X123" s="157" t="s">
        <v>287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803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9" t="s">
        <v>65</v>
      </c>
      <c r="D124" s="187"/>
      <c r="E124" s="188">
        <v>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65">
        <v>50</v>
      </c>
      <c r="B125" s="166" t="s">
        <v>869</v>
      </c>
      <c r="C125" s="183" t="s">
        <v>870</v>
      </c>
      <c r="D125" s="167" t="s">
        <v>412</v>
      </c>
      <c r="E125" s="168">
        <v>1</v>
      </c>
      <c r="F125" s="169"/>
      <c r="G125" s="170">
        <f>ROUND(E125*F125,2)</f>
        <v>0</v>
      </c>
      <c r="H125" s="169"/>
      <c r="I125" s="170">
        <f>ROUND(E125*H125,2)</f>
        <v>0</v>
      </c>
      <c r="J125" s="169"/>
      <c r="K125" s="170">
        <f>ROUND(E125*J125,2)</f>
        <v>0</v>
      </c>
      <c r="L125" s="170">
        <v>21</v>
      </c>
      <c r="M125" s="170">
        <f>G125*(1+L125/100)</f>
        <v>0</v>
      </c>
      <c r="N125" s="170">
        <v>1.6049999999999998E-2</v>
      </c>
      <c r="O125" s="170">
        <f>ROUND(E125*N125,2)</f>
        <v>0.02</v>
      </c>
      <c r="P125" s="170">
        <v>0</v>
      </c>
      <c r="Q125" s="170">
        <f>ROUND(E125*P125,2)</f>
        <v>0</v>
      </c>
      <c r="R125" s="170" t="s">
        <v>286</v>
      </c>
      <c r="S125" s="170" t="s">
        <v>156</v>
      </c>
      <c r="T125" s="171" t="s">
        <v>156</v>
      </c>
      <c r="U125" s="157">
        <v>0</v>
      </c>
      <c r="V125" s="157">
        <f>ROUND(E125*U125,2)</f>
        <v>0</v>
      </c>
      <c r="W125" s="157"/>
      <c r="X125" s="157" t="s">
        <v>287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803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9" t="s">
        <v>65</v>
      </c>
      <c r="D126" s="187"/>
      <c r="E126" s="188">
        <v>1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65">
        <v>51</v>
      </c>
      <c r="B127" s="166" t="s">
        <v>871</v>
      </c>
      <c r="C127" s="183" t="s">
        <v>872</v>
      </c>
      <c r="D127" s="167" t="s">
        <v>412</v>
      </c>
      <c r="E127" s="168">
        <v>1</v>
      </c>
      <c r="F127" s="169"/>
      <c r="G127" s="170">
        <f>ROUND(E127*F127,2)</f>
        <v>0</v>
      </c>
      <c r="H127" s="169"/>
      <c r="I127" s="170">
        <f>ROUND(E127*H127,2)</f>
        <v>0</v>
      </c>
      <c r="J127" s="169"/>
      <c r="K127" s="170">
        <f>ROUND(E127*J127,2)</f>
        <v>0</v>
      </c>
      <c r="L127" s="170">
        <v>21</v>
      </c>
      <c r="M127" s="170">
        <f>G127*(1+L127/100)</f>
        <v>0</v>
      </c>
      <c r="N127" s="170">
        <v>8.7000000000000001E-4</v>
      </c>
      <c r="O127" s="170">
        <f>ROUND(E127*N127,2)</f>
        <v>0</v>
      </c>
      <c r="P127" s="170">
        <v>0</v>
      </c>
      <c r="Q127" s="170">
        <f>ROUND(E127*P127,2)</f>
        <v>0</v>
      </c>
      <c r="R127" s="170" t="s">
        <v>286</v>
      </c>
      <c r="S127" s="170" t="s">
        <v>156</v>
      </c>
      <c r="T127" s="171" t="s">
        <v>156</v>
      </c>
      <c r="U127" s="157">
        <v>0</v>
      </c>
      <c r="V127" s="157">
        <f>ROUND(E127*U127,2)</f>
        <v>0</v>
      </c>
      <c r="W127" s="157"/>
      <c r="X127" s="157" t="s">
        <v>287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803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9" t="s">
        <v>65</v>
      </c>
      <c r="D128" s="187"/>
      <c r="E128" s="188">
        <v>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59" t="s">
        <v>151</v>
      </c>
      <c r="B129" s="160" t="s">
        <v>100</v>
      </c>
      <c r="C129" s="181" t="s">
        <v>101</v>
      </c>
      <c r="D129" s="161"/>
      <c r="E129" s="162"/>
      <c r="F129" s="163"/>
      <c r="G129" s="163">
        <f>SUMIF(AG130:AG139,"&lt;&gt;NOR",G130:G139)</f>
        <v>0</v>
      </c>
      <c r="H129" s="163"/>
      <c r="I129" s="163">
        <f>SUM(I130:I139)</f>
        <v>0</v>
      </c>
      <c r="J129" s="163"/>
      <c r="K129" s="163">
        <f>SUM(K130:K139)</f>
        <v>0</v>
      </c>
      <c r="L129" s="163"/>
      <c r="M129" s="163">
        <f>SUM(M130:M139)</f>
        <v>0</v>
      </c>
      <c r="N129" s="163"/>
      <c r="O129" s="163">
        <f>SUM(O130:O139)</f>
        <v>0.02</v>
      </c>
      <c r="P129" s="163"/>
      <c r="Q129" s="163">
        <f>SUM(Q130:Q139)</f>
        <v>0</v>
      </c>
      <c r="R129" s="163"/>
      <c r="S129" s="163"/>
      <c r="T129" s="164"/>
      <c r="U129" s="158"/>
      <c r="V129" s="158">
        <f>SUM(V130:V139)</f>
        <v>0</v>
      </c>
      <c r="W129" s="158"/>
      <c r="X129" s="158"/>
      <c r="AG129" t="s">
        <v>152</v>
      </c>
    </row>
    <row r="130" spans="1:60" outlineLevel="1" x14ac:dyDescent="0.2">
      <c r="A130" s="165">
        <v>52</v>
      </c>
      <c r="B130" s="166" t="s">
        <v>491</v>
      </c>
      <c r="C130" s="183" t="s">
        <v>873</v>
      </c>
      <c r="D130" s="167" t="s">
        <v>297</v>
      </c>
      <c r="E130" s="168">
        <v>11.5</v>
      </c>
      <c r="F130" s="169"/>
      <c r="G130" s="170">
        <f>ROUND(E130*F130,2)</f>
        <v>0</v>
      </c>
      <c r="H130" s="169"/>
      <c r="I130" s="170">
        <f>ROUND(E130*H130,2)</f>
        <v>0</v>
      </c>
      <c r="J130" s="169"/>
      <c r="K130" s="170">
        <f>ROUND(E130*J130,2)</f>
        <v>0</v>
      </c>
      <c r="L130" s="170">
        <v>21</v>
      </c>
      <c r="M130" s="170">
        <f>G130*(1+L130/100)</f>
        <v>0</v>
      </c>
      <c r="N130" s="170">
        <v>1E-4</v>
      </c>
      <c r="O130" s="170">
        <f>ROUND(E130*N130,2)</f>
        <v>0</v>
      </c>
      <c r="P130" s="170">
        <v>0</v>
      </c>
      <c r="Q130" s="170">
        <f>ROUND(E130*P130,2)</f>
        <v>0</v>
      </c>
      <c r="R130" s="170"/>
      <c r="S130" s="170" t="s">
        <v>156</v>
      </c>
      <c r="T130" s="171" t="s">
        <v>156</v>
      </c>
      <c r="U130" s="157">
        <v>0</v>
      </c>
      <c r="V130" s="157">
        <f>ROUND(E130*U130,2)</f>
        <v>0</v>
      </c>
      <c r="W130" s="157"/>
      <c r="X130" s="157" t="s">
        <v>169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170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9" t="s">
        <v>874</v>
      </c>
      <c r="D131" s="187"/>
      <c r="E131" s="188">
        <v>11.5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5">
        <v>53</v>
      </c>
      <c r="B132" s="166" t="s">
        <v>875</v>
      </c>
      <c r="C132" s="183" t="s">
        <v>876</v>
      </c>
      <c r="D132" s="167" t="s">
        <v>297</v>
      </c>
      <c r="E132" s="168">
        <v>11.5</v>
      </c>
      <c r="F132" s="169"/>
      <c r="G132" s="170">
        <f>ROUND(E132*F132,2)</f>
        <v>0</v>
      </c>
      <c r="H132" s="169"/>
      <c r="I132" s="170">
        <f>ROUND(E132*H132,2)</f>
        <v>0</v>
      </c>
      <c r="J132" s="169"/>
      <c r="K132" s="170">
        <f>ROUND(E132*J132,2)</f>
        <v>0</v>
      </c>
      <c r="L132" s="170">
        <v>21</v>
      </c>
      <c r="M132" s="170">
        <f>G132*(1+L132/100)</f>
        <v>0</v>
      </c>
      <c r="N132" s="170">
        <v>0</v>
      </c>
      <c r="O132" s="170">
        <f>ROUND(E132*N132,2)</f>
        <v>0</v>
      </c>
      <c r="P132" s="170">
        <v>0</v>
      </c>
      <c r="Q132" s="170">
        <f>ROUND(E132*P132,2)</f>
        <v>0</v>
      </c>
      <c r="R132" s="170"/>
      <c r="S132" s="170" t="s">
        <v>156</v>
      </c>
      <c r="T132" s="171" t="s">
        <v>156</v>
      </c>
      <c r="U132" s="157">
        <v>0</v>
      </c>
      <c r="V132" s="157">
        <f>ROUND(E132*U132,2)</f>
        <v>0</v>
      </c>
      <c r="W132" s="157"/>
      <c r="X132" s="157" t="s">
        <v>169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170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9" t="s">
        <v>877</v>
      </c>
      <c r="D133" s="187"/>
      <c r="E133" s="188">
        <v>11.5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217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65">
        <v>54</v>
      </c>
      <c r="B134" s="166" t="s">
        <v>878</v>
      </c>
      <c r="C134" s="183" t="s">
        <v>879</v>
      </c>
      <c r="D134" s="167" t="s">
        <v>297</v>
      </c>
      <c r="E134" s="168">
        <v>11.5</v>
      </c>
      <c r="F134" s="169"/>
      <c r="G134" s="170">
        <f>ROUND(E134*F134,2)</f>
        <v>0</v>
      </c>
      <c r="H134" s="169"/>
      <c r="I134" s="170">
        <f>ROUND(E134*H134,2)</f>
        <v>0</v>
      </c>
      <c r="J134" s="169"/>
      <c r="K134" s="170">
        <f>ROUND(E134*J134,2)</f>
        <v>0</v>
      </c>
      <c r="L134" s="170">
        <v>21</v>
      </c>
      <c r="M134" s="170">
        <f>G134*(1+L134/100)</f>
        <v>0</v>
      </c>
      <c r="N134" s="170">
        <v>0</v>
      </c>
      <c r="O134" s="170">
        <f>ROUND(E134*N134,2)</f>
        <v>0</v>
      </c>
      <c r="P134" s="170">
        <v>0</v>
      </c>
      <c r="Q134" s="170">
        <f>ROUND(E134*P134,2)</f>
        <v>0</v>
      </c>
      <c r="R134" s="170"/>
      <c r="S134" s="170" t="s">
        <v>156</v>
      </c>
      <c r="T134" s="171" t="s">
        <v>156</v>
      </c>
      <c r="U134" s="157">
        <v>0</v>
      </c>
      <c r="V134" s="157">
        <f>ROUND(E134*U134,2)</f>
        <v>0</v>
      </c>
      <c r="W134" s="157"/>
      <c r="X134" s="157" t="s">
        <v>169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170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9" t="s">
        <v>880</v>
      </c>
      <c r="D135" s="187"/>
      <c r="E135" s="188">
        <v>11.5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217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65">
        <v>55</v>
      </c>
      <c r="B136" s="166" t="s">
        <v>881</v>
      </c>
      <c r="C136" s="183" t="s">
        <v>882</v>
      </c>
      <c r="D136" s="167" t="s">
        <v>297</v>
      </c>
      <c r="E136" s="168">
        <v>9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70">
        <v>0</v>
      </c>
      <c r="O136" s="170">
        <f>ROUND(E136*N136,2)</f>
        <v>0</v>
      </c>
      <c r="P136" s="170">
        <v>0</v>
      </c>
      <c r="Q136" s="170">
        <f>ROUND(E136*P136,2)</f>
        <v>0</v>
      </c>
      <c r="R136" s="170"/>
      <c r="S136" s="170" t="s">
        <v>156</v>
      </c>
      <c r="T136" s="171" t="s">
        <v>156</v>
      </c>
      <c r="U136" s="157">
        <v>0</v>
      </c>
      <c r="V136" s="157">
        <f>ROUND(E136*U136,2)</f>
        <v>0</v>
      </c>
      <c r="W136" s="157"/>
      <c r="X136" s="157" t="s">
        <v>169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170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9" t="s">
        <v>883</v>
      </c>
      <c r="D137" s="187"/>
      <c r="E137" s="188">
        <v>9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65">
        <v>56</v>
      </c>
      <c r="B138" s="166" t="s">
        <v>496</v>
      </c>
      <c r="C138" s="183" t="s">
        <v>884</v>
      </c>
      <c r="D138" s="167" t="s">
        <v>321</v>
      </c>
      <c r="E138" s="168">
        <v>1.898E-2</v>
      </c>
      <c r="F138" s="169"/>
      <c r="G138" s="170">
        <f>ROUND(E138*F138,2)</f>
        <v>0</v>
      </c>
      <c r="H138" s="169"/>
      <c r="I138" s="170">
        <f>ROUND(E138*H138,2)</f>
        <v>0</v>
      </c>
      <c r="J138" s="169"/>
      <c r="K138" s="170">
        <f>ROUND(E138*J138,2)</f>
        <v>0</v>
      </c>
      <c r="L138" s="170">
        <v>21</v>
      </c>
      <c r="M138" s="170">
        <f>G138*(1+L138/100)</f>
        <v>0</v>
      </c>
      <c r="N138" s="170">
        <v>1</v>
      </c>
      <c r="O138" s="170">
        <f>ROUND(E138*N138,2)</f>
        <v>0.02</v>
      </c>
      <c r="P138" s="170">
        <v>0</v>
      </c>
      <c r="Q138" s="170">
        <f>ROUND(E138*P138,2)</f>
        <v>0</v>
      </c>
      <c r="R138" s="170" t="s">
        <v>286</v>
      </c>
      <c r="S138" s="170" t="s">
        <v>156</v>
      </c>
      <c r="T138" s="171" t="s">
        <v>156</v>
      </c>
      <c r="U138" s="157">
        <v>0</v>
      </c>
      <c r="V138" s="157">
        <f>ROUND(E138*U138,2)</f>
        <v>0</v>
      </c>
      <c r="W138" s="157"/>
      <c r="X138" s="157" t="s">
        <v>287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803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9" t="s">
        <v>885</v>
      </c>
      <c r="D139" s="187"/>
      <c r="E139" s="188">
        <v>1.898E-2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217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59" t="s">
        <v>151</v>
      </c>
      <c r="B140" s="160" t="s">
        <v>106</v>
      </c>
      <c r="C140" s="181" t="s">
        <v>107</v>
      </c>
      <c r="D140" s="161"/>
      <c r="E140" s="162"/>
      <c r="F140" s="163"/>
      <c r="G140" s="163">
        <f>SUMIF(AG141:AG144,"&lt;&gt;NOR",G141:G144)</f>
        <v>0</v>
      </c>
      <c r="H140" s="163"/>
      <c r="I140" s="163">
        <f>SUM(I141:I144)</f>
        <v>0</v>
      </c>
      <c r="J140" s="163"/>
      <c r="K140" s="163">
        <f>SUM(K141:K144)</f>
        <v>0</v>
      </c>
      <c r="L140" s="163"/>
      <c r="M140" s="163">
        <f>SUM(M141:M144)</f>
        <v>0</v>
      </c>
      <c r="N140" s="163"/>
      <c r="O140" s="163">
        <f>SUM(O141:O144)</f>
        <v>0</v>
      </c>
      <c r="P140" s="163"/>
      <c r="Q140" s="163">
        <f>SUM(Q141:Q144)</f>
        <v>0</v>
      </c>
      <c r="R140" s="163"/>
      <c r="S140" s="163"/>
      <c r="T140" s="164"/>
      <c r="U140" s="158"/>
      <c r="V140" s="158">
        <f>SUM(V141:V144)</f>
        <v>0</v>
      </c>
      <c r="W140" s="158"/>
      <c r="X140" s="158"/>
      <c r="AG140" t="s">
        <v>152</v>
      </c>
    </row>
    <row r="141" spans="1:60" outlineLevel="1" x14ac:dyDescent="0.2">
      <c r="A141" s="165">
        <v>57</v>
      </c>
      <c r="B141" s="166" t="s">
        <v>886</v>
      </c>
      <c r="C141" s="183" t="s">
        <v>887</v>
      </c>
      <c r="D141" s="167" t="s">
        <v>321</v>
      </c>
      <c r="E141" s="168">
        <v>112.27876999999999</v>
      </c>
      <c r="F141" s="169"/>
      <c r="G141" s="170">
        <f>ROUND(E141*F141,2)</f>
        <v>0</v>
      </c>
      <c r="H141" s="169"/>
      <c r="I141" s="170">
        <f>ROUND(E141*H141,2)</f>
        <v>0</v>
      </c>
      <c r="J141" s="169"/>
      <c r="K141" s="170">
        <f>ROUND(E141*J141,2)</f>
        <v>0</v>
      </c>
      <c r="L141" s="170">
        <v>21</v>
      </c>
      <c r="M141" s="170">
        <f>G141*(1+L141/100)</f>
        <v>0</v>
      </c>
      <c r="N141" s="170">
        <v>0</v>
      </c>
      <c r="O141" s="170">
        <f>ROUND(E141*N141,2)</f>
        <v>0</v>
      </c>
      <c r="P141" s="170">
        <v>0</v>
      </c>
      <c r="Q141" s="170">
        <f>ROUND(E141*P141,2)</f>
        <v>0</v>
      </c>
      <c r="R141" s="170"/>
      <c r="S141" s="170" t="s">
        <v>156</v>
      </c>
      <c r="T141" s="171" t="s">
        <v>156</v>
      </c>
      <c r="U141" s="157">
        <v>0</v>
      </c>
      <c r="V141" s="157">
        <f>ROUND(E141*U141,2)</f>
        <v>0</v>
      </c>
      <c r="W141" s="157"/>
      <c r="X141" s="157" t="s">
        <v>169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170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9" t="s">
        <v>888</v>
      </c>
      <c r="D142" s="187"/>
      <c r="E142" s="188">
        <v>112.27876999999999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217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65">
        <v>58</v>
      </c>
      <c r="B143" s="166" t="s">
        <v>889</v>
      </c>
      <c r="C143" s="183" t="s">
        <v>890</v>
      </c>
      <c r="D143" s="167" t="s">
        <v>321</v>
      </c>
      <c r="E143" s="168">
        <v>38.620480000000001</v>
      </c>
      <c r="F143" s="169"/>
      <c r="G143" s="170">
        <f>ROUND(E143*F143,2)</f>
        <v>0</v>
      </c>
      <c r="H143" s="169"/>
      <c r="I143" s="170">
        <f>ROUND(E143*H143,2)</f>
        <v>0</v>
      </c>
      <c r="J143" s="169"/>
      <c r="K143" s="170">
        <f>ROUND(E143*J143,2)</f>
        <v>0</v>
      </c>
      <c r="L143" s="170">
        <v>21</v>
      </c>
      <c r="M143" s="170">
        <f>G143*(1+L143/100)</f>
        <v>0</v>
      </c>
      <c r="N143" s="170">
        <v>0</v>
      </c>
      <c r="O143" s="170">
        <f>ROUND(E143*N143,2)</f>
        <v>0</v>
      </c>
      <c r="P143" s="170">
        <v>0</v>
      </c>
      <c r="Q143" s="170">
        <f>ROUND(E143*P143,2)</f>
        <v>0</v>
      </c>
      <c r="R143" s="170"/>
      <c r="S143" s="170" t="s">
        <v>156</v>
      </c>
      <c r="T143" s="171" t="s">
        <v>156</v>
      </c>
      <c r="U143" s="157">
        <v>0</v>
      </c>
      <c r="V143" s="157">
        <f>ROUND(E143*U143,2)</f>
        <v>0</v>
      </c>
      <c r="W143" s="157"/>
      <c r="X143" s="157" t="s">
        <v>169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170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9" t="s">
        <v>891</v>
      </c>
      <c r="D144" s="187"/>
      <c r="E144" s="188">
        <v>38.620480000000001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59" t="s">
        <v>151</v>
      </c>
      <c r="B145" s="160" t="s">
        <v>120</v>
      </c>
      <c r="C145" s="181" t="s">
        <v>121</v>
      </c>
      <c r="D145" s="161"/>
      <c r="E145" s="162"/>
      <c r="F145" s="163"/>
      <c r="G145" s="163">
        <f>SUMIF(AG146:AG152,"&lt;&gt;NOR",G146:G152)</f>
        <v>0</v>
      </c>
      <c r="H145" s="163"/>
      <c r="I145" s="163">
        <f>SUM(I146:I152)</f>
        <v>0</v>
      </c>
      <c r="J145" s="163"/>
      <c r="K145" s="163">
        <f>SUM(K146:K152)</f>
        <v>0</v>
      </c>
      <c r="L145" s="163"/>
      <c r="M145" s="163">
        <f>SUM(M146:M152)</f>
        <v>0</v>
      </c>
      <c r="N145" s="163"/>
      <c r="O145" s="163">
        <f>SUM(O146:O152)</f>
        <v>0.03</v>
      </c>
      <c r="P145" s="163"/>
      <c r="Q145" s="163">
        <f>SUM(Q146:Q152)</f>
        <v>0</v>
      </c>
      <c r="R145" s="163"/>
      <c r="S145" s="163"/>
      <c r="T145" s="164"/>
      <c r="U145" s="158"/>
      <c r="V145" s="158">
        <f>SUM(V146:V152)</f>
        <v>0</v>
      </c>
      <c r="W145" s="158"/>
      <c r="X145" s="158"/>
      <c r="AG145" t="s">
        <v>152</v>
      </c>
    </row>
    <row r="146" spans="1:60" outlineLevel="1" x14ac:dyDescent="0.2">
      <c r="A146" s="165">
        <v>59</v>
      </c>
      <c r="B146" s="166" t="s">
        <v>892</v>
      </c>
      <c r="C146" s="183" t="s">
        <v>1291</v>
      </c>
      <c r="D146" s="167" t="s">
        <v>212</v>
      </c>
      <c r="E146" s="168">
        <v>19.350000000000001</v>
      </c>
      <c r="F146" s="169"/>
      <c r="G146" s="170">
        <f>ROUND(E146*F146,2)</f>
        <v>0</v>
      </c>
      <c r="H146" s="169"/>
      <c r="I146" s="170">
        <f>ROUND(E146*H146,2)</f>
        <v>0</v>
      </c>
      <c r="J146" s="169"/>
      <c r="K146" s="170">
        <f>ROUND(E146*J146,2)</f>
        <v>0</v>
      </c>
      <c r="L146" s="170">
        <v>21</v>
      </c>
      <c r="M146" s="170">
        <f>G146*(1+L146/100)</f>
        <v>0</v>
      </c>
      <c r="N146" s="170">
        <v>1.7000000000000001E-4</v>
      </c>
      <c r="O146" s="170">
        <f>ROUND(E146*N146,2)</f>
        <v>0</v>
      </c>
      <c r="P146" s="170">
        <v>0</v>
      </c>
      <c r="Q146" s="170">
        <f>ROUND(E146*P146,2)</f>
        <v>0</v>
      </c>
      <c r="R146" s="170"/>
      <c r="S146" s="170" t="s">
        <v>156</v>
      </c>
      <c r="T146" s="171" t="s">
        <v>156</v>
      </c>
      <c r="U146" s="157">
        <v>0</v>
      </c>
      <c r="V146" s="157">
        <f>ROUND(E146*U146,2)</f>
        <v>0</v>
      </c>
      <c r="W146" s="157"/>
      <c r="X146" s="157" t="s">
        <v>169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893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9" t="s">
        <v>894</v>
      </c>
      <c r="D147" s="187"/>
      <c r="E147" s="188">
        <v>19.350000000000001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5">
        <v>60</v>
      </c>
      <c r="B148" s="166" t="s">
        <v>895</v>
      </c>
      <c r="C148" s="183" t="s">
        <v>1292</v>
      </c>
      <c r="D148" s="167" t="s">
        <v>212</v>
      </c>
      <c r="E148" s="168">
        <v>81.040000000000006</v>
      </c>
      <c r="F148" s="169"/>
      <c r="G148" s="170">
        <f>ROUND(E148*F148,2)</f>
        <v>0</v>
      </c>
      <c r="H148" s="169"/>
      <c r="I148" s="170">
        <f>ROUND(E148*H148,2)</f>
        <v>0</v>
      </c>
      <c r="J148" s="169"/>
      <c r="K148" s="170">
        <f>ROUND(E148*J148,2)</f>
        <v>0</v>
      </c>
      <c r="L148" s="170">
        <v>21</v>
      </c>
      <c r="M148" s="170">
        <f>G148*(1+L148/100)</f>
        <v>0</v>
      </c>
      <c r="N148" s="170">
        <v>1.7000000000000001E-4</v>
      </c>
      <c r="O148" s="170">
        <f>ROUND(E148*N148,2)</f>
        <v>0.01</v>
      </c>
      <c r="P148" s="170">
        <v>0</v>
      </c>
      <c r="Q148" s="170">
        <f>ROUND(E148*P148,2)</f>
        <v>0</v>
      </c>
      <c r="R148" s="170"/>
      <c r="S148" s="170" t="s">
        <v>156</v>
      </c>
      <c r="T148" s="171" t="s">
        <v>156</v>
      </c>
      <c r="U148" s="157">
        <v>0</v>
      </c>
      <c r="V148" s="157">
        <f>ROUND(E148*U148,2)</f>
        <v>0</v>
      </c>
      <c r="W148" s="157"/>
      <c r="X148" s="157" t="s">
        <v>169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893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9" t="s">
        <v>896</v>
      </c>
      <c r="D149" s="187"/>
      <c r="E149" s="188">
        <v>12.9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9" t="s">
        <v>897</v>
      </c>
      <c r="D150" s="187"/>
      <c r="E150" s="188">
        <v>68.14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217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5">
        <v>61</v>
      </c>
      <c r="B151" s="166" t="s">
        <v>898</v>
      </c>
      <c r="C151" s="183" t="s">
        <v>1293</v>
      </c>
      <c r="D151" s="167" t="s">
        <v>297</v>
      </c>
      <c r="E151" s="168">
        <v>43</v>
      </c>
      <c r="F151" s="169"/>
      <c r="G151" s="170">
        <f>ROUND(E151*F151,2)</f>
        <v>0</v>
      </c>
      <c r="H151" s="169"/>
      <c r="I151" s="170">
        <f>ROUND(E151*H151,2)</f>
        <v>0</v>
      </c>
      <c r="J151" s="169"/>
      <c r="K151" s="170">
        <f>ROUND(E151*J151,2)</f>
        <v>0</v>
      </c>
      <c r="L151" s="170">
        <v>21</v>
      </c>
      <c r="M151" s="170">
        <f>G151*(1+L151/100)</f>
        <v>0</v>
      </c>
      <c r="N151" s="170">
        <v>5.2999999999999998E-4</v>
      </c>
      <c r="O151" s="170">
        <f>ROUND(E151*N151,2)</f>
        <v>0.02</v>
      </c>
      <c r="P151" s="170">
        <v>0</v>
      </c>
      <c r="Q151" s="170">
        <f>ROUND(E151*P151,2)</f>
        <v>0</v>
      </c>
      <c r="R151" s="170"/>
      <c r="S151" s="170" t="s">
        <v>156</v>
      </c>
      <c r="T151" s="171" t="s">
        <v>156</v>
      </c>
      <c r="U151" s="157">
        <v>0</v>
      </c>
      <c r="V151" s="157">
        <f>ROUND(E151*U151,2)</f>
        <v>0</v>
      </c>
      <c r="W151" s="157"/>
      <c r="X151" s="157" t="s">
        <v>169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893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9" t="s">
        <v>842</v>
      </c>
      <c r="D152" s="187"/>
      <c r="E152" s="188">
        <v>43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x14ac:dyDescent="0.2">
      <c r="A153" s="159" t="s">
        <v>151</v>
      </c>
      <c r="B153" s="160" t="s">
        <v>96</v>
      </c>
      <c r="C153" s="181" t="s">
        <v>97</v>
      </c>
      <c r="D153" s="161"/>
      <c r="E153" s="162"/>
      <c r="F153" s="163"/>
      <c r="G153" s="163">
        <f>SUMIF(AG154:AG161,"&lt;&gt;NOR",G154:G161)</f>
        <v>0</v>
      </c>
      <c r="H153" s="163"/>
      <c r="I153" s="163">
        <f>SUM(I154:I161)</f>
        <v>0</v>
      </c>
      <c r="J153" s="163"/>
      <c r="K153" s="163">
        <f>SUM(K154:K161)</f>
        <v>0</v>
      </c>
      <c r="L153" s="163"/>
      <c r="M153" s="163">
        <f>SUM(M154:M161)</f>
        <v>0</v>
      </c>
      <c r="N153" s="163"/>
      <c r="O153" s="163">
        <f>SUM(O154:O161)</f>
        <v>0.08</v>
      </c>
      <c r="P153" s="163"/>
      <c r="Q153" s="163">
        <f>SUM(Q154:Q161)</f>
        <v>0</v>
      </c>
      <c r="R153" s="163"/>
      <c r="S153" s="163"/>
      <c r="T153" s="164"/>
      <c r="U153" s="158"/>
      <c r="V153" s="158">
        <f>SUM(V154:V161)</f>
        <v>0</v>
      </c>
      <c r="W153" s="158"/>
      <c r="X153" s="158"/>
      <c r="AG153" t="s">
        <v>152</v>
      </c>
    </row>
    <row r="154" spans="1:60" outlineLevel="1" x14ac:dyDescent="0.2">
      <c r="A154" s="165">
        <v>62</v>
      </c>
      <c r="B154" s="166" t="s">
        <v>701</v>
      </c>
      <c r="C154" s="183" t="s">
        <v>899</v>
      </c>
      <c r="D154" s="167" t="s">
        <v>412</v>
      </c>
      <c r="E154" s="168">
        <v>1</v>
      </c>
      <c r="F154" s="169"/>
      <c r="G154" s="170">
        <f>ROUND(E154*F154,2)</f>
        <v>0</v>
      </c>
      <c r="H154" s="169"/>
      <c r="I154" s="170">
        <f>ROUND(E154*H154,2)</f>
        <v>0</v>
      </c>
      <c r="J154" s="169"/>
      <c r="K154" s="170">
        <f>ROUND(E154*J154,2)</f>
        <v>0</v>
      </c>
      <c r="L154" s="170">
        <v>21</v>
      </c>
      <c r="M154" s="170">
        <f>G154*(1+L154/100)</f>
        <v>0</v>
      </c>
      <c r="N154" s="170">
        <v>0</v>
      </c>
      <c r="O154" s="170">
        <f>ROUND(E154*N154,2)</f>
        <v>0</v>
      </c>
      <c r="P154" s="170">
        <v>0</v>
      </c>
      <c r="Q154" s="170">
        <f>ROUND(E154*P154,2)</f>
        <v>0</v>
      </c>
      <c r="R154" s="170"/>
      <c r="S154" s="170" t="s">
        <v>156</v>
      </c>
      <c r="T154" s="171" t="s">
        <v>156</v>
      </c>
      <c r="U154" s="157">
        <v>0</v>
      </c>
      <c r="V154" s="157">
        <f>ROUND(E154*U154,2)</f>
        <v>0</v>
      </c>
      <c r="W154" s="157"/>
      <c r="X154" s="157" t="s">
        <v>169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893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9" t="s">
        <v>900</v>
      </c>
      <c r="D155" s="187"/>
      <c r="E155" s="188">
        <v>1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65">
        <v>63</v>
      </c>
      <c r="B156" s="166" t="s">
        <v>705</v>
      </c>
      <c r="C156" s="183" t="s">
        <v>901</v>
      </c>
      <c r="D156" s="167" t="s">
        <v>412</v>
      </c>
      <c r="E156" s="168">
        <v>1</v>
      </c>
      <c r="F156" s="169"/>
      <c r="G156" s="170">
        <f>ROUND(E156*F156,2)</f>
        <v>0</v>
      </c>
      <c r="H156" s="169"/>
      <c r="I156" s="170">
        <f>ROUND(E156*H156,2)</f>
        <v>0</v>
      </c>
      <c r="J156" s="169"/>
      <c r="K156" s="170">
        <f>ROUND(E156*J156,2)</f>
        <v>0</v>
      </c>
      <c r="L156" s="170">
        <v>21</v>
      </c>
      <c r="M156" s="170">
        <f>G156*(1+L156/100)</f>
        <v>0</v>
      </c>
      <c r="N156" s="170">
        <v>0</v>
      </c>
      <c r="O156" s="170">
        <f>ROUND(E156*N156,2)</f>
        <v>0</v>
      </c>
      <c r="P156" s="170">
        <v>0</v>
      </c>
      <c r="Q156" s="170">
        <f>ROUND(E156*P156,2)</f>
        <v>0</v>
      </c>
      <c r="R156" s="170"/>
      <c r="S156" s="170" t="s">
        <v>156</v>
      </c>
      <c r="T156" s="171" t="s">
        <v>156</v>
      </c>
      <c r="U156" s="157">
        <v>0</v>
      </c>
      <c r="V156" s="157">
        <f>ROUND(E156*U156,2)</f>
        <v>0</v>
      </c>
      <c r="W156" s="157"/>
      <c r="X156" s="157" t="s">
        <v>169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893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9" t="s">
        <v>902</v>
      </c>
      <c r="D157" s="187"/>
      <c r="E157" s="188">
        <v>1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217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65">
        <v>64</v>
      </c>
      <c r="B158" s="166" t="s">
        <v>713</v>
      </c>
      <c r="C158" s="183" t="s">
        <v>1294</v>
      </c>
      <c r="D158" s="167" t="s">
        <v>412</v>
      </c>
      <c r="E158" s="168">
        <v>1</v>
      </c>
      <c r="F158" s="169"/>
      <c r="G158" s="170">
        <f>ROUND(E158*F158,2)</f>
        <v>0</v>
      </c>
      <c r="H158" s="169"/>
      <c r="I158" s="170">
        <f>ROUND(E158*H158,2)</f>
        <v>0</v>
      </c>
      <c r="J158" s="169"/>
      <c r="K158" s="170">
        <f>ROUND(E158*J158,2)</f>
        <v>0</v>
      </c>
      <c r="L158" s="170">
        <v>21</v>
      </c>
      <c r="M158" s="170">
        <f>G158*(1+L158/100)</f>
        <v>0</v>
      </c>
      <c r="N158" s="170">
        <v>2.7E-2</v>
      </c>
      <c r="O158" s="170">
        <f>ROUND(E158*N158,2)</f>
        <v>0.03</v>
      </c>
      <c r="P158" s="170">
        <v>0</v>
      </c>
      <c r="Q158" s="170">
        <f>ROUND(E158*P158,2)</f>
        <v>0</v>
      </c>
      <c r="R158" s="170" t="s">
        <v>286</v>
      </c>
      <c r="S158" s="170" t="s">
        <v>156</v>
      </c>
      <c r="T158" s="171" t="s">
        <v>156</v>
      </c>
      <c r="U158" s="157">
        <v>0</v>
      </c>
      <c r="V158" s="157">
        <f>ROUND(E158*U158,2)</f>
        <v>0</v>
      </c>
      <c r="W158" s="157"/>
      <c r="X158" s="157" t="s">
        <v>287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803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9" t="s">
        <v>65</v>
      </c>
      <c r="D159" s="187"/>
      <c r="E159" s="188">
        <v>1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217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65">
        <v>65</v>
      </c>
      <c r="B160" s="166" t="s">
        <v>715</v>
      </c>
      <c r="C160" s="183" t="s">
        <v>1295</v>
      </c>
      <c r="D160" s="167" t="s">
        <v>412</v>
      </c>
      <c r="E160" s="168">
        <v>1</v>
      </c>
      <c r="F160" s="169"/>
      <c r="G160" s="170">
        <f>ROUND(E160*F160,2)</f>
        <v>0</v>
      </c>
      <c r="H160" s="169"/>
      <c r="I160" s="170">
        <f>ROUND(E160*H160,2)</f>
        <v>0</v>
      </c>
      <c r="J160" s="169"/>
      <c r="K160" s="170">
        <f>ROUND(E160*J160,2)</f>
        <v>0</v>
      </c>
      <c r="L160" s="170">
        <v>21</v>
      </c>
      <c r="M160" s="170">
        <f>G160*(1+L160/100)</f>
        <v>0</v>
      </c>
      <c r="N160" s="170">
        <v>4.4999999999999998E-2</v>
      </c>
      <c r="O160" s="170">
        <f>ROUND(E160*N160,2)</f>
        <v>0.05</v>
      </c>
      <c r="P160" s="170">
        <v>0</v>
      </c>
      <c r="Q160" s="170">
        <f>ROUND(E160*P160,2)</f>
        <v>0</v>
      </c>
      <c r="R160" s="170" t="s">
        <v>286</v>
      </c>
      <c r="S160" s="170" t="s">
        <v>156</v>
      </c>
      <c r="T160" s="171" t="s">
        <v>156</v>
      </c>
      <c r="U160" s="157">
        <v>0</v>
      </c>
      <c r="V160" s="157">
        <f>ROUND(E160*U160,2)</f>
        <v>0</v>
      </c>
      <c r="W160" s="157"/>
      <c r="X160" s="157" t="s">
        <v>287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803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9" t="s">
        <v>65</v>
      </c>
      <c r="D161" s="187"/>
      <c r="E161" s="188">
        <v>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217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59" t="s">
        <v>151</v>
      </c>
      <c r="B162" s="160" t="s">
        <v>108</v>
      </c>
      <c r="C162" s="181" t="s">
        <v>109</v>
      </c>
      <c r="D162" s="161"/>
      <c r="E162" s="162"/>
      <c r="F162" s="163"/>
      <c r="G162" s="163">
        <f>SUMIF(AG163:AG164,"&lt;&gt;NOR",G163:G164)</f>
        <v>0</v>
      </c>
      <c r="H162" s="163"/>
      <c r="I162" s="163">
        <f>SUM(I163:I164)</f>
        <v>0</v>
      </c>
      <c r="J162" s="163"/>
      <c r="K162" s="163">
        <f>SUM(K163:K164)</f>
        <v>0</v>
      </c>
      <c r="L162" s="163"/>
      <c r="M162" s="163">
        <f>SUM(M163:M164)</f>
        <v>0</v>
      </c>
      <c r="N162" s="163"/>
      <c r="O162" s="163">
        <f>SUM(O163:O164)</f>
        <v>0</v>
      </c>
      <c r="P162" s="163"/>
      <c r="Q162" s="163">
        <f>SUM(Q163:Q164)</f>
        <v>0</v>
      </c>
      <c r="R162" s="163"/>
      <c r="S162" s="163"/>
      <c r="T162" s="164"/>
      <c r="U162" s="158"/>
      <c r="V162" s="158">
        <f>SUM(V163:V164)</f>
        <v>0</v>
      </c>
      <c r="W162" s="158"/>
      <c r="X162" s="158"/>
      <c r="AG162" t="s">
        <v>152</v>
      </c>
    </row>
    <row r="163" spans="1:60" outlineLevel="1" x14ac:dyDescent="0.2">
      <c r="A163" s="165">
        <v>66</v>
      </c>
      <c r="B163" s="166" t="s">
        <v>539</v>
      </c>
      <c r="C163" s="183" t="s">
        <v>903</v>
      </c>
      <c r="D163" s="167" t="s">
        <v>321</v>
      </c>
      <c r="E163" s="168">
        <v>8.0730000000000004</v>
      </c>
      <c r="F163" s="169"/>
      <c r="G163" s="170">
        <f>ROUND(E163*F163,2)</f>
        <v>0</v>
      </c>
      <c r="H163" s="169"/>
      <c r="I163" s="170">
        <f>ROUND(E163*H163,2)</f>
        <v>0</v>
      </c>
      <c r="J163" s="169"/>
      <c r="K163" s="170">
        <f>ROUND(E163*J163,2)</f>
        <v>0</v>
      </c>
      <c r="L163" s="170">
        <v>21</v>
      </c>
      <c r="M163" s="170">
        <f>G163*(1+L163/100)</f>
        <v>0</v>
      </c>
      <c r="N163" s="170">
        <v>0</v>
      </c>
      <c r="O163" s="170">
        <f>ROUND(E163*N163,2)</f>
        <v>0</v>
      </c>
      <c r="P163" s="170">
        <v>0</v>
      </c>
      <c r="Q163" s="170">
        <f>ROUND(E163*P163,2)</f>
        <v>0</v>
      </c>
      <c r="R163" s="170"/>
      <c r="S163" s="170" t="s">
        <v>156</v>
      </c>
      <c r="T163" s="171" t="s">
        <v>156</v>
      </c>
      <c r="U163" s="157">
        <v>0</v>
      </c>
      <c r="V163" s="157">
        <f>ROUND(E163*U163,2)</f>
        <v>0</v>
      </c>
      <c r="W163" s="157"/>
      <c r="X163" s="157" t="s">
        <v>169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904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9" t="s">
        <v>905</v>
      </c>
      <c r="D164" s="187"/>
      <c r="E164" s="188">
        <v>8.0730000000000004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x14ac:dyDescent="0.2">
      <c r="A165" s="159" t="s">
        <v>151</v>
      </c>
      <c r="B165" s="160" t="s">
        <v>110</v>
      </c>
      <c r="C165" s="181" t="s">
        <v>111</v>
      </c>
      <c r="D165" s="161"/>
      <c r="E165" s="162"/>
      <c r="F165" s="163"/>
      <c r="G165" s="163">
        <f>SUMIF(AG166:AG171,"&lt;&gt;NOR",G166:G171)</f>
        <v>0</v>
      </c>
      <c r="H165" s="163"/>
      <c r="I165" s="163">
        <f>SUM(I166:I171)</f>
        <v>0</v>
      </c>
      <c r="J165" s="163"/>
      <c r="K165" s="163">
        <f>SUM(K166:K171)</f>
        <v>0</v>
      </c>
      <c r="L165" s="163"/>
      <c r="M165" s="163">
        <f>SUM(M166:M171)</f>
        <v>0</v>
      </c>
      <c r="N165" s="163"/>
      <c r="O165" s="163">
        <f>SUM(O166:O171)</f>
        <v>0</v>
      </c>
      <c r="P165" s="163"/>
      <c r="Q165" s="163">
        <f>SUM(Q166:Q171)</f>
        <v>0</v>
      </c>
      <c r="R165" s="163"/>
      <c r="S165" s="163"/>
      <c r="T165" s="164"/>
      <c r="U165" s="158"/>
      <c r="V165" s="158">
        <f>SUM(V166:V171)</f>
        <v>0</v>
      </c>
      <c r="W165" s="158"/>
      <c r="X165" s="158"/>
      <c r="AG165" t="s">
        <v>152</v>
      </c>
    </row>
    <row r="166" spans="1:60" outlineLevel="1" x14ac:dyDescent="0.2">
      <c r="A166" s="165">
        <v>67</v>
      </c>
      <c r="B166" s="166" t="s">
        <v>545</v>
      </c>
      <c r="C166" s="183" t="s">
        <v>906</v>
      </c>
      <c r="D166" s="167" t="s">
        <v>321</v>
      </c>
      <c r="E166" s="168">
        <v>8.0730000000000004</v>
      </c>
      <c r="F166" s="169"/>
      <c r="G166" s="170">
        <f>ROUND(E166*F166,2)</f>
        <v>0</v>
      </c>
      <c r="H166" s="169"/>
      <c r="I166" s="170">
        <f>ROUND(E166*H166,2)</f>
        <v>0</v>
      </c>
      <c r="J166" s="169"/>
      <c r="K166" s="170">
        <f>ROUND(E166*J166,2)</f>
        <v>0</v>
      </c>
      <c r="L166" s="170">
        <v>21</v>
      </c>
      <c r="M166" s="170">
        <f>G166*(1+L166/100)</f>
        <v>0</v>
      </c>
      <c r="N166" s="170">
        <v>0</v>
      </c>
      <c r="O166" s="170">
        <f>ROUND(E166*N166,2)</f>
        <v>0</v>
      </c>
      <c r="P166" s="170">
        <v>0</v>
      </c>
      <c r="Q166" s="170">
        <f>ROUND(E166*P166,2)</f>
        <v>0</v>
      </c>
      <c r="R166" s="170"/>
      <c r="S166" s="170" t="s">
        <v>156</v>
      </c>
      <c r="T166" s="171" t="s">
        <v>156</v>
      </c>
      <c r="U166" s="157">
        <v>0</v>
      </c>
      <c r="V166" s="157">
        <f>ROUND(E166*U166,2)</f>
        <v>0</v>
      </c>
      <c r="W166" s="157"/>
      <c r="X166" s="157" t="s">
        <v>169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904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9" t="s">
        <v>905</v>
      </c>
      <c r="D167" s="187"/>
      <c r="E167" s="188">
        <v>8.0730000000000004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217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65">
        <v>68</v>
      </c>
      <c r="B168" s="166" t="s">
        <v>548</v>
      </c>
      <c r="C168" s="183" t="s">
        <v>907</v>
      </c>
      <c r="D168" s="167" t="s">
        <v>321</v>
      </c>
      <c r="E168" s="168">
        <v>113.02200000000001</v>
      </c>
      <c r="F168" s="169"/>
      <c r="G168" s="170">
        <f>ROUND(E168*F168,2)</f>
        <v>0</v>
      </c>
      <c r="H168" s="169"/>
      <c r="I168" s="170">
        <f>ROUND(E168*H168,2)</f>
        <v>0</v>
      </c>
      <c r="J168" s="169"/>
      <c r="K168" s="170">
        <f>ROUND(E168*J168,2)</f>
        <v>0</v>
      </c>
      <c r="L168" s="170">
        <v>21</v>
      </c>
      <c r="M168" s="170">
        <f>G168*(1+L168/100)</f>
        <v>0</v>
      </c>
      <c r="N168" s="170">
        <v>0</v>
      </c>
      <c r="O168" s="170">
        <f>ROUND(E168*N168,2)</f>
        <v>0</v>
      </c>
      <c r="P168" s="170">
        <v>0</v>
      </c>
      <c r="Q168" s="170">
        <f>ROUND(E168*P168,2)</f>
        <v>0</v>
      </c>
      <c r="R168" s="170"/>
      <c r="S168" s="170" t="s">
        <v>156</v>
      </c>
      <c r="T168" s="171" t="s">
        <v>156</v>
      </c>
      <c r="U168" s="157">
        <v>0</v>
      </c>
      <c r="V168" s="157">
        <f>ROUND(E168*U168,2)</f>
        <v>0</v>
      </c>
      <c r="W168" s="157"/>
      <c r="X168" s="157" t="s">
        <v>169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904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9" t="s">
        <v>908</v>
      </c>
      <c r="D169" s="187"/>
      <c r="E169" s="188">
        <v>113.02200000000001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217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65">
        <v>69</v>
      </c>
      <c r="B170" s="166" t="s">
        <v>557</v>
      </c>
      <c r="C170" s="183" t="s">
        <v>909</v>
      </c>
      <c r="D170" s="167" t="s">
        <v>321</v>
      </c>
      <c r="E170" s="168">
        <v>8.0730000000000004</v>
      </c>
      <c r="F170" s="169"/>
      <c r="G170" s="170">
        <f>ROUND(E170*F170,2)</f>
        <v>0</v>
      </c>
      <c r="H170" s="169"/>
      <c r="I170" s="170">
        <f>ROUND(E170*H170,2)</f>
        <v>0</v>
      </c>
      <c r="J170" s="169"/>
      <c r="K170" s="170">
        <f>ROUND(E170*J170,2)</f>
        <v>0</v>
      </c>
      <c r="L170" s="170">
        <v>21</v>
      </c>
      <c r="M170" s="170">
        <f>G170*(1+L170/100)</f>
        <v>0</v>
      </c>
      <c r="N170" s="170">
        <v>0</v>
      </c>
      <c r="O170" s="170">
        <f>ROUND(E170*N170,2)</f>
        <v>0</v>
      </c>
      <c r="P170" s="170">
        <v>0</v>
      </c>
      <c r="Q170" s="170">
        <f>ROUND(E170*P170,2)</f>
        <v>0</v>
      </c>
      <c r="R170" s="170"/>
      <c r="S170" s="170" t="s">
        <v>156</v>
      </c>
      <c r="T170" s="171" t="s">
        <v>156</v>
      </c>
      <c r="U170" s="157">
        <v>0</v>
      </c>
      <c r="V170" s="157">
        <f>ROUND(E170*U170,2)</f>
        <v>0</v>
      </c>
      <c r="W170" s="157"/>
      <c r="X170" s="157" t="s">
        <v>169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904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9" t="s">
        <v>905</v>
      </c>
      <c r="D171" s="187"/>
      <c r="E171" s="188">
        <v>8.0730000000000004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217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x14ac:dyDescent="0.2">
      <c r="A172" s="3"/>
      <c r="B172" s="4"/>
      <c r="C172" s="184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v>15</v>
      </c>
      <c r="AF172">
        <v>21</v>
      </c>
      <c r="AG172" t="s">
        <v>138</v>
      </c>
    </row>
    <row r="173" spans="1:60" x14ac:dyDescent="0.2">
      <c r="A173" s="151"/>
      <c r="B173" s="152" t="s">
        <v>29</v>
      </c>
      <c r="C173" s="185"/>
      <c r="D173" s="153"/>
      <c r="E173" s="154"/>
      <c r="F173" s="154"/>
      <c r="G173" s="180">
        <f>G8+G61+G72+G96+G99+G118+G129+G140+G145+G153+G162+G165</f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f>SUMIF(L7:L171,AE172,G7:G171)</f>
        <v>0</v>
      </c>
      <c r="AF173">
        <f>SUMIF(L7:L171,AF172,G7:G171)</f>
        <v>0</v>
      </c>
      <c r="AG173" t="s">
        <v>186</v>
      </c>
    </row>
    <row r="174" spans="1:60" x14ac:dyDescent="0.2">
      <c r="C174" s="186"/>
      <c r="D174" s="10"/>
      <c r="AG174" t="s">
        <v>188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XyzbkqidIpG4J1Rx8cZNOa3d4wzuhqwDQPnPcFe3528Stlraxu3BksnGPAJlH+FJtgZJOZe48vYMy1zI9lDIw==" saltValue="0ztFnMUTIFBIuYgts+djpA==" spinCount="100000" sheet="1" objects="1" scenarios="1"/>
  <mergeCells count="7">
    <mergeCell ref="C80:G80"/>
    <mergeCell ref="A1:G1"/>
    <mergeCell ref="C2:G2"/>
    <mergeCell ref="C3:G3"/>
    <mergeCell ref="C4:G4"/>
    <mergeCell ref="C74:G74"/>
    <mergeCell ref="C77:G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73</v>
      </c>
      <c r="C3" s="249" t="s">
        <v>74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65</v>
      </c>
      <c r="C4" s="252" t="s">
        <v>75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SUMIF(AG9:AG43,"&lt;&gt;NOR",G9:G43)</f>
        <v>0</v>
      </c>
      <c r="H8" s="163"/>
      <c r="I8" s="163">
        <f>SUM(I9:I43)</f>
        <v>0</v>
      </c>
      <c r="J8" s="163"/>
      <c r="K8" s="163">
        <f>SUM(K9:K43)</f>
        <v>0</v>
      </c>
      <c r="L8" s="163"/>
      <c r="M8" s="163">
        <f>SUM(M9:M43)</f>
        <v>0</v>
      </c>
      <c r="N8" s="163"/>
      <c r="O8" s="163">
        <f>SUM(O9:O43)</f>
        <v>7.62</v>
      </c>
      <c r="P8" s="163"/>
      <c r="Q8" s="163">
        <f>SUM(Q9:Q43)</f>
        <v>0</v>
      </c>
      <c r="R8" s="163"/>
      <c r="S8" s="163"/>
      <c r="T8" s="164"/>
      <c r="U8" s="158"/>
      <c r="V8" s="158">
        <f>SUM(V9:V43)</f>
        <v>47.99</v>
      </c>
      <c r="W8" s="158"/>
      <c r="X8" s="158"/>
      <c r="AG8" t="s">
        <v>152</v>
      </c>
    </row>
    <row r="9" spans="1:60" outlineLevel="1" x14ac:dyDescent="0.2">
      <c r="A9" s="165">
        <v>1</v>
      </c>
      <c r="B9" s="166" t="s">
        <v>234</v>
      </c>
      <c r="C9" s="183" t="s">
        <v>235</v>
      </c>
      <c r="D9" s="167" t="s">
        <v>220</v>
      </c>
      <c r="E9" s="168">
        <v>15.27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221</v>
      </c>
      <c r="S9" s="170" t="s">
        <v>156</v>
      </c>
      <c r="T9" s="171" t="s">
        <v>156</v>
      </c>
      <c r="U9" s="157">
        <v>0.495</v>
      </c>
      <c r="V9" s="157">
        <f>ROUND(E9*U9,2)</f>
        <v>7.56</v>
      </c>
      <c r="W9" s="157"/>
      <c r="X9" s="157" t="s">
        <v>169</v>
      </c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7" t="s">
        <v>236</v>
      </c>
      <c r="D10" s="258"/>
      <c r="E10" s="258"/>
      <c r="F10" s="258"/>
      <c r="G10" s="25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55"/>
      <c r="B11" s="156"/>
      <c r="C11" s="189" t="s">
        <v>910</v>
      </c>
      <c r="D11" s="187"/>
      <c r="E11" s="188">
        <v>6.72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9" t="s">
        <v>911</v>
      </c>
      <c r="D12" s="187"/>
      <c r="E12" s="188">
        <v>5.4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9" t="s">
        <v>912</v>
      </c>
      <c r="D13" s="187"/>
      <c r="E13" s="188">
        <v>3.15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217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5">
        <v>2</v>
      </c>
      <c r="B14" s="166" t="s">
        <v>238</v>
      </c>
      <c r="C14" s="183" t="s">
        <v>239</v>
      </c>
      <c r="D14" s="167" t="s">
        <v>220</v>
      </c>
      <c r="E14" s="168">
        <v>15.27</v>
      </c>
      <c r="F14" s="169"/>
      <c r="G14" s="170">
        <f>ROUND(E14*F14,2)</f>
        <v>0</v>
      </c>
      <c r="H14" s="169"/>
      <c r="I14" s="170">
        <f>ROUND(E14*H14,2)</f>
        <v>0</v>
      </c>
      <c r="J14" s="169"/>
      <c r="K14" s="170">
        <f>ROUND(E14*J14,2)</f>
        <v>0</v>
      </c>
      <c r="L14" s="170">
        <v>21</v>
      </c>
      <c r="M14" s="170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0" t="s">
        <v>221</v>
      </c>
      <c r="S14" s="170" t="s">
        <v>156</v>
      </c>
      <c r="T14" s="171" t="s">
        <v>156</v>
      </c>
      <c r="U14" s="157">
        <v>0.60029999999999994</v>
      </c>
      <c r="V14" s="157">
        <f>ROUND(E14*U14,2)</f>
        <v>9.17</v>
      </c>
      <c r="W14" s="157"/>
      <c r="X14" s="157" t="s">
        <v>169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170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55"/>
      <c r="B15" s="156"/>
      <c r="C15" s="257" t="s">
        <v>236</v>
      </c>
      <c r="D15" s="258"/>
      <c r="E15" s="258"/>
      <c r="F15" s="258"/>
      <c r="G15" s="258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9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9" t="s">
        <v>913</v>
      </c>
      <c r="D16" s="187"/>
      <c r="E16" s="188">
        <v>15.27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5">
        <v>3</v>
      </c>
      <c r="B17" s="166" t="s">
        <v>914</v>
      </c>
      <c r="C17" s="183" t="s">
        <v>915</v>
      </c>
      <c r="D17" s="167" t="s">
        <v>212</v>
      </c>
      <c r="E17" s="168">
        <v>50.9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70">
        <v>9.8999999999999999E-4</v>
      </c>
      <c r="O17" s="170">
        <f>ROUND(E17*N17,2)</f>
        <v>0.05</v>
      </c>
      <c r="P17" s="170">
        <v>0</v>
      </c>
      <c r="Q17" s="170">
        <f>ROUND(E17*P17,2)</f>
        <v>0</v>
      </c>
      <c r="R17" s="170" t="s">
        <v>221</v>
      </c>
      <c r="S17" s="170" t="s">
        <v>156</v>
      </c>
      <c r="T17" s="171" t="s">
        <v>156</v>
      </c>
      <c r="U17" s="157">
        <v>0.23599999999999999</v>
      </c>
      <c r="V17" s="157">
        <f>ROUND(E17*U17,2)</f>
        <v>12.01</v>
      </c>
      <c r="W17" s="157"/>
      <c r="X17" s="157" t="s">
        <v>169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170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57" t="s">
        <v>916</v>
      </c>
      <c r="D18" s="258"/>
      <c r="E18" s="258"/>
      <c r="F18" s="258"/>
      <c r="G18" s="258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9" t="s">
        <v>917</v>
      </c>
      <c r="D19" s="187"/>
      <c r="E19" s="188">
        <v>22.4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9" t="s">
        <v>918</v>
      </c>
      <c r="D20" s="187"/>
      <c r="E20" s="188">
        <v>18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9" t="s">
        <v>919</v>
      </c>
      <c r="D21" s="187"/>
      <c r="E21" s="188">
        <v>10.5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217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5">
        <v>4</v>
      </c>
      <c r="B22" s="166" t="s">
        <v>920</v>
      </c>
      <c r="C22" s="183" t="s">
        <v>921</v>
      </c>
      <c r="D22" s="167" t="s">
        <v>212</v>
      </c>
      <c r="E22" s="168">
        <v>50.9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 t="s">
        <v>221</v>
      </c>
      <c r="S22" s="170" t="s">
        <v>156</v>
      </c>
      <c r="T22" s="171" t="s">
        <v>156</v>
      </c>
      <c r="U22" s="157">
        <v>7.0000000000000007E-2</v>
      </c>
      <c r="V22" s="157">
        <f>ROUND(E22*U22,2)</f>
        <v>3.56</v>
      </c>
      <c r="W22" s="157"/>
      <c r="X22" s="157" t="s">
        <v>169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7" t="s">
        <v>922</v>
      </c>
      <c r="D23" s="258"/>
      <c r="E23" s="258"/>
      <c r="F23" s="258"/>
      <c r="G23" s="25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9" t="s">
        <v>923</v>
      </c>
      <c r="D24" s="187"/>
      <c r="E24" s="188">
        <v>50.9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65">
        <v>5</v>
      </c>
      <c r="B25" s="166" t="s">
        <v>249</v>
      </c>
      <c r="C25" s="183" t="s">
        <v>250</v>
      </c>
      <c r="D25" s="167" t="s">
        <v>220</v>
      </c>
      <c r="E25" s="168">
        <v>9.9700000000000006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0" t="s">
        <v>221</v>
      </c>
      <c r="S25" s="170" t="s">
        <v>156</v>
      </c>
      <c r="T25" s="171" t="s">
        <v>156</v>
      </c>
      <c r="U25" s="157">
        <v>1.0999999999999999E-2</v>
      </c>
      <c r="V25" s="157">
        <f>ROUND(E25*U25,2)</f>
        <v>0.11</v>
      </c>
      <c r="W25" s="157"/>
      <c r="X25" s="157" t="s">
        <v>169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57" t="s">
        <v>247</v>
      </c>
      <c r="D26" s="258"/>
      <c r="E26" s="258"/>
      <c r="F26" s="258"/>
      <c r="G26" s="25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9" t="s">
        <v>924</v>
      </c>
      <c r="D27" s="187"/>
      <c r="E27" s="188">
        <v>9.9700000000000006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33.75" outlineLevel="1" x14ac:dyDescent="0.2">
      <c r="A28" s="165">
        <v>6</v>
      </c>
      <c r="B28" s="166" t="s">
        <v>252</v>
      </c>
      <c r="C28" s="183" t="s">
        <v>253</v>
      </c>
      <c r="D28" s="167" t="s">
        <v>220</v>
      </c>
      <c r="E28" s="168">
        <v>49.85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0" t="s">
        <v>221</v>
      </c>
      <c r="S28" s="170" t="s">
        <v>156</v>
      </c>
      <c r="T28" s="171" t="s">
        <v>156</v>
      </c>
      <c r="U28" s="157">
        <v>0</v>
      </c>
      <c r="V28" s="157">
        <f>ROUND(E28*U28,2)</f>
        <v>0</v>
      </c>
      <c r="W28" s="157"/>
      <c r="X28" s="157" t="s">
        <v>169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170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57" t="s">
        <v>247</v>
      </c>
      <c r="D29" s="258"/>
      <c r="E29" s="258"/>
      <c r="F29" s="258"/>
      <c r="G29" s="258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9" t="s">
        <v>925</v>
      </c>
      <c r="D30" s="187"/>
      <c r="E30" s="188">
        <v>49.85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65">
        <v>7</v>
      </c>
      <c r="B31" s="166" t="s">
        <v>255</v>
      </c>
      <c r="C31" s="183" t="s">
        <v>256</v>
      </c>
      <c r="D31" s="167" t="s">
        <v>220</v>
      </c>
      <c r="E31" s="168">
        <v>9.9700000000000006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0" t="s">
        <v>221</v>
      </c>
      <c r="S31" s="170" t="s">
        <v>156</v>
      </c>
      <c r="T31" s="171" t="s">
        <v>156</v>
      </c>
      <c r="U31" s="157">
        <v>0.65200000000000002</v>
      </c>
      <c r="V31" s="157">
        <f>ROUND(E31*U31,2)</f>
        <v>6.5</v>
      </c>
      <c r="W31" s="157"/>
      <c r="X31" s="157" t="s">
        <v>169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9" t="s">
        <v>926</v>
      </c>
      <c r="D32" s="187"/>
      <c r="E32" s="188">
        <v>9.9700000000000006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217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65">
        <v>8</v>
      </c>
      <c r="B33" s="166" t="s">
        <v>927</v>
      </c>
      <c r="C33" s="183" t="s">
        <v>928</v>
      </c>
      <c r="D33" s="167" t="s">
        <v>220</v>
      </c>
      <c r="E33" s="168">
        <v>9.9700000000000006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0" t="s">
        <v>221</v>
      </c>
      <c r="S33" s="170" t="s">
        <v>156</v>
      </c>
      <c r="T33" s="171" t="s">
        <v>156</v>
      </c>
      <c r="U33" s="157">
        <v>0.20200000000000001</v>
      </c>
      <c r="V33" s="157">
        <f>ROUND(E33*U33,2)</f>
        <v>2.0099999999999998</v>
      </c>
      <c r="W33" s="157"/>
      <c r="X33" s="157" t="s">
        <v>169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170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57" t="s">
        <v>260</v>
      </c>
      <c r="D34" s="258"/>
      <c r="E34" s="258"/>
      <c r="F34" s="258"/>
      <c r="G34" s="258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46" t="s">
        <v>929</v>
      </c>
      <c r="D35" s="247"/>
      <c r="E35" s="247"/>
      <c r="F35" s="247"/>
      <c r="G35" s="24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162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930</v>
      </c>
      <c r="D36" s="187"/>
      <c r="E36" s="188">
        <v>4.3899999999999997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217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9" t="s">
        <v>931</v>
      </c>
      <c r="D37" s="187"/>
      <c r="E37" s="188">
        <v>3.42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9" t="s">
        <v>932</v>
      </c>
      <c r="D38" s="187"/>
      <c r="E38" s="188">
        <v>2.16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217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5">
        <v>9</v>
      </c>
      <c r="B39" s="166" t="s">
        <v>788</v>
      </c>
      <c r="C39" s="183" t="s">
        <v>789</v>
      </c>
      <c r="D39" s="167" t="s">
        <v>220</v>
      </c>
      <c r="E39" s="168">
        <v>4.4550000000000001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70">
        <v>1.7</v>
      </c>
      <c r="O39" s="170">
        <f>ROUND(E39*N39,2)</f>
        <v>7.57</v>
      </c>
      <c r="P39" s="170">
        <v>0</v>
      </c>
      <c r="Q39" s="170">
        <f>ROUND(E39*P39,2)</f>
        <v>0</v>
      </c>
      <c r="R39" s="170" t="s">
        <v>221</v>
      </c>
      <c r="S39" s="170" t="s">
        <v>156</v>
      </c>
      <c r="T39" s="171" t="s">
        <v>156</v>
      </c>
      <c r="U39" s="157">
        <v>1.587</v>
      </c>
      <c r="V39" s="157">
        <f>ROUND(E39*U39,2)</f>
        <v>7.07</v>
      </c>
      <c r="W39" s="157"/>
      <c r="X39" s="157" t="s">
        <v>169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170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/>
      <c r="B40" s="156"/>
      <c r="C40" s="257" t="s">
        <v>933</v>
      </c>
      <c r="D40" s="258"/>
      <c r="E40" s="258"/>
      <c r="F40" s="258"/>
      <c r="G40" s="258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215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79" t="str">
        <f>C40</f>
        <v>sypaninou z vhodných hornin tř. 1 - 4 nebo materiálem připraveným podél výkopu ve vzdálenosti do 3 m od jeho kraje, pro jakoukoliv hloubku výkopu a jakoukoliv míru zhutnění,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9" t="s">
        <v>934</v>
      </c>
      <c r="D41" s="187"/>
      <c r="E41" s="188">
        <v>4.4550000000000001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5">
        <v>10</v>
      </c>
      <c r="B42" s="166" t="s">
        <v>280</v>
      </c>
      <c r="C42" s="183" t="s">
        <v>281</v>
      </c>
      <c r="D42" s="167" t="s">
        <v>220</v>
      </c>
      <c r="E42" s="168">
        <v>9.9700000000000006</v>
      </c>
      <c r="F42" s="169"/>
      <c r="G42" s="170">
        <f>ROUND(E42*F42,2)</f>
        <v>0</v>
      </c>
      <c r="H42" s="169"/>
      <c r="I42" s="170">
        <f>ROUND(E42*H42,2)</f>
        <v>0</v>
      </c>
      <c r="J42" s="169"/>
      <c r="K42" s="170">
        <f>ROUND(E42*J42,2)</f>
        <v>0</v>
      </c>
      <c r="L42" s="170">
        <v>21</v>
      </c>
      <c r="M42" s="170">
        <f>G42*(1+L42/100)</f>
        <v>0</v>
      </c>
      <c r="N42" s="170">
        <v>0</v>
      </c>
      <c r="O42" s="170">
        <f>ROUND(E42*N42,2)</f>
        <v>0</v>
      </c>
      <c r="P42" s="170">
        <v>0</v>
      </c>
      <c r="Q42" s="170">
        <f>ROUND(E42*P42,2)</f>
        <v>0</v>
      </c>
      <c r="R42" s="170" t="s">
        <v>221</v>
      </c>
      <c r="S42" s="170" t="s">
        <v>156</v>
      </c>
      <c r="T42" s="171" t="s">
        <v>156</v>
      </c>
      <c r="U42" s="157">
        <v>0</v>
      </c>
      <c r="V42" s="157">
        <f>ROUND(E42*U42,2)</f>
        <v>0</v>
      </c>
      <c r="W42" s="157"/>
      <c r="X42" s="157" t="s">
        <v>169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170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9" t="s">
        <v>926</v>
      </c>
      <c r="D43" s="187"/>
      <c r="E43" s="188">
        <v>9.9700000000000006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59" t="s">
        <v>151</v>
      </c>
      <c r="B44" s="160" t="s">
        <v>71</v>
      </c>
      <c r="C44" s="181" t="s">
        <v>91</v>
      </c>
      <c r="D44" s="161"/>
      <c r="E44" s="162"/>
      <c r="F44" s="163"/>
      <c r="G44" s="163">
        <f>SUMIF(AG45:AG47,"&lt;&gt;NOR",G45:G47)</f>
        <v>0</v>
      </c>
      <c r="H44" s="163"/>
      <c r="I44" s="163">
        <f>SUM(I45:I47)</f>
        <v>0</v>
      </c>
      <c r="J44" s="163"/>
      <c r="K44" s="163">
        <f>SUM(K45:K47)</f>
        <v>0</v>
      </c>
      <c r="L44" s="163"/>
      <c r="M44" s="163">
        <f>SUM(M45:M47)</f>
        <v>0</v>
      </c>
      <c r="N44" s="163"/>
      <c r="O44" s="163">
        <f>SUM(O45:O47)</f>
        <v>1.87</v>
      </c>
      <c r="P44" s="163"/>
      <c r="Q44" s="163">
        <f>SUM(Q45:Q47)</f>
        <v>0</v>
      </c>
      <c r="R44" s="163"/>
      <c r="S44" s="163"/>
      <c r="T44" s="164"/>
      <c r="U44" s="158"/>
      <c r="V44" s="158">
        <f>SUM(V45:V47)</f>
        <v>1.68</v>
      </c>
      <c r="W44" s="158"/>
      <c r="X44" s="158"/>
      <c r="AG44" t="s">
        <v>152</v>
      </c>
    </row>
    <row r="45" spans="1:60" outlineLevel="1" x14ac:dyDescent="0.2">
      <c r="A45" s="165">
        <v>11</v>
      </c>
      <c r="B45" s="166" t="s">
        <v>351</v>
      </c>
      <c r="C45" s="183" t="s">
        <v>352</v>
      </c>
      <c r="D45" s="167" t="s">
        <v>220</v>
      </c>
      <c r="E45" s="168">
        <v>0.99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70">
        <v>1.8907700000000001</v>
      </c>
      <c r="O45" s="170">
        <f>ROUND(E45*N45,2)</f>
        <v>1.87</v>
      </c>
      <c r="P45" s="170">
        <v>0</v>
      </c>
      <c r="Q45" s="170">
        <f>ROUND(E45*P45,2)</f>
        <v>0</v>
      </c>
      <c r="R45" s="170" t="s">
        <v>298</v>
      </c>
      <c r="S45" s="170" t="s">
        <v>156</v>
      </c>
      <c r="T45" s="171" t="s">
        <v>156</v>
      </c>
      <c r="U45" s="157">
        <v>1.6950000000000001</v>
      </c>
      <c r="V45" s="157">
        <f>ROUND(E45*U45,2)</f>
        <v>1.68</v>
      </c>
      <c r="W45" s="157"/>
      <c r="X45" s="157" t="s">
        <v>169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7" t="s">
        <v>353</v>
      </c>
      <c r="D46" s="258"/>
      <c r="E46" s="258"/>
      <c r="F46" s="258"/>
      <c r="G46" s="258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935</v>
      </c>
      <c r="D47" s="187"/>
      <c r="E47" s="188">
        <v>0.99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59" t="s">
        <v>151</v>
      </c>
      <c r="B48" s="160" t="s">
        <v>98</v>
      </c>
      <c r="C48" s="181" t="s">
        <v>99</v>
      </c>
      <c r="D48" s="161"/>
      <c r="E48" s="162"/>
      <c r="F48" s="163"/>
      <c r="G48" s="163">
        <f>SUMIF(AG49:AG52,"&lt;&gt;NOR",G49:G52)</f>
        <v>0</v>
      </c>
      <c r="H48" s="163"/>
      <c r="I48" s="163">
        <f>SUM(I49:I52)</f>
        <v>0</v>
      </c>
      <c r="J48" s="163"/>
      <c r="K48" s="163">
        <f>SUM(K49:K52)</f>
        <v>0</v>
      </c>
      <c r="L48" s="163"/>
      <c r="M48" s="163">
        <f>SUM(M49:M52)</f>
        <v>0</v>
      </c>
      <c r="N48" s="163"/>
      <c r="O48" s="163">
        <f>SUM(O49:O52)</f>
        <v>0.04</v>
      </c>
      <c r="P48" s="163"/>
      <c r="Q48" s="163">
        <f>SUM(Q49:Q52)</f>
        <v>0</v>
      </c>
      <c r="R48" s="163"/>
      <c r="S48" s="163"/>
      <c r="T48" s="164"/>
      <c r="U48" s="158"/>
      <c r="V48" s="158">
        <f>SUM(V49:V52)</f>
        <v>0</v>
      </c>
      <c r="W48" s="158"/>
      <c r="X48" s="158"/>
      <c r="AG48" t="s">
        <v>152</v>
      </c>
    </row>
    <row r="49" spans="1:60" ht="22.5" outlineLevel="1" x14ac:dyDescent="0.2">
      <c r="A49" s="165">
        <v>12</v>
      </c>
      <c r="B49" s="166" t="s">
        <v>936</v>
      </c>
      <c r="C49" s="183" t="s">
        <v>937</v>
      </c>
      <c r="D49" s="167" t="s">
        <v>412</v>
      </c>
      <c r="E49" s="168">
        <v>7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70">
        <v>4.4000000000000003E-3</v>
      </c>
      <c r="O49" s="170">
        <f>ROUND(E49*N49,2)</f>
        <v>0.03</v>
      </c>
      <c r="P49" s="170">
        <v>0</v>
      </c>
      <c r="Q49" s="170">
        <f>ROUND(E49*P49,2)</f>
        <v>0</v>
      </c>
      <c r="R49" s="170" t="s">
        <v>286</v>
      </c>
      <c r="S49" s="170" t="s">
        <v>156</v>
      </c>
      <c r="T49" s="171" t="s">
        <v>156</v>
      </c>
      <c r="U49" s="157">
        <v>0</v>
      </c>
      <c r="V49" s="157">
        <f>ROUND(E49*U49,2)</f>
        <v>0</v>
      </c>
      <c r="W49" s="157"/>
      <c r="X49" s="157" t="s">
        <v>287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288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9" t="s">
        <v>712</v>
      </c>
      <c r="D50" s="187"/>
      <c r="E50" s="188">
        <v>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5">
        <v>13</v>
      </c>
      <c r="B51" s="166" t="s">
        <v>938</v>
      </c>
      <c r="C51" s="183" t="s">
        <v>939</v>
      </c>
      <c r="D51" s="167" t="s">
        <v>412</v>
      </c>
      <c r="E51" s="168">
        <v>2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70">
        <v>6.4999999999999997E-3</v>
      </c>
      <c r="O51" s="170">
        <f>ROUND(E51*N51,2)</f>
        <v>0.01</v>
      </c>
      <c r="P51" s="170">
        <v>0</v>
      </c>
      <c r="Q51" s="170">
        <f>ROUND(E51*P51,2)</f>
        <v>0</v>
      </c>
      <c r="R51" s="170" t="s">
        <v>286</v>
      </c>
      <c r="S51" s="170" t="s">
        <v>156</v>
      </c>
      <c r="T51" s="171" t="s">
        <v>156</v>
      </c>
      <c r="U51" s="157">
        <v>0</v>
      </c>
      <c r="V51" s="157">
        <f>ROUND(E51*U51,2)</f>
        <v>0</v>
      </c>
      <c r="W51" s="157"/>
      <c r="X51" s="157" t="s">
        <v>287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288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67</v>
      </c>
      <c r="D52" s="187"/>
      <c r="E52" s="188">
        <v>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59" t="s">
        <v>151</v>
      </c>
      <c r="B53" s="160" t="s">
        <v>106</v>
      </c>
      <c r="C53" s="181" t="s">
        <v>107</v>
      </c>
      <c r="D53" s="161"/>
      <c r="E53" s="162"/>
      <c r="F53" s="163"/>
      <c r="G53" s="163">
        <f>SUMIF(AG54:AG56,"&lt;&gt;NOR",G54:G56)</f>
        <v>0</v>
      </c>
      <c r="H53" s="163"/>
      <c r="I53" s="163">
        <f>SUM(I54:I56)</f>
        <v>0</v>
      </c>
      <c r="J53" s="163"/>
      <c r="K53" s="163">
        <f>SUM(K54:K56)</f>
        <v>0</v>
      </c>
      <c r="L53" s="163"/>
      <c r="M53" s="163">
        <f>SUM(M54:M56)</f>
        <v>0</v>
      </c>
      <c r="N53" s="163"/>
      <c r="O53" s="163">
        <f>SUM(O54:O56)</f>
        <v>0</v>
      </c>
      <c r="P53" s="163"/>
      <c r="Q53" s="163">
        <f>SUM(Q54:Q56)</f>
        <v>0</v>
      </c>
      <c r="R53" s="163"/>
      <c r="S53" s="163"/>
      <c r="T53" s="164"/>
      <c r="U53" s="158"/>
      <c r="V53" s="158">
        <f>SUM(V54:V56)</f>
        <v>1.86</v>
      </c>
      <c r="W53" s="158"/>
      <c r="X53" s="158"/>
      <c r="AG53" t="s">
        <v>152</v>
      </c>
    </row>
    <row r="54" spans="1:60" ht="22.5" outlineLevel="1" x14ac:dyDescent="0.2">
      <c r="A54" s="165">
        <v>14</v>
      </c>
      <c r="B54" s="166" t="s">
        <v>889</v>
      </c>
      <c r="C54" s="183" t="s">
        <v>940</v>
      </c>
      <c r="D54" s="167" t="s">
        <v>321</v>
      </c>
      <c r="E54" s="168">
        <v>8.7881499999999999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0" t="s">
        <v>298</v>
      </c>
      <c r="S54" s="170" t="s">
        <v>156</v>
      </c>
      <c r="T54" s="171" t="s">
        <v>156</v>
      </c>
      <c r="U54" s="157">
        <v>0.21149999999999999</v>
      </c>
      <c r="V54" s="157">
        <f>ROUND(E54*U54,2)</f>
        <v>1.86</v>
      </c>
      <c r="W54" s="157"/>
      <c r="X54" s="157" t="s">
        <v>169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7" t="s">
        <v>941</v>
      </c>
      <c r="D55" s="258"/>
      <c r="E55" s="258"/>
      <c r="F55" s="258"/>
      <c r="G55" s="25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46" t="s">
        <v>942</v>
      </c>
      <c r="D56" s="247"/>
      <c r="E56" s="247"/>
      <c r="F56" s="247"/>
      <c r="G56" s="24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162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138</v>
      </c>
    </row>
    <row r="58" spans="1:60" x14ac:dyDescent="0.2">
      <c r="A58" s="151"/>
      <c r="B58" s="152" t="s">
        <v>29</v>
      </c>
      <c r="C58" s="185"/>
      <c r="D58" s="153"/>
      <c r="E58" s="154"/>
      <c r="F58" s="154"/>
      <c r="G58" s="180">
        <f>G8+G44+G48+G53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186</v>
      </c>
    </row>
    <row r="59" spans="1:60" x14ac:dyDescent="0.2">
      <c r="C59" s="186"/>
      <c r="D59" s="10"/>
      <c r="AG59" t="s">
        <v>188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uQE+NLfD9JzCIcD0TmaUI+jrmyTcg3aiWcL4pRPabGLlJTsjYbRso32Jpe5/ejSfNMNdezC0WfgrRq2J4V0ZA==" saltValue="4GHI3grRAHdW1pvsgQu9MQ==" spinCount="100000" sheet="1"/>
  <mergeCells count="16">
    <mergeCell ref="C40:G40"/>
    <mergeCell ref="C46:G46"/>
    <mergeCell ref="C55:G55"/>
    <mergeCell ref="C56:G56"/>
    <mergeCell ref="C18:G18"/>
    <mergeCell ref="C23:G23"/>
    <mergeCell ref="C26:G26"/>
    <mergeCell ref="C29:G29"/>
    <mergeCell ref="C34:G34"/>
    <mergeCell ref="C35:G35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73</v>
      </c>
      <c r="C3" s="249" t="s">
        <v>74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67</v>
      </c>
      <c r="C4" s="252" t="s">
        <v>76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SUMIF(AG9:AG13,"&lt;&gt;NOR",G9:G13)</f>
        <v>0</v>
      </c>
      <c r="H8" s="163"/>
      <c r="I8" s="163">
        <f>SUM(I9:I13)</f>
        <v>0</v>
      </c>
      <c r="J8" s="163"/>
      <c r="K8" s="163">
        <f>SUM(K9:K13)</f>
        <v>0</v>
      </c>
      <c r="L8" s="163"/>
      <c r="M8" s="163">
        <f>SUM(M9:M13)</f>
        <v>0</v>
      </c>
      <c r="N8" s="163"/>
      <c r="O8" s="163">
        <f>SUM(O9:O13)</f>
        <v>0</v>
      </c>
      <c r="P8" s="163"/>
      <c r="Q8" s="163">
        <f>SUM(Q9:Q13)</f>
        <v>117.34</v>
      </c>
      <c r="R8" s="163"/>
      <c r="S8" s="163"/>
      <c r="T8" s="164"/>
      <c r="U8" s="158"/>
      <c r="V8" s="158">
        <f>SUM(V9:V13)</f>
        <v>20.02</v>
      </c>
      <c r="W8" s="158"/>
      <c r="X8" s="158"/>
      <c r="AG8" t="s">
        <v>152</v>
      </c>
    </row>
    <row r="9" spans="1:60" outlineLevel="1" x14ac:dyDescent="0.2">
      <c r="A9" s="165">
        <v>1</v>
      </c>
      <c r="B9" s="166" t="s">
        <v>943</v>
      </c>
      <c r="C9" s="183" t="s">
        <v>944</v>
      </c>
      <c r="D9" s="167" t="s">
        <v>212</v>
      </c>
      <c r="E9" s="168">
        <v>18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0.40799999999999997</v>
      </c>
      <c r="Q9" s="170">
        <f>ROUND(E9*P9,2)</f>
        <v>7.34</v>
      </c>
      <c r="R9" s="170" t="s">
        <v>292</v>
      </c>
      <c r="S9" s="170" t="s">
        <v>156</v>
      </c>
      <c r="T9" s="171" t="s">
        <v>156</v>
      </c>
      <c r="U9" s="157">
        <v>6.2E-2</v>
      </c>
      <c r="V9" s="157">
        <f>ROUND(E9*U9,2)</f>
        <v>1.1200000000000001</v>
      </c>
      <c r="W9" s="157"/>
      <c r="X9" s="157" t="s">
        <v>169</v>
      </c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7" t="s">
        <v>945</v>
      </c>
      <c r="D10" s="258"/>
      <c r="E10" s="258"/>
      <c r="F10" s="258"/>
      <c r="G10" s="25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9" t="s">
        <v>946</v>
      </c>
      <c r="D11" s="187"/>
      <c r="E11" s="188">
        <v>18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217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65">
        <v>2</v>
      </c>
      <c r="B12" s="166" t="s">
        <v>947</v>
      </c>
      <c r="C12" s="183" t="s">
        <v>948</v>
      </c>
      <c r="D12" s="167" t="s">
        <v>212</v>
      </c>
      <c r="E12" s="168">
        <v>200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0.55000000000000004</v>
      </c>
      <c r="Q12" s="170">
        <f>ROUND(E12*P12,2)</f>
        <v>110</v>
      </c>
      <c r="R12" s="170" t="s">
        <v>213</v>
      </c>
      <c r="S12" s="170" t="s">
        <v>156</v>
      </c>
      <c r="T12" s="171" t="s">
        <v>156</v>
      </c>
      <c r="U12" s="157">
        <v>9.4500000000000001E-2</v>
      </c>
      <c r="V12" s="157">
        <f>ROUND(E12*U12,2)</f>
        <v>18.899999999999999</v>
      </c>
      <c r="W12" s="157"/>
      <c r="X12" s="157" t="s">
        <v>169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170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9" t="s">
        <v>949</v>
      </c>
      <c r="D13" s="187"/>
      <c r="E13" s="188">
        <v>200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217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59" t="s">
        <v>151</v>
      </c>
      <c r="B14" s="160" t="s">
        <v>69</v>
      </c>
      <c r="C14" s="181" t="s">
        <v>90</v>
      </c>
      <c r="D14" s="161"/>
      <c r="E14" s="162"/>
      <c r="F14" s="163"/>
      <c r="G14" s="163">
        <f>SUMIF(AG15:AG20,"&lt;&gt;NOR",G15:G20)</f>
        <v>0</v>
      </c>
      <c r="H14" s="163"/>
      <c r="I14" s="163">
        <f>SUM(I15:I20)</f>
        <v>0</v>
      </c>
      <c r="J14" s="163"/>
      <c r="K14" s="163">
        <f>SUM(K15:K20)</f>
        <v>0</v>
      </c>
      <c r="L14" s="163"/>
      <c r="M14" s="163">
        <f>SUM(M15:M20)</f>
        <v>0</v>
      </c>
      <c r="N14" s="163"/>
      <c r="O14" s="163">
        <f>SUM(O15:O20)</f>
        <v>2.19</v>
      </c>
      <c r="P14" s="163"/>
      <c r="Q14" s="163">
        <f>SUM(Q15:Q20)</f>
        <v>0</v>
      </c>
      <c r="R14" s="163"/>
      <c r="S14" s="163"/>
      <c r="T14" s="164"/>
      <c r="U14" s="158"/>
      <c r="V14" s="158">
        <f>SUM(V15:V20)</f>
        <v>378.9</v>
      </c>
      <c r="W14" s="158"/>
      <c r="X14" s="158"/>
      <c r="AG14" t="s">
        <v>152</v>
      </c>
    </row>
    <row r="15" spans="1:60" outlineLevel="1" x14ac:dyDescent="0.2">
      <c r="A15" s="165">
        <v>3</v>
      </c>
      <c r="B15" s="166" t="s">
        <v>950</v>
      </c>
      <c r="C15" s="183" t="s">
        <v>951</v>
      </c>
      <c r="D15" s="167" t="s">
        <v>297</v>
      </c>
      <c r="E15" s="168">
        <v>100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70">
        <v>2.1940000000000001E-2</v>
      </c>
      <c r="O15" s="170">
        <f>ROUND(E15*N15,2)</f>
        <v>2.19</v>
      </c>
      <c r="P15" s="170">
        <v>0</v>
      </c>
      <c r="Q15" s="170">
        <f>ROUND(E15*P15,2)</f>
        <v>0</v>
      </c>
      <c r="R15" s="170" t="s">
        <v>307</v>
      </c>
      <c r="S15" s="170" t="s">
        <v>156</v>
      </c>
      <c r="T15" s="171" t="s">
        <v>156</v>
      </c>
      <c r="U15" s="157">
        <v>0.84499999999999997</v>
      </c>
      <c r="V15" s="157">
        <f>ROUND(E15*U15,2)</f>
        <v>84.5</v>
      </c>
      <c r="W15" s="157"/>
      <c r="X15" s="157" t="s">
        <v>169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57" t="s">
        <v>952</v>
      </c>
      <c r="D16" s="258"/>
      <c r="E16" s="258"/>
      <c r="F16" s="258"/>
      <c r="G16" s="25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215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9" t="s">
        <v>953</v>
      </c>
      <c r="D17" s="187"/>
      <c r="E17" s="188">
        <v>100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4</v>
      </c>
      <c r="B18" s="166" t="s">
        <v>954</v>
      </c>
      <c r="C18" s="183" t="s">
        <v>955</v>
      </c>
      <c r="D18" s="167" t="s">
        <v>297</v>
      </c>
      <c r="E18" s="168">
        <v>800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 t="s">
        <v>307</v>
      </c>
      <c r="S18" s="170" t="s">
        <v>156</v>
      </c>
      <c r="T18" s="171" t="s">
        <v>156</v>
      </c>
      <c r="U18" s="157">
        <v>0.36799999999999999</v>
      </c>
      <c r="V18" s="157">
        <f>ROUND(E18*U18,2)</f>
        <v>294.39999999999998</v>
      </c>
      <c r="W18" s="157"/>
      <c r="X18" s="157" t="s">
        <v>169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170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7" t="s">
        <v>952</v>
      </c>
      <c r="D19" s="258"/>
      <c r="E19" s="258"/>
      <c r="F19" s="258"/>
      <c r="G19" s="25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215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9" t="s">
        <v>956</v>
      </c>
      <c r="D20" s="187"/>
      <c r="E20" s="188">
        <v>800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59" t="s">
        <v>151</v>
      </c>
      <c r="B21" s="160" t="s">
        <v>71</v>
      </c>
      <c r="C21" s="181" t="s">
        <v>91</v>
      </c>
      <c r="D21" s="161"/>
      <c r="E21" s="162"/>
      <c r="F21" s="163"/>
      <c r="G21" s="163">
        <f>SUMIF(AG22:AG43,"&lt;&gt;NOR",G22:G43)</f>
        <v>0</v>
      </c>
      <c r="H21" s="163"/>
      <c r="I21" s="163">
        <f>SUM(I22:I43)</f>
        <v>0</v>
      </c>
      <c r="J21" s="163"/>
      <c r="K21" s="163">
        <f>SUM(K22:K43)</f>
        <v>0</v>
      </c>
      <c r="L21" s="163"/>
      <c r="M21" s="163">
        <f>SUM(M22:M43)</f>
        <v>0</v>
      </c>
      <c r="N21" s="163"/>
      <c r="O21" s="163">
        <f>SUM(O22:O43)</f>
        <v>2.6</v>
      </c>
      <c r="P21" s="163"/>
      <c r="Q21" s="163">
        <f>SUM(Q22:Q43)</f>
        <v>0</v>
      </c>
      <c r="R21" s="163"/>
      <c r="S21" s="163"/>
      <c r="T21" s="164"/>
      <c r="U21" s="158"/>
      <c r="V21" s="158">
        <f>SUM(V22:V43)</f>
        <v>243.54000000000002</v>
      </c>
      <c r="W21" s="158"/>
      <c r="X21" s="158"/>
      <c r="AG21" t="s">
        <v>152</v>
      </c>
    </row>
    <row r="22" spans="1:60" outlineLevel="1" x14ac:dyDescent="0.2">
      <c r="A22" s="165">
        <v>5</v>
      </c>
      <c r="B22" s="166" t="s">
        <v>957</v>
      </c>
      <c r="C22" s="183" t="s">
        <v>958</v>
      </c>
      <c r="D22" s="167" t="s">
        <v>212</v>
      </c>
      <c r="E22" s="168">
        <v>45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70">
        <v>1.67E-2</v>
      </c>
      <c r="O22" s="170">
        <f>ROUND(E22*N22,2)</f>
        <v>0.75</v>
      </c>
      <c r="P22" s="170">
        <v>0</v>
      </c>
      <c r="Q22" s="170">
        <f>ROUND(E22*P22,2)</f>
        <v>0</v>
      </c>
      <c r="R22" s="170" t="s">
        <v>307</v>
      </c>
      <c r="S22" s="170" t="s">
        <v>156</v>
      </c>
      <c r="T22" s="171" t="s">
        <v>156</v>
      </c>
      <c r="U22" s="157">
        <v>2.3149999999999999</v>
      </c>
      <c r="V22" s="157">
        <f>ROUND(E22*U22,2)</f>
        <v>104.18</v>
      </c>
      <c r="W22" s="157"/>
      <c r="X22" s="157" t="s">
        <v>169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257" t="s">
        <v>959</v>
      </c>
      <c r="D23" s="258"/>
      <c r="E23" s="258"/>
      <c r="F23" s="258"/>
      <c r="G23" s="25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a podlahy s dodáním hmot,,mostovka ze dřeva měkkého, podlaha lávky ze dřeva měkkého, podlaha lávky za dřeva tvrdého, dočasná dřevěná podlaha na provizorních mostech tl. do 5 cm ze dřeva měkkého,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9" t="s">
        <v>960</v>
      </c>
      <c r="D24" s="187"/>
      <c r="E24" s="188">
        <v>45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6</v>
      </c>
      <c r="B25" s="166" t="s">
        <v>957</v>
      </c>
      <c r="C25" s="183" t="s">
        <v>958</v>
      </c>
      <c r="D25" s="167" t="s">
        <v>212</v>
      </c>
      <c r="E25" s="168">
        <v>6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70">
        <v>1.67E-2</v>
      </c>
      <c r="O25" s="170">
        <f>ROUND(E25*N25,2)</f>
        <v>0.1</v>
      </c>
      <c r="P25" s="170">
        <v>0</v>
      </c>
      <c r="Q25" s="170">
        <f>ROUND(E25*P25,2)</f>
        <v>0</v>
      </c>
      <c r="R25" s="170" t="s">
        <v>307</v>
      </c>
      <c r="S25" s="170" t="s">
        <v>156</v>
      </c>
      <c r="T25" s="171" t="s">
        <v>156</v>
      </c>
      <c r="U25" s="157">
        <v>2.3149999999999999</v>
      </c>
      <c r="V25" s="157">
        <f>ROUND(E25*U25,2)</f>
        <v>13.89</v>
      </c>
      <c r="W25" s="157"/>
      <c r="X25" s="157" t="s">
        <v>169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55"/>
      <c r="B26" s="156"/>
      <c r="C26" s="257" t="s">
        <v>959</v>
      </c>
      <c r="D26" s="258"/>
      <c r="E26" s="258"/>
      <c r="F26" s="258"/>
      <c r="G26" s="25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9" t="str">
        <f>C26</f>
        <v>a podlahy s dodáním hmot,,mostovka ze dřeva měkkého, podlaha lávky ze dřeva měkkého, podlaha lávky za dřeva tvrdého, dočasná dřevěná podlaha na provizorních mostech tl. do 5 cm ze dřeva měkkého,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9" t="s">
        <v>961</v>
      </c>
      <c r="D27" s="187"/>
      <c r="E27" s="188">
        <v>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5">
        <v>7</v>
      </c>
      <c r="B28" s="166" t="s">
        <v>962</v>
      </c>
      <c r="C28" s="183" t="s">
        <v>963</v>
      </c>
      <c r="D28" s="167" t="s">
        <v>212</v>
      </c>
      <c r="E28" s="168">
        <v>54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70">
        <v>1.1E-4</v>
      </c>
      <c r="O28" s="170">
        <f>ROUND(E28*N28,2)</f>
        <v>0.01</v>
      </c>
      <c r="P28" s="170">
        <v>0</v>
      </c>
      <c r="Q28" s="170">
        <f>ROUND(E28*P28,2)</f>
        <v>0</v>
      </c>
      <c r="R28" s="170" t="s">
        <v>307</v>
      </c>
      <c r="S28" s="170" t="s">
        <v>156</v>
      </c>
      <c r="T28" s="171" t="s">
        <v>156</v>
      </c>
      <c r="U28" s="157">
        <v>0.73099999999999998</v>
      </c>
      <c r="V28" s="157">
        <f>ROUND(E28*U28,2)</f>
        <v>39.47</v>
      </c>
      <c r="W28" s="157"/>
      <c r="X28" s="157" t="s">
        <v>169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170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257" t="s">
        <v>959</v>
      </c>
      <c r="D29" s="258"/>
      <c r="E29" s="258"/>
      <c r="F29" s="258"/>
      <c r="G29" s="258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9" t="str">
        <f>C29</f>
        <v>a podlahy s dodáním hmot,,mostovka ze dřeva měkkého, podlaha lávky ze dřeva měkkého, podlaha lávky za dřeva tvrdého, dočasná dřevěná podlaha na provizorních mostech tl. do 5 cm ze dřeva měkkého,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9" t="s">
        <v>964</v>
      </c>
      <c r="D30" s="187"/>
      <c r="E30" s="188">
        <v>54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8</v>
      </c>
      <c r="B31" s="166" t="s">
        <v>965</v>
      </c>
      <c r="C31" s="183" t="s">
        <v>966</v>
      </c>
      <c r="D31" s="167" t="s">
        <v>212</v>
      </c>
      <c r="E31" s="168">
        <v>60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0" t="s">
        <v>307</v>
      </c>
      <c r="S31" s="170" t="s">
        <v>156</v>
      </c>
      <c r="T31" s="171" t="s">
        <v>156</v>
      </c>
      <c r="U31" s="157">
        <v>0.81899999999999995</v>
      </c>
      <c r="V31" s="157">
        <f>ROUND(E31*U31,2)</f>
        <v>49.14</v>
      </c>
      <c r="W31" s="157"/>
      <c r="X31" s="157" t="s">
        <v>169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5"/>
      <c r="B32" s="156"/>
      <c r="C32" s="257" t="s">
        <v>959</v>
      </c>
      <c r="D32" s="258"/>
      <c r="E32" s="258"/>
      <c r="F32" s="258"/>
      <c r="G32" s="258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215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9" t="str">
        <f>C32</f>
        <v>a podlahy s dodáním hmot,,mostovka ze dřeva měkkého, podlaha lávky ze dřeva měkkého, podlaha lávky za dřeva tvrdého, dočasná dřevěná podlaha na provizorních mostech tl. do 5 cm ze dřeva měkkého,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9" t="s">
        <v>967</v>
      </c>
      <c r="D33" s="187"/>
      <c r="E33" s="188">
        <v>60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5">
        <v>9</v>
      </c>
      <c r="B34" s="166" t="s">
        <v>965</v>
      </c>
      <c r="C34" s="183" t="s">
        <v>966</v>
      </c>
      <c r="D34" s="167" t="s">
        <v>212</v>
      </c>
      <c r="E34" s="168">
        <v>45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0" t="s">
        <v>307</v>
      </c>
      <c r="S34" s="170" t="s">
        <v>156</v>
      </c>
      <c r="T34" s="171" t="s">
        <v>156</v>
      </c>
      <c r="U34" s="157">
        <v>0.81899999999999995</v>
      </c>
      <c r="V34" s="157">
        <f>ROUND(E34*U34,2)</f>
        <v>36.86</v>
      </c>
      <c r="W34" s="157"/>
      <c r="X34" s="157" t="s">
        <v>169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170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55"/>
      <c r="B35" s="156"/>
      <c r="C35" s="257" t="s">
        <v>959</v>
      </c>
      <c r="D35" s="258"/>
      <c r="E35" s="258"/>
      <c r="F35" s="258"/>
      <c r="G35" s="258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79" t="str">
        <f>C35</f>
        <v>a podlahy s dodáním hmot,,mostovka ze dřeva měkkého, podlaha lávky ze dřeva měkkého, podlaha lávky za dřeva tvrdého, dočasná dřevěná podlaha na provizorních mostech tl. do 5 cm ze dřeva měkkého,</v>
      </c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968</v>
      </c>
      <c r="D36" s="187"/>
      <c r="E36" s="188">
        <v>45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217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5">
        <v>10</v>
      </c>
      <c r="B37" s="166" t="s">
        <v>969</v>
      </c>
      <c r="C37" s="183" t="s">
        <v>970</v>
      </c>
      <c r="D37" s="167" t="s">
        <v>220</v>
      </c>
      <c r="E37" s="168">
        <v>0.75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70">
        <v>0.55000000000000004</v>
      </c>
      <c r="O37" s="170">
        <f>ROUND(E37*N37,2)</f>
        <v>0.41</v>
      </c>
      <c r="P37" s="170">
        <v>0</v>
      </c>
      <c r="Q37" s="170">
        <f>ROUND(E37*P37,2)</f>
        <v>0</v>
      </c>
      <c r="R37" s="170" t="s">
        <v>286</v>
      </c>
      <c r="S37" s="170" t="s">
        <v>971</v>
      </c>
      <c r="T37" s="171" t="s">
        <v>971</v>
      </c>
      <c r="U37" s="157">
        <v>0</v>
      </c>
      <c r="V37" s="157">
        <f>ROUND(E37*U37,2)</f>
        <v>0</v>
      </c>
      <c r="W37" s="157"/>
      <c r="X37" s="157" t="s">
        <v>287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288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9" t="s">
        <v>972</v>
      </c>
      <c r="D38" s="187"/>
      <c r="E38" s="188">
        <v>0.6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217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9" t="s">
        <v>973</v>
      </c>
      <c r="D39" s="187"/>
      <c r="E39" s="188">
        <v>0.15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5">
        <v>11</v>
      </c>
      <c r="B40" s="166" t="s">
        <v>974</v>
      </c>
      <c r="C40" s="183" t="s">
        <v>975</v>
      </c>
      <c r="D40" s="167" t="s">
        <v>220</v>
      </c>
      <c r="E40" s="168">
        <v>2.4247999999999998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70">
        <v>0.55000000000000004</v>
      </c>
      <c r="O40" s="170">
        <f>ROUND(E40*N40,2)</f>
        <v>1.33</v>
      </c>
      <c r="P40" s="170">
        <v>0</v>
      </c>
      <c r="Q40" s="170">
        <f>ROUND(E40*P40,2)</f>
        <v>0</v>
      </c>
      <c r="R40" s="170" t="s">
        <v>286</v>
      </c>
      <c r="S40" s="170" t="s">
        <v>156</v>
      </c>
      <c r="T40" s="171" t="s">
        <v>156</v>
      </c>
      <c r="U40" s="157">
        <v>0</v>
      </c>
      <c r="V40" s="157">
        <f>ROUND(E40*U40,2)</f>
        <v>0</v>
      </c>
      <c r="W40" s="157"/>
      <c r="X40" s="157" t="s">
        <v>287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288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9" t="s">
        <v>976</v>
      </c>
      <c r="D41" s="187"/>
      <c r="E41" s="188">
        <v>2.1168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9" t="s">
        <v>977</v>
      </c>
      <c r="D42" s="187"/>
      <c r="E42" s="188">
        <v>0.16800000000000001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9" t="s">
        <v>978</v>
      </c>
      <c r="D43" s="187"/>
      <c r="E43" s="188">
        <v>0.14000000000000001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217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59" t="s">
        <v>151</v>
      </c>
      <c r="B44" s="160" t="s">
        <v>92</v>
      </c>
      <c r="C44" s="181" t="s">
        <v>93</v>
      </c>
      <c r="D44" s="161"/>
      <c r="E44" s="162"/>
      <c r="F44" s="163"/>
      <c r="G44" s="163">
        <f>SUMIF(AG45:AG52,"&lt;&gt;NOR",G45:G52)</f>
        <v>0</v>
      </c>
      <c r="H44" s="163"/>
      <c r="I44" s="163">
        <f>SUM(I45:I52)</f>
        <v>0</v>
      </c>
      <c r="J44" s="163"/>
      <c r="K44" s="163">
        <f>SUM(K45:K52)</f>
        <v>0</v>
      </c>
      <c r="L44" s="163"/>
      <c r="M44" s="163">
        <f>SUM(M45:M52)</f>
        <v>0</v>
      </c>
      <c r="N44" s="163"/>
      <c r="O44" s="163">
        <f>SUM(O45:O52)</f>
        <v>28.7</v>
      </c>
      <c r="P44" s="163"/>
      <c r="Q44" s="163">
        <f>SUM(Q45:Q52)</f>
        <v>0</v>
      </c>
      <c r="R44" s="163"/>
      <c r="S44" s="163"/>
      <c r="T44" s="164"/>
      <c r="U44" s="158"/>
      <c r="V44" s="158">
        <f>SUM(V45:V52)</f>
        <v>6.8599999999999994</v>
      </c>
      <c r="W44" s="158"/>
      <c r="X44" s="158"/>
      <c r="AG44" t="s">
        <v>152</v>
      </c>
    </row>
    <row r="45" spans="1:60" outlineLevel="1" x14ac:dyDescent="0.2">
      <c r="A45" s="165">
        <v>12</v>
      </c>
      <c r="B45" s="166" t="s">
        <v>979</v>
      </c>
      <c r="C45" s="183" t="s">
        <v>980</v>
      </c>
      <c r="D45" s="167" t="s">
        <v>212</v>
      </c>
      <c r="E45" s="168">
        <v>40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70">
        <v>0.60104000000000002</v>
      </c>
      <c r="O45" s="170">
        <f>ROUND(E45*N45,2)</f>
        <v>24.04</v>
      </c>
      <c r="P45" s="170">
        <v>0</v>
      </c>
      <c r="Q45" s="170">
        <f>ROUND(E45*P45,2)</f>
        <v>0</v>
      </c>
      <c r="R45" s="170" t="s">
        <v>213</v>
      </c>
      <c r="S45" s="170" t="s">
        <v>156</v>
      </c>
      <c r="T45" s="171" t="s">
        <v>156</v>
      </c>
      <c r="U45" s="157">
        <v>5.8999999999999997E-2</v>
      </c>
      <c r="V45" s="157">
        <f>ROUND(E45*U45,2)</f>
        <v>2.36</v>
      </c>
      <c r="W45" s="157"/>
      <c r="X45" s="157" t="s">
        <v>169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7" t="s">
        <v>981</v>
      </c>
      <c r="D46" s="258"/>
      <c r="E46" s="258"/>
      <c r="F46" s="258"/>
      <c r="G46" s="258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215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9" t="str">
        <f>C46</f>
        <v>kamenivo hrubé drcené vel. 32 - 63 mm s výplňovým kamenivem (vibrovaný štěrk), s rozprostřením, vlhčením a zhutněním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982</v>
      </c>
      <c r="D47" s="187"/>
      <c r="E47" s="188">
        <v>40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5">
        <v>13</v>
      </c>
      <c r="B48" s="166" t="s">
        <v>983</v>
      </c>
      <c r="C48" s="183" t="s">
        <v>984</v>
      </c>
      <c r="D48" s="167" t="s">
        <v>212</v>
      </c>
      <c r="E48" s="168">
        <v>18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70">
        <v>8.3500000000000005E-2</v>
      </c>
      <c r="O48" s="170">
        <f>ROUND(E48*N48,2)</f>
        <v>1.5</v>
      </c>
      <c r="P48" s="170">
        <v>0</v>
      </c>
      <c r="Q48" s="170">
        <f>ROUND(E48*P48,2)</f>
        <v>0</v>
      </c>
      <c r="R48" s="170" t="s">
        <v>213</v>
      </c>
      <c r="S48" s="170" t="s">
        <v>156</v>
      </c>
      <c r="T48" s="171" t="s">
        <v>156</v>
      </c>
      <c r="U48" s="157">
        <v>0.25</v>
      </c>
      <c r="V48" s="157">
        <f>ROUND(E48*U48,2)</f>
        <v>4.5</v>
      </c>
      <c r="W48" s="157"/>
      <c r="X48" s="157" t="s">
        <v>169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7" t="s">
        <v>985</v>
      </c>
      <c r="D49" s="258"/>
      <c r="E49" s="258"/>
      <c r="F49" s="258"/>
      <c r="G49" s="258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215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9" t="s">
        <v>986</v>
      </c>
      <c r="D50" s="187"/>
      <c r="E50" s="188">
        <v>18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5">
        <v>14</v>
      </c>
      <c r="B51" s="166" t="s">
        <v>987</v>
      </c>
      <c r="C51" s="183" t="s">
        <v>988</v>
      </c>
      <c r="D51" s="167" t="s">
        <v>412</v>
      </c>
      <c r="E51" s="168">
        <v>2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70">
        <v>1.58</v>
      </c>
      <c r="O51" s="170">
        <f>ROUND(E51*N51,2)</f>
        <v>3.16</v>
      </c>
      <c r="P51" s="170">
        <v>0</v>
      </c>
      <c r="Q51" s="170">
        <f>ROUND(E51*P51,2)</f>
        <v>0</v>
      </c>
      <c r="R51" s="170" t="s">
        <v>286</v>
      </c>
      <c r="S51" s="170" t="s">
        <v>156</v>
      </c>
      <c r="T51" s="171" t="s">
        <v>156</v>
      </c>
      <c r="U51" s="157">
        <v>0</v>
      </c>
      <c r="V51" s="157">
        <f>ROUND(E51*U51,2)</f>
        <v>0</v>
      </c>
      <c r="W51" s="157"/>
      <c r="X51" s="157" t="s">
        <v>287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288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67</v>
      </c>
      <c r="D52" s="187"/>
      <c r="E52" s="188">
        <v>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59" t="s">
        <v>151</v>
      </c>
      <c r="B53" s="160" t="s">
        <v>102</v>
      </c>
      <c r="C53" s="181" t="s">
        <v>103</v>
      </c>
      <c r="D53" s="161"/>
      <c r="E53" s="162"/>
      <c r="F53" s="163"/>
      <c r="G53" s="163">
        <f>SUMIF(AG54:AG59,"&lt;&gt;NOR",G54:G59)</f>
        <v>0</v>
      </c>
      <c r="H53" s="163"/>
      <c r="I53" s="163">
        <f>SUM(I54:I59)</f>
        <v>0</v>
      </c>
      <c r="J53" s="163"/>
      <c r="K53" s="163">
        <f>SUM(K54:K59)</f>
        <v>0</v>
      </c>
      <c r="L53" s="163"/>
      <c r="M53" s="163">
        <f>SUM(M54:M59)</f>
        <v>0</v>
      </c>
      <c r="N53" s="163"/>
      <c r="O53" s="163">
        <f>SUM(O54:O59)</f>
        <v>0.16999999999999998</v>
      </c>
      <c r="P53" s="163"/>
      <c r="Q53" s="163">
        <f>SUM(Q54:Q59)</f>
        <v>0</v>
      </c>
      <c r="R53" s="163"/>
      <c r="S53" s="163"/>
      <c r="T53" s="164"/>
      <c r="U53" s="158"/>
      <c r="V53" s="158">
        <f>SUM(V54:V59)</f>
        <v>49.010000000000005</v>
      </c>
      <c r="W53" s="158"/>
      <c r="X53" s="158"/>
      <c r="AG53" t="s">
        <v>152</v>
      </c>
    </row>
    <row r="54" spans="1:60" outlineLevel="1" x14ac:dyDescent="0.2">
      <c r="A54" s="165">
        <v>15</v>
      </c>
      <c r="B54" s="166" t="s">
        <v>989</v>
      </c>
      <c r="C54" s="183" t="s">
        <v>990</v>
      </c>
      <c r="D54" s="167" t="s">
        <v>321</v>
      </c>
      <c r="E54" s="168">
        <v>2.50902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70">
        <v>4.4220000000000002E-2</v>
      </c>
      <c r="O54" s="170">
        <f>ROUND(E54*N54,2)</f>
        <v>0.11</v>
      </c>
      <c r="P54" s="170">
        <v>0</v>
      </c>
      <c r="Q54" s="170">
        <f>ROUND(E54*P54,2)</f>
        <v>0</v>
      </c>
      <c r="R54" s="170" t="s">
        <v>307</v>
      </c>
      <c r="S54" s="170" t="s">
        <v>156</v>
      </c>
      <c r="T54" s="171" t="s">
        <v>156</v>
      </c>
      <c r="U54" s="157">
        <v>11.461</v>
      </c>
      <c r="V54" s="157">
        <f>ROUND(E54*U54,2)</f>
        <v>28.76</v>
      </c>
      <c r="W54" s="157"/>
      <c r="X54" s="157" t="s">
        <v>169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7" t="s">
        <v>991</v>
      </c>
      <c r="D55" s="258"/>
      <c r="E55" s="258"/>
      <c r="F55" s="258"/>
      <c r="G55" s="25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9" t="s">
        <v>992</v>
      </c>
      <c r="D56" s="187"/>
      <c r="E56" s="188">
        <v>2.50902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5">
        <v>16</v>
      </c>
      <c r="B57" s="166" t="s">
        <v>993</v>
      </c>
      <c r="C57" s="183" t="s">
        <v>994</v>
      </c>
      <c r="D57" s="167" t="s">
        <v>321</v>
      </c>
      <c r="E57" s="168">
        <v>2.50902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70">
        <v>2.4719999999999999E-2</v>
      </c>
      <c r="O57" s="170">
        <f>ROUND(E57*N57,2)</f>
        <v>0.06</v>
      </c>
      <c r="P57" s="170">
        <v>0</v>
      </c>
      <c r="Q57" s="170">
        <f>ROUND(E57*P57,2)</f>
        <v>0</v>
      </c>
      <c r="R57" s="170" t="s">
        <v>307</v>
      </c>
      <c r="S57" s="170" t="s">
        <v>156</v>
      </c>
      <c r="T57" s="171" t="s">
        <v>156</v>
      </c>
      <c r="U57" s="157">
        <v>8.0709999999999997</v>
      </c>
      <c r="V57" s="157">
        <f>ROUND(E57*U57,2)</f>
        <v>20.25</v>
      </c>
      <c r="W57" s="157"/>
      <c r="X57" s="157" t="s">
        <v>169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170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7" t="s">
        <v>991</v>
      </c>
      <c r="D58" s="258"/>
      <c r="E58" s="258"/>
      <c r="F58" s="258"/>
      <c r="G58" s="258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9" t="s">
        <v>995</v>
      </c>
      <c r="D59" s="187"/>
      <c r="E59" s="188">
        <v>2.50902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59" t="s">
        <v>151</v>
      </c>
      <c r="B60" s="160" t="s">
        <v>106</v>
      </c>
      <c r="C60" s="181" t="s">
        <v>107</v>
      </c>
      <c r="D60" s="161"/>
      <c r="E60" s="162"/>
      <c r="F60" s="163"/>
      <c r="G60" s="163">
        <f>SUMIF(AG61:AG63,"&lt;&gt;NOR",G61:G63)</f>
        <v>0</v>
      </c>
      <c r="H60" s="163"/>
      <c r="I60" s="163">
        <f>SUM(I61:I63)</f>
        <v>0</v>
      </c>
      <c r="J60" s="163"/>
      <c r="K60" s="163">
        <f>SUM(K61:K63)</f>
        <v>0</v>
      </c>
      <c r="L60" s="163"/>
      <c r="M60" s="163">
        <f>SUM(M61:M63)</f>
        <v>0</v>
      </c>
      <c r="N60" s="163"/>
      <c r="O60" s="163">
        <f>SUM(O61:O63)</f>
        <v>0</v>
      </c>
      <c r="P60" s="163"/>
      <c r="Q60" s="163">
        <f>SUM(Q61:Q63)</f>
        <v>0</v>
      </c>
      <c r="R60" s="163"/>
      <c r="S60" s="163"/>
      <c r="T60" s="164"/>
      <c r="U60" s="158"/>
      <c r="V60" s="158">
        <f>SUM(V61:V63)</f>
        <v>7.12</v>
      </c>
      <c r="W60" s="158"/>
      <c r="X60" s="158"/>
      <c r="AG60" t="s">
        <v>152</v>
      </c>
    </row>
    <row r="61" spans="1:60" ht="22.5" outlineLevel="1" x14ac:dyDescent="0.2">
      <c r="A61" s="165">
        <v>17</v>
      </c>
      <c r="B61" s="166" t="s">
        <v>889</v>
      </c>
      <c r="C61" s="183" t="s">
        <v>940</v>
      </c>
      <c r="D61" s="167" t="s">
        <v>321</v>
      </c>
      <c r="E61" s="168">
        <v>33.675350000000002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70">
        <v>0</v>
      </c>
      <c r="O61" s="170">
        <f>ROUND(E61*N61,2)</f>
        <v>0</v>
      </c>
      <c r="P61" s="170">
        <v>0</v>
      </c>
      <c r="Q61" s="170">
        <f>ROUND(E61*P61,2)</f>
        <v>0</v>
      </c>
      <c r="R61" s="170" t="s">
        <v>298</v>
      </c>
      <c r="S61" s="170" t="s">
        <v>156</v>
      </c>
      <c r="T61" s="171" t="s">
        <v>156</v>
      </c>
      <c r="U61" s="157">
        <v>0.21149999999999999</v>
      </c>
      <c r="V61" s="157">
        <f>ROUND(E61*U61,2)</f>
        <v>7.12</v>
      </c>
      <c r="W61" s="157"/>
      <c r="X61" s="157" t="s">
        <v>169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170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57" t="s">
        <v>941</v>
      </c>
      <c r="D62" s="258"/>
      <c r="E62" s="258"/>
      <c r="F62" s="258"/>
      <c r="G62" s="258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46" t="s">
        <v>942</v>
      </c>
      <c r="D63" s="247"/>
      <c r="E63" s="247"/>
      <c r="F63" s="247"/>
      <c r="G63" s="24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162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3"/>
      <c r="B64" s="4"/>
      <c r="C64" s="18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138</v>
      </c>
    </row>
    <row r="65" spans="1:33" x14ac:dyDescent="0.2">
      <c r="A65" s="151"/>
      <c r="B65" s="152" t="s">
        <v>29</v>
      </c>
      <c r="C65" s="185"/>
      <c r="D65" s="153"/>
      <c r="E65" s="154"/>
      <c r="F65" s="154"/>
      <c r="G65" s="180">
        <f>G8+G14+G21+G44+G53+G60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186</v>
      </c>
    </row>
    <row r="66" spans="1:33" x14ac:dyDescent="0.2">
      <c r="C66" s="186"/>
      <c r="D66" s="10"/>
      <c r="AG66" t="s">
        <v>188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rpl+s2ERRMPkmCQPgFQqrVz/0Z8VGrXCaLFIr0WIbqC9Y7356FcPyedzxG+gsB6L+iFvD6HGDdz+rsoPlfAFg==" saltValue="SlwhLGm4MK/frDcz3ls8sg==" spinCount="100000" sheet="1"/>
  <mergeCells count="18">
    <mergeCell ref="C63:G63"/>
    <mergeCell ref="C19:G19"/>
    <mergeCell ref="C23:G23"/>
    <mergeCell ref="C26:G26"/>
    <mergeCell ref="C29:G29"/>
    <mergeCell ref="C32:G32"/>
    <mergeCell ref="C35:G35"/>
    <mergeCell ref="C46:G46"/>
    <mergeCell ref="C49:G49"/>
    <mergeCell ref="C55:G55"/>
    <mergeCell ref="C58:G58"/>
    <mergeCell ref="C62:G62"/>
    <mergeCell ref="C16:G1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73</v>
      </c>
      <c r="C3" s="249" t="s">
        <v>74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69</v>
      </c>
      <c r="C4" s="252" t="s">
        <v>77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SUMIF(AG9:AG110,"&lt;&gt;NOR",G9:G110)</f>
        <v>0</v>
      </c>
      <c r="H8" s="163"/>
      <c r="I8" s="163">
        <f>SUM(I9:I110)</f>
        <v>0</v>
      </c>
      <c r="J8" s="163"/>
      <c r="K8" s="163">
        <f>SUM(K9:K110)</f>
        <v>0</v>
      </c>
      <c r="L8" s="163"/>
      <c r="M8" s="163">
        <f>SUM(M9:M110)</f>
        <v>0</v>
      </c>
      <c r="N8" s="163"/>
      <c r="O8" s="163">
        <f>SUM(O9:O110)</f>
        <v>517.09</v>
      </c>
      <c r="P8" s="163"/>
      <c r="Q8" s="163">
        <f>SUM(Q9:Q110)</f>
        <v>152.94</v>
      </c>
      <c r="R8" s="163"/>
      <c r="S8" s="163"/>
      <c r="T8" s="164"/>
      <c r="U8" s="158"/>
      <c r="V8" s="158">
        <f>SUM(V9:V110)</f>
        <v>4089.4</v>
      </c>
      <c r="W8" s="158"/>
      <c r="X8" s="158"/>
      <c r="AG8" t="s">
        <v>152</v>
      </c>
    </row>
    <row r="9" spans="1:60" ht="22.5" outlineLevel="1" x14ac:dyDescent="0.2">
      <c r="A9" s="165">
        <v>1</v>
      </c>
      <c r="B9" s="166" t="s">
        <v>743</v>
      </c>
      <c r="C9" s="183" t="s">
        <v>996</v>
      </c>
      <c r="D9" s="167" t="s">
        <v>212</v>
      </c>
      <c r="E9" s="168">
        <v>173.8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0.55000000000000004</v>
      </c>
      <c r="Q9" s="170">
        <f>ROUND(E9*P9,2)</f>
        <v>95.59</v>
      </c>
      <c r="R9" s="170" t="s">
        <v>213</v>
      </c>
      <c r="S9" s="170" t="s">
        <v>156</v>
      </c>
      <c r="T9" s="171" t="s">
        <v>156</v>
      </c>
      <c r="U9" s="157">
        <v>0.84770000000000001</v>
      </c>
      <c r="V9" s="157">
        <f>ROUND(E9*U9,2)</f>
        <v>147.33000000000001</v>
      </c>
      <c r="W9" s="157"/>
      <c r="X9" s="157" t="s">
        <v>169</v>
      </c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9" t="s">
        <v>997</v>
      </c>
      <c r="D10" s="187"/>
      <c r="E10" s="188">
        <v>173.8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217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5">
        <v>2</v>
      </c>
      <c r="B11" s="166" t="s">
        <v>998</v>
      </c>
      <c r="C11" s="183" t="s">
        <v>999</v>
      </c>
      <c r="D11" s="167" t="s">
        <v>212</v>
      </c>
      <c r="E11" s="168">
        <v>173.8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70">
        <v>0</v>
      </c>
      <c r="O11" s="170">
        <f>ROUND(E11*N11,2)</f>
        <v>0</v>
      </c>
      <c r="P11" s="170">
        <v>0.33</v>
      </c>
      <c r="Q11" s="170">
        <f>ROUND(E11*P11,2)</f>
        <v>57.35</v>
      </c>
      <c r="R11" s="170" t="s">
        <v>213</v>
      </c>
      <c r="S11" s="170" t="s">
        <v>156</v>
      </c>
      <c r="T11" s="171" t="s">
        <v>156</v>
      </c>
      <c r="U11" s="157">
        <v>0.625</v>
      </c>
      <c r="V11" s="157">
        <f>ROUND(E11*U11,2)</f>
        <v>108.63</v>
      </c>
      <c r="W11" s="157"/>
      <c r="X11" s="157" t="s">
        <v>169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170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9" t="s">
        <v>1000</v>
      </c>
      <c r="D12" s="187"/>
      <c r="E12" s="188">
        <v>173.8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65">
        <v>3</v>
      </c>
      <c r="B13" s="166" t="s">
        <v>1001</v>
      </c>
      <c r="C13" s="183" t="s">
        <v>1002</v>
      </c>
      <c r="D13" s="167" t="s">
        <v>1003</v>
      </c>
      <c r="E13" s="168">
        <v>20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70">
        <v>4.0000000000000003E-5</v>
      </c>
      <c r="O13" s="170">
        <f>ROUND(E13*N13,2)</f>
        <v>0</v>
      </c>
      <c r="P13" s="170">
        <v>0</v>
      </c>
      <c r="Q13" s="170">
        <f>ROUND(E13*P13,2)</f>
        <v>0</v>
      </c>
      <c r="R13" s="170" t="s">
        <v>221</v>
      </c>
      <c r="S13" s="170" t="s">
        <v>156</v>
      </c>
      <c r="T13" s="171" t="s">
        <v>156</v>
      </c>
      <c r="U13" s="157">
        <v>0.30299999999999999</v>
      </c>
      <c r="V13" s="157">
        <f>ROUND(E13*U13,2)</f>
        <v>6.06</v>
      </c>
      <c r="W13" s="157"/>
      <c r="X13" s="157" t="s">
        <v>169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170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55"/>
      <c r="B14" s="156"/>
      <c r="C14" s="257" t="s">
        <v>1004</v>
      </c>
      <c r="D14" s="258"/>
      <c r="E14" s="258"/>
      <c r="F14" s="258"/>
      <c r="G14" s="258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215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9" t="str">
        <f>C14</f>
        <v>na vzdálenost od hladiny vody v jímce po výšku roviny proložené osou nejvyššího bodu výtlačného potrubí. Včetně odpadní potrubí v délce do 20 m.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9" t="s">
        <v>1005</v>
      </c>
      <c r="D15" s="187"/>
      <c r="E15" s="188">
        <v>20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217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65">
        <v>4</v>
      </c>
      <c r="B16" s="166" t="s">
        <v>1006</v>
      </c>
      <c r="C16" s="183" t="s">
        <v>1007</v>
      </c>
      <c r="D16" s="167" t="s">
        <v>1008</v>
      </c>
      <c r="E16" s="168">
        <v>4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 t="s">
        <v>221</v>
      </c>
      <c r="S16" s="170" t="s">
        <v>156</v>
      </c>
      <c r="T16" s="171" t="s">
        <v>156</v>
      </c>
      <c r="U16" s="157">
        <v>0</v>
      </c>
      <c r="V16" s="157">
        <f>ROUND(E16*U16,2)</f>
        <v>0</v>
      </c>
      <c r="W16" s="157"/>
      <c r="X16" s="157" t="s">
        <v>169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170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55"/>
      <c r="B17" s="156"/>
      <c r="C17" s="257" t="s">
        <v>1009</v>
      </c>
      <c r="D17" s="258"/>
      <c r="E17" s="258"/>
      <c r="F17" s="258"/>
      <c r="G17" s="258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215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9" t="str">
        <f>C17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9" t="s">
        <v>71</v>
      </c>
      <c r="D18" s="187"/>
      <c r="E18" s="188">
        <v>4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5">
        <v>5</v>
      </c>
      <c r="B19" s="166" t="s">
        <v>1010</v>
      </c>
      <c r="C19" s="183" t="s">
        <v>1011</v>
      </c>
      <c r="D19" s="167" t="s">
        <v>220</v>
      </c>
      <c r="E19" s="168">
        <v>7.2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0" t="s">
        <v>221</v>
      </c>
      <c r="S19" s="170" t="s">
        <v>156</v>
      </c>
      <c r="T19" s="171" t="s">
        <v>156</v>
      </c>
      <c r="U19" s="157">
        <v>0.626</v>
      </c>
      <c r="V19" s="157">
        <f>ROUND(E19*U19,2)</f>
        <v>4.51</v>
      </c>
      <c r="W19" s="157"/>
      <c r="X19" s="157" t="s">
        <v>169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170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57" t="s">
        <v>1012</v>
      </c>
      <c r="D20" s="258"/>
      <c r="E20" s="258"/>
      <c r="F20" s="258"/>
      <c r="G20" s="25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9" t="s">
        <v>1013</v>
      </c>
      <c r="D21" s="187"/>
      <c r="E21" s="188">
        <v>7.2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217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5">
        <v>6</v>
      </c>
      <c r="B22" s="166" t="s">
        <v>1014</v>
      </c>
      <c r="C22" s="183" t="s">
        <v>1015</v>
      </c>
      <c r="D22" s="167" t="s">
        <v>220</v>
      </c>
      <c r="E22" s="168">
        <v>7.12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 t="s">
        <v>221</v>
      </c>
      <c r="S22" s="170" t="s">
        <v>156</v>
      </c>
      <c r="T22" s="171" t="s">
        <v>156</v>
      </c>
      <c r="U22" s="157">
        <v>8.1000000000000003E-2</v>
      </c>
      <c r="V22" s="157">
        <f>ROUND(E22*U22,2)</f>
        <v>0.57999999999999996</v>
      </c>
      <c r="W22" s="157"/>
      <c r="X22" s="157" t="s">
        <v>169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7" t="s">
        <v>1012</v>
      </c>
      <c r="D23" s="258"/>
      <c r="E23" s="258"/>
      <c r="F23" s="258"/>
      <c r="G23" s="25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215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9" t="s">
        <v>1016</v>
      </c>
      <c r="D24" s="187"/>
      <c r="E24" s="188">
        <v>7.12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217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7</v>
      </c>
      <c r="B25" s="166" t="s">
        <v>234</v>
      </c>
      <c r="C25" s="183" t="s">
        <v>235</v>
      </c>
      <c r="D25" s="167" t="s">
        <v>220</v>
      </c>
      <c r="E25" s="168">
        <v>1.6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0" t="s">
        <v>221</v>
      </c>
      <c r="S25" s="170" t="s">
        <v>156</v>
      </c>
      <c r="T25" s="171" t="s">
        <v>156</v>
      </c>
      <c r="U25" s="157">
        <v>0.495</v>
      </c>
      <c r="V25" s="157">
        <f>ROUND(E25*U25,2)</f>
        <v>0.79</v>
      </c>
      <c r="W25" s="157"/>
      <c r="X25" s="157" t="s">
        <v>169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55"/>
      <c r="B26" s="156"/>
      <c r="C26" s="257" t="s">
        <v>236</v>
      </c>
      <c r="D26" s="258"/>
      <c r="E26" s="258"/>
      <c r="F26" s="258"/>
      <c r="G26" s="25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215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9" t="str">
        <f>C26</f>
        <v>zapažených i nezapažených s urovnáním dna do předepsaného profilu a spádu, s přehozením výkopku na přilehlém terénu na vzdálenost do 3 m od podélné osy rýhy nebo s naložením výkopku na dopravní prostředek.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9" t="s">
        <v>1017</v>
      </c>
      <c r="D27" s="187"/>
      <c r="E27" s="188">
        <v>1.6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217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5">
        <v>8</v>
      </c>
      <c r="B28" s="166" t="s">
        <v>238</v>
      </c>
      <c r="C28" s="183" t="s">
        <v>239</v>
      </c>
      <c r="D28" s="167" t="s">
        <v>220</v>
      </c>
      <c r="E28" s="168">
        <v>1.6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0" t="s">
        <v>221</v>
      </c>
      <c r="S28" s="170" t="s">
        <v>156</v>
      </c>
      <c r="T28" s="171" t="s">
        <v>156</v>
      </c>
      <c r="U28" s="157">
        <v>0.60029999999999994</v>
      </c>
      <c r="V28" s="157">
        <f>ROUND(E28*U28,2)</f>
        <v>0.96</v>
      </c>
      <c r="W28" s="157"/>
      <c r="X28" s="157" t="s">
        <v>169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170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257" t="s">
        <v>236</v>
      </c>
      <c r="D29" s="258"/>
      <c r="E29" s="258"/>
      <c r="F29" s="258"/>
      <c r="G29" s="258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215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9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9" t="s">
        <v>1018</v>
      </c>
      <c r="D30" s="187"/>
      <c r="E30" s="188">
        <v>1.6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217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9</v>
      </c>
      <c r="B31" s="166" t="s">
        <v>1019</v>
      </c>
      <c r="C31" s="183" t="s">
        <v>1020</v>
      </c>
      <c r="D31" s="167" t="s">
        <v>220</v>
      </c>
      <c r="E31" s="168">
        <v>420.81400000000002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0" t="s">
        <v>221</v>
      </c>
      <c r="S31" s="170" t="s">
        <v>156</v>
      </c>
      <c r="T31" s="171" t="s">
        <v>156</v>
      </c>
      <c r="U31" s="157">
        <v>0.16</v>
      </c>
      <c r="V31" s="157">
        <f>ROUND(E31*U31,2)</f>
        <v>67.33</v>
      </c>
      <c r="W31" s="157"/>
      <c r="X31" s="157" t="s">
        <v>169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1" x14ac:dyDescent="0.2">
      <c r="A32" s="155"/>
      <c r="B32" s="156"/>
      <c r="C32" s="257" t="s">
        <v>581</v>
      </c>
      <c r="D32" s="258"/>
      <c r="E32" s="258"/>
      <c r="F32" s="258"/>
      <c r="G32" s="258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215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9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9" t="s">
        <v>1021</v>
      </c>
      <c r="D33" s="187"/>
      <c r="E33" s="188">
        <v>28.077500000000001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217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9" t="s">
        <v>1022</v>
      </c>
      <c r="D34" s="187"/>
      <c r="E34" s="188">
        <v>22.957000000000001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9" t="s">
        <v>1023</v>
      </c>
      <c r="D35" s="187"/>
      <c r="E35" s="188">
        <v>94.798000000000002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217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1024</v>
      </c>
      <c r="D36" s="187"/>
      <c r="E36" s="188">
        <v>98.125500000000002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217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9" t="s">
        <v>1025</v>
      </c>
      <c r="D37" s="187"/>
      <c r="E37" s="188">
        <v>185.03100000000001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217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9" t="s">
        <v>1026</v>
      </c>
      <c r="D38" s="187"/>
      <c r="E38" s="188">
        <v>-60.5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217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55"/>
      <c r="B39" s="156"/>
      <c r="C39" s="189" t="s">
        <v>1027</v>
      </c>
      <c r="D39" s="187"/>
      <c r="E39" s="188">
        <v>52.325000000000003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217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5">
        <v>10</v>
      </c>
      <c r="B40" s="166" t="s">
        <v>1028</v>
      </c>
      <c r="C40" s="183" t="s">
        <v>1029</v>
      </c>
      <c r="D40" s="167" t="s">
        <v>220</v>
      </c>
      <c r="E40" s="168">
        <v>420.81400000000002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70">
        <v>0</v>
      </c>
      <c r="O40" s="170">
        <f>ROUND(E40*N40,2)</f>
        <v>0</v>
      </c>
      <c r="P40" s="170">
        <v>0</v>
      </c>
      <c r="Q40" s="170">
        <f>ROUND(E40*P40,2)</f>
        <v>0</v>
      </c>
      <c r="R40" s="170" t="s">
        <v>221</v>
      </c>
      <c r="S40" s="170" t="s">
        <v>156</v>
      </c>
      <c r="T40" s="171" t="s">
        <v>156</v>
      </c>
      <c r="U40" s="157">
        <v>8.4000000000000005E-2</v>
      </c>
      <c r="V40" s="157">
        <f>ROUND(E40*U40,2)</f>
        <v>35.35</v>
      </c>
      <c r="W40" s="157"/>
      <c r="X40" s="157" t="s">
        <v>169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170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1" x14ac:dyDescent="0.2">
      <c r="A41" s="155"/>
      <c r="B41" s="156"/>
      <c r="C41" s="257" t="s">
        <v>581</v>
      </c>
      <c r="D41" s="258"/>
      <c r="E41" s="258"/>
      <c r="F41" s="258"/>
      <c r="G41" s="258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215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9" t="str">
        <f>C41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9" t="s">
        <v>1030</v>
      </c>
      <c r="D42" s="187"/>
      <c r="E42" s="188">
        <v>420.81400000000002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5">
        <v>11</v>
      </c>
      <c r="B43" s="166" t="s">
        <v>1031</v>
      </c>
      <c r="C43" s="183" t="s">
        <v>1032</v>
      </c>
      <c r="D43" s="167" t="s">
        <v>220</v>
      </c>
      <c r="E43" s="168">
        <v>420.81400000000002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0" t="s">
        <v>221</v>
      </c>
      <c r="S43" s="170" t="s">
        <v>156</v>
      </c>
      <c r="T43" s="171" t="s">
        <v>156</v>
      </c>
      <c r="U43" s="157">
        <v>0.3</v>
      </c>
      <c r="V43" s="157">
        <f>ROUND(E43*U43,2)</f>
        <v>126.24</v>
      </c>
      <c r="W43" s="157"/>
      <c r="X43" s="157" t="s">
        <v>169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170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33.75" outlineLevel="1" x14ac:dyDescent="0.2">
      <c r="A44" s="155"/>
      <c r="B44" s="156"/>
      <c r="C44" s="257" t="s">
        <v>581</v>
      </c>
      <c r="D44" s="258"/>
      <c r="E44" s="258"/>
      <c r="F44" s="258"/>
      <c r="G44" s="258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215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79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9" t="s">
        <v>1033</v>
      </c>
      <c r="D45" s="187"/>
      <c r="E45" s="188">
        <v>420.81400000000002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5">
        <v>12</v>
      </c>
      <c r="B46" s="166" t="s">
        <v>584</v>
      </c>
      <c r="C46" s="183" t="s">
        <v>585</v>
      </c>
      <c r="D46" s="167" t="s">
        <v>220</v>
      </c>
      <c r="E46" s="168">
        <v>420.81400000000002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70">
        <v>0</v>
      </c>
      <c r="O46" s="170">
        <f>ROUND(E46*N46,2)</f>
        <v>0</v>
      </c>
      <c r="P46" s="170">
        <v>0</v>
      </c>
      <c r="Q46" s="170">
        <f>ROUND(E46*P46,2)</f>
        <v>0</v>
      </c>
      <c r="R46" s="170" t="s">
        <v>221</v>
      </c>
      <c r="S46" s="170" t="s">
        <v>156</v>
      </c>
      <c r="T46" s="171" t="s">
        <v>156</v>
      </c>
      <c r="U46" s="157">
        <v>0.14829999999999999</v>
      </c>
      <c r="V46" s="157">
        <f>ROUND(E46*U46,2)</f>
        <v>62.41</v>
      </c>
      <c r="W46" s="157"/>
      <c r="X46" s="157" t="s">
        <v>169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170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33.75" outlineLevel="1" x14ac:dyDescent="0.2">
      <c r="A47" s="155"/>
      <c r="B47" s="156"/>
      <c r="C47" s="257" t="s">
        <v>581</v>
      </c>
      <c r="D47" s="258"/>
      <c r="E47" s="258"/>
      <c r="F47" s="258"/>
      <c r="G47" s="258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215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79" t="str">
        <f>C47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9" t="s">
        <v>1030</v>
      </c>
      <c r="D48" s="187"/>
      <c r="E48" s="188">
        <v>420.81400000000002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217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65">
        <v>13</v>
      </c>
      <c r="B49" s="166" t="s">
        <v>1034</v>
      </c>
      <c r="C49" s="183" t="s">
        <v>1035</v>
      </c>
      <c r="D49" s="167" t="s">
        <v>220</v>
      </c>
      <c r="E49" s="168">
        <v>14.48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70">
        <v>0</v>
      </c>
      <c r="O49" s="170">
        <f>ROUND(E49*N49,2)</f>
        <v>0</v>
      </c>
      <c r="P49" s="170">
        <v>0</v>
      </c>
      <c r="Q49" s="170">
        <f>ROUND(E49*P49,2)</f>
        <v>0</v>
      </c>
      <c r="R49" s="170" t="s">
        <v>221</v>
      </c>
      <c r="S49" s="170" t="s">
        <v>156</v>
      </c>
      <c r="T49" s="171" t="s">
        <v>156</v>
      </c>
      <c r="U49" s="157">
        <v>3.1309999999999998</v>
      </c>
      <c r="V49" s="157">
        <f>ROUND(E49*U49,2)</f>
        <v>45.34</v>
      </c>
      <c r="W49" s="157"/>
      <c r="X49" s="157" t="s">
        <v>169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170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33.75" outlineLevel="1" x14ac:dyDescent="0.2">
      <c r="A50" s="155"/>
      <c r="B50" s="156"/>
      <c r="C50" s="257" t="s">
        <v>1036</v>
      </c>
      <c r="D50" s="258"/>
      <c r="E50" s="258"/>
      <c r="F50" s="258"/>
      <c r="G50" s="258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215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79" t="str">
        <f>C50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9" t="s">
        <v>1037</v>
      </c>
      <c r="D51" s="187"/>
      <c r="E51" s="188">
        <v>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1038</v>
      </c>
      <c r="D52" s="187"/>
      <c r="E52" s="188">
        <v>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217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9" t="s">
        <v>1039</v>
      </c>
      <c r="D53" s="187"/>
      <c r="E53" s="188">
        <v>6.48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217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65">
        <v>14</v>
      </c>
      <c r="B54" s="166" t="s">
        <v>1040</v>
      </c>
      <c r="C54" s="183" t="s">
        <v>1041</v>
      </c>
      <c r="D54" s="167" t="s">
        <v>220</v>
      </c>
      <c r="E54" s="168">
        <v>14.48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0" t="s">
        <v>221</v>
      </c>
      <c r="S54" s="170" t="s">
        <v>156</v>
      </c>
      <c r="T54" s="171" t="s">
        <v>156</v>
      </c>
      <c r="U54" s="157">
        <v>0.47399999999999998</v>
      </c>
      <c r="V54" s="157">
        <f>ROUND(E54*U54,2)</f>
        <v>6.86</v>
      </c>
      <c r="W54" s="157"/>
      <c r="X54" s="157" t="s">
        <v>169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 x14ac:dyDescent="0.2">
      <c r="A55" s="155"/>
      <c r="B55" s="156"/>
      <c r="C55" s="257" t="s">
        <v>1036</v>
      </c>
      <c r="D55" s="258"/>
      <c r="E55" s="258"/>
      <c r="F55" s="258"/>
      <c r="G55" s="25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215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79" t="str">
        <f>C55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9" t="s">
        <v>1042</v>
      </c>
      <c r="D56" s="187"/>
      <c r="E56" s="188">
        <v>14.48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217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5">
        <v>15</v>
      </c>
      <c r="B57" s="166" t="s">
        <v>594</v>
      </c>
      <c r="C57" s="183" t="s">
        <v>595</v>
      </c>
      <c r="D57" s="167" t="s">
        <v>220</v>
      </c>
      <c r="E57" s="168">
        <v>60.5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0" t="s">
        <v>221</v>
      </c>
      <c r="S57" s="170" t="s">
        <v>156</v>
      </c>
      <c r="T57" s="171" t="s">
        <v>156</v>
      </c>
      <c r="U57" s="157">
        <v>3.5329999999999999</v>
      </c>
      <c r="V57" s="157">
        <f>ROUND(E57*U57,2)</f>
        <v>213.75</v>
      </c>
      <c r="W57" s="157"/>
      <c r="X57" s="157" t="s">
        <v>169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170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7" t="s">
        <v>596</v>
      </c>
      <c r="D58" s="258"/>
      <c r="E58" s="258"/>
      <c r="F58" s="258"/>
      <c r="G58" s="258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215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9" t="s">
        <v>1043</v>
      </c>
      <c r="D59" s="187"/>
      <c r="E59" s="188">
        <v>60.5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5">
        <v>16</v>
      </c>
      <c r="B60" s="166" t="s">
        <v>763</v>
      </c>
      <c r="C60" s="183" t="s">
        <v>1044</v>
      </c>
      <c r="D60" s="167" t="s">
        <v>220</v>
      </c>
      <c r="E60" s="168">
        <v>60.5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21</v>
      </c>
      <c r="M60" s="170">
        <f>G60*(1+L60/100)</f>
        <v>0</v>
      </c>
      <c r="N60" s="170">
        <v>0</v>
      </c>
      <c r="O60" s="170">
        <f>ROUND(E60*N60,2)</f>
        <v>0</v>
      </c>
      <c r="P60" s="170">
        <v>0</v>
      </c>
      <c r="Q60" s="170">
        <f>ROUND(E60*P60,2)</f>
        <v>0</v>
      </c>
      <c r="R60" s="170" t="s">
        <v>221</v>
      </c>
      <c r="S60" s="170" t="s">
        <v>156</v>
      </c>
      <c r="T60" s="171" t="s">
        <v>156</v>
      </c>
      <c r="U60" s="157">
        <v>4.6550000000000002</v>
      </c>
      <c r="V60" s="157">
        <f>ROUND(E60*U60,2)</f>
        <v>281.63</v>
      </c>
      <c r="W60" s="157"/>
      <c r="X60" s="157" t="s">
        <v>169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170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57" t="s">
        <v>596</v>
      </c>
      <c r="D61" s="258"/>
      <c r="E61" s="258"/>
      <c r="F61" s="258"/>
      <c r="G61" s="258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9" t="s">
        <v>1045</v>
      </c>
      <c r="D62" s="187"/>
      <c r="E62" s="188">
        <v>60.5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65">
        <v>17</v>
      </c>
      <c r="B63" s="166" t="s">
        <v>914</v>
      </c>
      <c r="C63" s="183" t="s">
        <v>915</v>
      </c>
      <c r="D63" s="167" t="s">
        <v>212</v>
      </c>
      <c r="E63" s="168">
        <v>282.95999999999998</v>
      </c>
      <c r="F63" s="169"/>
      <c r="G63" s="170">
        <f>ROUND(E63*F63,2)</f>
        <v>0</v>
      </c>
      <c r="H63" s="169"/>
      <c r="I63" s="170">
        <f>ROUND(E63*H63,2)</f>
        <v>0</v>
      </c>
      <c r="J63" s="169"/>
      <c r="K63" s="170">
        <f>ROUND(E63*J63,2)</f>
        <v>0</v>
      </c>
      <c r="L63" s="170">
        <v>21</v>
      </c>
      <c r="M63" s="170">
        <f>G63*(1+L63/100)</f>
        <v>0</v>
      </c>
      <c r="N63" s="170">
        <v>9.8999999999999999E-4</v>
      </c>
      <c r="O63" s="170">
        <f>ROUND(E63*N63,2)</f>
        <v>0.28000000000000003</v>
      </c>
      <c r="P63" s="170">
        <v>0</v>
      </c>
      <c r="Q63" s="170">
        <f>ROUND(E63*P63,2)</f>
        <v>0</v>
      </c>
      <c r="R63" s="170" t="s">
        <v>221</v>
      </c>
      <c r="S63" s="170" t="s">
        <v>156</v>
      </c>
      <c r="T63" s="171" t="s">
        <v>156</v>
      </c>
      <c r="U63" s="157">
        <v>0.23599999999999999</v>
      </c>
      <c r="V63" s="157">
        <f>ROUND(E63*U63,2)</f>
        <v>66.78</v>
      </c>
      <c r="W63" s="157"/>
      <c r="X63" s="157" t="s">
        <v>169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170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57" t="s">
        <v>916</v>
      </c>
      <c r="D64" s="258"/>
      <c r="E64" s="258"/>
      <c r="F64" s="258"/>
      <c r="G64" s="258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9" t="s">
        <v>1046</v>
      </c>
      <c r="D65" s="187"/>
      <c r="E65" s="188">
        <v>282.95999999999998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217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5">
        <v>18</v>
      </c>
      <c r="B66" s="166" t="s">
        <v>766</v>
      </c>
      <c r="C66" s="183" t="s">
        <v>1047</v>
      </c>
      <c r="D66" s="167" t="s">
        <v>212</v>
      </c>
      <c r="E66" s="168">
        <v>1425.54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70">
        <v>8.5999999999999998E-4</v>
      </c>
      <c r="O66" s="170">
        <f>ROUND(E66*N66,2)</f>
        <v>1.23</v>
      </c>
      <c r="P66" s="170">
        <v>0</v>
      </c>
      <c r="Q66" s="170">
        <f>ROUND(E66*P66,2)</f>
        <v>0</v>
      </c>
      <c r="R66" s="170" t="s">
        <v>221</v>
      </c>
      <c r="S66" s="170" t="s">
        <v>156</v>
      </c>
      <c r="T66" s="171" t="s">
        <v>156</v>
      </c>
      <c r="U66" s="157">
        <v>0.47899999999999998</v>
      </c>
      <c r="V66" s="157">
        <f>ROUND(E66*U66,2)</f>
        <v>682.83</v>
      </c>
      <c r="W66" s="157"/>
      <c r="X66" s="157" t="s">
        <v>169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170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57" t="s">
        <v>916</v>
      </c>
      <c r="D67" s="258"/>
      <c r="E67" s="258"/>
      <c r="F67" s="258"/>
      <c r="G67" s="258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215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9" t="s">
        <v>1048</v>
      </c>
      <c r="D68" s="187"/>
      <c r="E68" s="188">
        <v>129.82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217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9" t="s">
        <v>1049</v>
      </c>
      <c r="D69" s="187"/>
      <c r="E69" s="188">
        <v>415.6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217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9" t="s">
        <v>1050</v>
      </c>
      <c r="D70" s="187"/>
      <c r="E70" s="188">
        <v>880.12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217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5">
        <v>19</v>
      </c>
      <c r="B71" s="166" t="s">
        <v>920</v>
      </c>
      <c r="C71" s="183" t="s">
        <v>921</v>
      </c>
      <c r="D71" s="167" t="s">
        <v>212</v>
      </c>
      <c r="E71" s="168">
        <v>282.95999999999998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70">
        <v>0</v>
      </c>
      <c r="O71" s="170">
        <f>ROUND(E71*N71,2)</f>
        <v>0</v>
      </c>
      <c r="P71" s="170">
        <v>0</v>
      </c>
      <c r="Q71" s="170">
        <f>ROUND(E71*P71,2)</f>
        <v>0</v>
      </c>
      <c r="R71" s="170" t="s">
        <v>221</v>
      </c>
      <c r="S71" s="170" t="s">
        <v>156</v>
      </c>
      <c r="T71" s="171" t="s">
        <v>156</v>
      </c>
      <c r="U71" s="157">
        <v>7.0000000000000007E-2</v>
      </c>
      <c r="V71" s="157">
        <f>ROUND(E71*U71,2)</f>
        <v>19.809999999999999</v>
      </c>
      <c r="W71" s="157"/>
      <c r="X71" s="157" t="s">
        <v>169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170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7" t="s">
        <v>922</v>
      </c>
      <c r="D72" s="258"/>
      <c r="E72" s="258"/>
      <c r="F72" s="258"/>
      <c r="G72" s="258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215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9" t="s">
        <v>1051</v>
      </c>
      <c r="D73" s="187"/>
      <c r="E73" s="188">
        <v>282.95999999999998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217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5">
        <v>20</v>
      </c>
      <c r="B74" s="166" t="s">
        <v>769</v>
      </c>
      <c r="C74" s="183" t="s">
        <v>1052</v>
      </c>
      <c r="D74" s="167" t="s">
        <v>212</v>
      </c>
      <c r="E74" s="168">
        <v>1425.54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70">
        <v>0</v>
      </c>
      <c r="O74" s="170">
        <f>ROUND(E74*N74,2)</f>
        <v>0</v>
      </c>
      <c r="P74" s="170">
        <v>0</v>
      </c>
      <c r="Q74" s="170">
        <f>ROUND(E74*P74,2)</f>
        <v>0</v>
      </c>
      <c r="R74" s="170" t="s">
        <v>221</v>
      </c>
      <c r="S74" s="170" t="s">
        <v>156</v>
      </c>
      <c r="T74" s="171" t="s">
        <v>156</v>
      </c>
      <c r="U74" s="157">
        <v>0.32700000000000001</v>
      </c>
      <c r="V74" s="157">
        <f>ROUND(E74*U74,2)</f>
        <v>466.15</v>
      </c>
      <c r="W74" s="157"/>
      <c r="X74" s="157" t="s">
        <v>169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170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7" t="s">
        <v>922</v>
      </c>
      <c r="D75" s="258"/>
      <c r="E75" s="258"/>
      <c r="F75" s="258"/>
      <c r="G75" s="258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215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9" t="s">
        <v>1053</v>
      </c>
      <c r="D76" s="187"/>
      <c r="E76" s="188">
        <v>1425.54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217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5">
        <v>21</v>
      </c>
      <c r="B77" s="166" t="s">
        <v>241</v>
      </c>
      <c r="C77" s="183" t="s">
        <v>242</v>
      </c>
      <c r="D77" s="167" t="s">
        <v>220</v>
      </c>
      <c r="E77" s="168">
        <v>754.82899999999995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70">
        <v>0</v>
      </c>
      <c r="O77" s="170">
        <f>ROUND(E77*N77,2)</f>
        <v>0</v>
      </c>
      <c r="P77" s="170">
        <v>0</v>
      </c>
      <c r="Q77" s="170">
        <f>ROUND(E77*P77,2)</f>
        <v>0</v>
      </c>
      <c r="R77" s="170" t="s">
        <v>221</v>
      </c>
      <c r="S77" s="170" t="s">
        <v>156</v>
      </c>
      <c r="T77" s="171" t="s">
        <v>156</v>
      </c>
      <c r="U77" s="157">
        <v>0.34499999999999997</v>
      </c>
      <c r="V77" s="157">
        <f>ROUND(E77*U77,2)</f>
        <v>260.42</v>
      </c>
      <c r="W77" s="157"/>
      <c r="X77" s="157" t="s">
        <v>169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170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57" t="s">
        <v>243</v>
      </c>
      <c r="D78" s="258"/>
      <c r="E78" s="258"/>
      <c r="F78" s="258"/>
      <c r="G78" s="258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215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79" t="str">
        <f>C78</f>
        <v>bez naložení do dopravní nádoby, ale s vyprázdněním dopravní nádoby na hromadu nebo na dopravní prostředek,</v>
      </c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9" t="s">
        <v>1054</v>
      </c>
      <c r="D79" s="187"/>
      <c r="E79" s="188">
        <v>754.82899999999995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217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5">
        <v>22</v>
      </c>
      <c r="B80" s="166" t="s">
        <v>773</v>
      </c>
      <c r="C80" s="183" t="s">
        <v>1055</v>
      </c>
      <c r="D80" s="167" t="s">
        <v>220</v>
      </c>
      <c r="E80" s="168">
        <v>102.069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70">
        <v>0</v>
      </c>
      <c r="O80" s="170">
        <f>ROUND(E80*N80,2)</f>
        <v>0</v>
      </c>
      <c r="P80" s="170">
        <v>0</v>
      </c>
      <c r="Q80" s="170">
        <f>ROUND(E80*P80,2)</f>
        <v>0</v>
      </c>
      <c r="R80" s="170" t="s">
        <v>221</v>
      </c>
      <c r="S80" s="170" t="s">
        <v>156</v>
      </c>
      <c r="T80" s="171" t="s">
        <v>156</v>
      </c>
      <c r="U80" s="157">
        <v>0.51900000000000002</v>
      </c>
      <c r="V80" s="157">
        <f>ROUND(E80*U80,2)</f>
        <v>52.97</v>
      </c>
      <c r="W80" s="157"/>
      <c r="X80" s="157" t="s">
        <v>169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170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257" t="s">
        <v>243</v>
      </c>
      <c r="D81" s="258"/>
      <c r="E81" s="258"/>
      <c r="F81" s="258"/>
      <c r="G81" s="258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215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79" t="str">
        <f>C81</f>
        <v>bez naložení do dopravní nádoby, ale s vyprázdněním dopravní nádoby na hromadu nebo na dopravní prostředek,</v>
      </c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9" t="s">
        <v>1056</v>
      </c>
      <c r="D82" s="187"/>
      <c r="E82" s="188">
        <v>102.069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217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5">
        <v>23</v>
      </c>
      <c r="B83" s="166" t="s">
        <v>1057</v>
      </c>
      <c r="C83" s="183" t="s">
        <v>1058</v>
      </c>
      <c r="D83" s="167" t="s">
        <v>220</v>
      </c>
      <c r="E83" s="168">
        <v>121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70">
        <v>0</v>
      </c>
      <c r="O83" s="170">
        <f>ROUND(E83*N83,2)</f>
        <v>0</v>
      </c>
      <c r="P83" s="170">
        <v>0</v>
      </c>
      <c r="Q83" s="170">
        <f>ROUND(E83*P83,2)</f>
        <v>0</v>
      </c>
      <c r="R83" s="170" t="s">
        <v>221</v>
      </c>
      <c r="S83" s="170" t="s">
        <v>156</v>
      </c>
      <c r="T83" s="171" t="s">
        <v>156</v>
      </c>
      <c r="U83" s="157">
        <v>3.81</v>
      </c>
      <c r="V83" s="157">
        <f>ROUND(E83*U83,2)</f>
        <v>461.01</v>
      </c>
      <c r="W83" s="157"/>
      <c r="X83" s="157" t="s">
        <v>169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170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257" t="s">
        <v>1059</v>
      </c>
      <c r="D84" s="258"/>
      <c r="E84" s="258"/>
      <c r="F84" s="258"/>
      <c r="G84" s="258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215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79" t="str">
        <f>C84</f>
        <v xml:space="preserve"> bez naložení, avšak s vyprázdněním nádoby na hromady nebo do dopravního prostředku, na každých třeba i započatých 3 m výšky,</v>
      </c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9" t="s">
        <v>1060</v>
      </c>
      <c r="D85" s="187"/>
      <c r="E85" s="188">
        <v>121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217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65">
        <v>24</v>
      </c>
      <c r="B86" s="166" t="s">
        <v>249</v>
      </c>
      <c r="C86" s="183" t="s">
        <v>250</v>
      </c>
      <c r="D86" s="167" t="s">
        <v>220</v>
      </c>
      <c r="E86" s="168">
        <v>599.05050000000006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70">
        <v>0</v>
      </c>
      <c r="O86" s="170">
        <f>ROUND(E86*N86,2)</f>
        <v>0</v>
      </c>
      <c r="P86" s="170">
        <v>0</v>
      </c>
      <c r="Q86" s="170">
        <f>ROUND(E86*P86,2)</f>
        <v>0</v>
      </c>
      <c r="R86" s="170" t="s">
        <v>221</v>
      </c>
      <c r="S86" s="170" t="s">
        <v>156</v>
      </c>
      <c r="T86" s="171" t="s">
        <v>156</v>
      </c>
      <c r="U86" s="157">
        <v>1.0999999999999999E-2</v>
      </c>
      <c r="V86" s="157">
        <f>ROUND(E86*U86,2)</f>
        <v>6.59</v>
      </c>
      <c r="W86" s="157"/>
      <c r="X86" s="157" t="s">
        <v>169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170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257" t="s">
        <v>247</v>
      </c>
      <c r="D87" s="258"/>
      <c r="E87" s="258"/>
      <c r="F87" s="258"/>
      <c r="G87" s="258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215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9" t="s">
        <v>1061</v>
      </c>
      <c r="D88" s="187"/>
      <c r="E88" s="188">
        <v>599.05050000000006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217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1" x14ac:dyDescent="0.2">
      <c r="A89" s="165">
        <v>25</v>
      </c>
      <c r="B89" s="166" t="s">
        <v>252</v>
      </c>
      <c r="C89" s="183" t="s">
        <v>253</v>
      </c>
      <c r="D89" s="167" t="s">
        <v>220</v>
      </c>
      <c r="E89" s="168">
        <v>2995.2525000000001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70">
        <v>0</v>
      </c>
      <c r="O89" s="170">
        <f>ROUND(E89*N89,2)</f>
        <v>0</v>
      </c>
      <c r="P89" s="170">
        <v>0</v>
      </c>
      <c r="Q89" s="170">
        <f>ROUND(E89*P89,2)</f>
        <v>0</v>
      </c>
      <c r="R89" s="170" t="s">
        <v>221</v>
      </c>
      <c r="S89" s="170" t="s">
        <v>156</v>
      </c>
      <c r="T89" s="171" t="s">
        <v>156</v>
      </c>
      <c r="U89" s="157">
        <v>0</v>
      </c>
      <c r="V89" s="157">
        <f>ROUND(E89*U89,2)</f>
        <v>0</v>
      </c>
      <c r="W89" s="157"/>
      <c r="X89" s="157" t="s">
        <v>169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170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257" t="s">
        <v>247</v>
      </c>
      <c r="D90" s="258"/>
      <c r="E90" s="258"/>
      <c r="F90" s="258"/>
      <c r="G90" s="258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215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9" t="s">
        <v>1062</v>
      </c>
      <c r="D91" s="187"/>
      <c r="E91" s="188">
        <v>2995.2525000000001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217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65">
        <v>26</v>
      </c>
      <c r="B92" s="166" t="s">
        <v>255</v>
      </c>
      <c r="C92" s="183" t="s">
        <v>256</v>
      </c>
      <c r="D92" s="167" t="s">
        <v>220</v>
      </c>
      <c r="E92" s="168">
        <v>599.05050000000006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70">
        <v>0</v>
      </c>
      <c r="O92" s="170">
        <f>ROUND(E92*N92,2)</f>
        <v>0</v>
      </c>
      <c r="P92" s="170">
        <v>0</v>
      </c>
      <c r="Q92" s="170">
        <f>ROUND(E92*P92,2)</f>
        <v>0</v>
      </c>
      <c r="R92" s="170" t="s">
        <v>221</v>
      </c>
      <c r="S92" s="170" t="s">
        <v>156</v>
      </c>
      <c r="T92" s="171" t="s">
        <v>156</v>
      </c>
      <c r="U92" s="157">
        <v>0.65200000000000002</v>
      </c>
      <c r="V92" s="157">
        <f>ROUND(E92*U92,2)</f>
        <v>390.58</v>
      </c>
      <c r="W92" s="157"/>
      <c r="X92" s="157" t="s">
        <v>169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170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9" t="s">
        <v>1063</v>
      </c>
      <c r="D93" s="187"/>
      <c r="E93" s="188">
        <v>599.05050000000006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217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65">
        <v>27</v>
      </c>
      <c r="B94" s="166" t="s">
        <v>927</v>
      </c>
      <c r="C94" s="183" t="s">
        <v>928</v>
      </c>
      <c r="D94" s="167" t="s">
        <v>220</v>
      </c>
      <c r="E94" s="168">
        <v>378.84750000000003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70">
        <v>0</v>
      </c>
      <c r="O94" s="170">
        <f>ROUND(E94*N94,2)</f>
        <v>0</v>
      </c>
      <c r="P94" s="170">
        <v>0</v>
      </c>
      <c r="Q94" s="170">
        <f>ROUND(E94*P94,2)</f>
        <v>0</v>
      </c>
      <c r="R94" s="170" t="s">
        <v>221</v>
      </c>
      <c r="S94" s="170" t="s">
        <v>156</v>
      </c>
      <c r="T94" s="171" t="s">
        <v>156</v>
      </c>
      <c r="U94" s="157">
        <v>0.20200000000000001</v>
      </c>
      <c r="V94" s="157">
        <f>ROUND(E94*U94,2)</f>
        <v>76.53</v>
      </c>
      <c r="W94" s="157"/>
      <c r="X94" s="157" t="s">
        <v>169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170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257" t="s">
        <v>260</v>
      </c>
      <c r="D95" s="258"/>
      <c r="E95" s="258"/>
      <c r="F95" s="258"/>
      <c r="G95" s="258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215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246" t="s">
        <v>929</v>
      </c>
      <c r="D96" s="247"/>
      <c r="E96" s="247"/>
      <c r="F96" s="247"/>
      <c r="G96" s="24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162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9" t="s">
        <v>1064</v>
      </c>
      <c r="D97" s="187"/>
      <c r="E97" s="188">
        <v>65.179000000000002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217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9" t="s">
        <v>1065</v>
      </c>
      <c r="D98" s="187"/>
      <c r="E98" s="188">
        <v>189.101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217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9" t="s">
        <v>1066</v>
      </c>
      <c r="D99" s="187"/>
      <c r="E99" s="188">
        <v>90.667500000000004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217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9" t="s">
        <v>1067</v>
      </c>
      <c r="D100" s="187"/>
      <c r="E100" s="188">
        <v>33.9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217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65">
        <v>28</v>
      </c>
      <c r="B101" s="166" t="s">
        <v>258</v>
      </c>
      <c r="C101" s="183" t="s">
        <v>259</v>
      </c>
      <c r="D101" s="167" t="s">
        <v>220</v>
      </c>
      <c r="E101" s="168">
        <v>14.48</v>
      </c>
      <c r="F101" s="169"/>
      <c r="G101" s="170">
        <f>ROUND(E101*F101,2)</f>
        <v>0</v>
      </c>
      <c r="H101" s="169"/>
      <c r="I101" s="170">
        <f>ROUND(E101*H101,2)</f>
        <v>0</v>
      </c>
      <c r="J101" s="169"/>
      <c r="K101" s="170">
        <f>ROUND(E101*J101,2)</f>
        <v>0</v>
      </c>
      <c r="L101" s="170">
        <v>21</v>
      </c>
      <c r="M101" s="170">
        <f>G101*(1+L101/100)</f>
        <v>0</v>
      </c>
      <c r="N101" s="170">
        <v>0</v>
      </c>
      <c r="O101" s="170">
        <f>ROUND(E101*N101,2)</f>
        <v>0</v>
      </c>
      <c r="P101" s="170">
        <v>0</v>
      </c>
      <c r="Q101" s="170">
        <f>ROUND(E101*P101,2)</f>
        <v>0</v>
      </c>
      <c r="R101" s="170" t="s">
        <v>221</v>
      </c>
      <c r="S101" s="170" t="s">
        <v>156</v>
      </c>
      <c r="T101" s="171" t="s">
        <v>156</v>
      </c>
      <c r="U101" s="157">
        <v>1.1499999999999999</v>
      </c>
      <c r="V101" s="157">
        <f>ROUND(E101*U101,2)</f>
        <v>16.649999999999999</v>
      </c>
      <c r="W101" s="157"/>
      <c r="X101" s="157" t="s">
        <v>169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170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57" t="s">
        <v>260</v>
      </c>
      <c r="D102" s="258"/>
      <c r="E102" s="258"/>
      <c r="F102" s="258"/>
      <c r="G102" s="258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9" t="s">
        <v>1068</v>
      </c>
      <c r="D103" s="187"/>
      <c r="E103" s="188">
        <v>14.48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5">
        <v>29</v>
      </c>
      <c r="B104" s="166" t="s">
        <v>788</v>
      </c>
      <c r="C104" s="183" t="s">
        <v>789</v>
      </c>
      <c r="D104" s="167" t="s">
        <v>220</v>
      </c>
      <c r="E104" s="168">
        <v>303.2835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70">
        <v>1.7</v>
      </c>
      <c r="O104" s="170">
        <f>ROUND(E104*N104,2)</f>
        <v>515.58000000000004</v>
      </c>
      <c r="P104" s="170">
        <v>0</v>
      </c>
      <c r="Q104" s="170">
        <f>ROUND(E104*P104,2)</f>
        <v>0</v>
      </c>
      <c r="R104" s="170" t="s">
        <v>221</v>
      </c>
      <c r="S104" s="170" t="s">
        <v>156</v>
      </c>
      <c r="T104" s="171" t="s">
        <v>156</v>
      </c>
      <c r="U104" s="157">
        <v>1.587</v>
      </c>
      <c r="V104" s="157">
        <f>ROUND(E104*U104,2)</f>
        <v>481.31</v>
      </c>
      <c r="W104" s="157"/>
      <c r="X104" s="157" t="s">
        <v>169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170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55"/>
      <c r="B105" s="156"/>
      <c r="C105" s="257" t="s">
        <v>933</v>
      </c>
      <c r="D105" s="258"/>
      <c r="E105" s="258"/>
      <c r="F105" s="258"/>
      <c r="G105" s="258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9" t="str">
        <f>C105</f>
        <v>sypaninou z vhodných hornin tř. 1 - 4 nebo materiálem připraveným podél výkopu ve vzdálenosti do 3 m od jeho kraje, pro jakoukoliv hloubku výkopu a jakoukoliv míru zhutnění,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9" t="s">
        <v>1069</v>
      </c>
      <c r="D106" s="187"/>
      <c r="E106" s="188">
        <v>162.80549999999999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9" t="s">
        <v>1070</v>
      </c>
      <c r="D107" s="187"/>
      <c r="E107" s="188">
        <v>101.178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9" t="s">
        <v>1071</v>
      </c>
      <c r="D108" s="187"/>
      <c r="E108" s="188">
        <v>39.299999999999997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5">
        <v>30</v>
      </c>
      <c r="B109" s="166" t="s">
        <v>280</v>
      </c>
      <c r="C109" s="183" t="s">
        <v>281</v>
      </c>
      <c r="D109" s="167" t="s">
        <v>220</v>
      </c>
      <c r="E109" s="168">
        <v>599.05050000000006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70">
        <v>0</v>
      </c>
      <c r="O109" s="170">
        <f>ROUND(E109*N109,2)</f>
        <v>0</v>
      </c>
      <c r="P109" s="170">
        <v>0</v>
      </c>
      <c r="Q109" s="170">
        <f>ROUND(E109*P109,2)</f>
        <v>0</v>
      </c>
      <c r="R109" s="170" t="s">
        <v>221</v>
      </c>
      <c r="S109" s="170" t="s">
        <v>156</v>
      </c>
      <c r="T109" s="171" t="s">
        <v>156</v>
      </c>
      <c r="U109" s="157">
        <v>0</v>
      </c>
      <c r="V109" s="157">
        <f>ROUND(E109*U109,2)</f>
        <v>0</v>
      </c>
      <c r="W109" s="157"/>
      <c r="X109" s="157" t="s">
        <v>169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170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9" t="s">
        <v>1063</v>
      </c>
      <c r="D110" s="187"/>
      <c r="E110" s="188">
        <v>599.05050000000006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59" t="s">
        <v>151</v>
      </c>
      <c r="B111" s="160" t="s">
        <v>67</v>
      </c>
      <c r="C111" s="181" t="s">
        <v>89</v>
      </c>
      <c r="D111" s="161"/>
      <c r="E111" s="162"/>
      <c r="F111" s="163"/>
      <c r="G111" s="163">
        <f>SUMIF(AG112:AG119,"&lt;&gt;NOR",G112:G119)</f>
        <v>0</v>
      </c>
      <c r="H111" s="163"/>
      <c r="I111" s="163">
        <f>SUM(I112:I119)</f>
        <v>0</v>
      </c>
      <c r="J111" s="163"/>
      <c r="K111" s="163">
        <f>SUM(K112:K119)</f>
        <v>0</v>
      </c>
      <c r="L111" s="163"/>
      <c r="M111" s="163">
        <f>SUM(M112:M119)</f>
        <v>0</v>
      </c>
      <c r="N111" s="163"/>
      <c r="O111" s="163">
        <f>SUM(O112:O119)</f>
        <v>0</v>
      </c>
      <c r="P111" s="163"/>
      <c r="Q111" s="163">
        <f>SUM(Q112:Q119)</f>
        <v>0</v>
      </c>
      <c r="R111" s="163"/>
      <c r="S111" s="163"/>
      <c r="T111" s="164"/>
      <c r="U111" s="158"/>
      <c r="V111" s="158">
        <f>SUM(V112:V119)</f>
        <v>51.66</v>
      </c>
      <c r="W111" s="158"/>
      <c r="X111" s="158"/>
      <c r="AG111" t="s">
        <v>152</v>
      </c>
    </row>
    <row r="112" spans="1:60" outlineLevel="1" x14ac:dyDescent="0.2">
      <c r="A112" s="165">
        <v>31</v>
      </c>
      <c r="B112" s="166" t="s">
        <v>1072</v>
      </c>
      <c r="C112" s="183" t="s">
        <v>1073</v>
      </c>
      <c r="D112" s="167" t="s">
        <v>220</v>
      </c>
      <c r="E112" s="168">
        <v>14</v>
      </c>
      <c r="F112" s="169"/>
      <c r="G112" s="170">
        <f>ROUND(E112*F112,2)</f>
        <v>0</v>
      </c>
      <c r="H112" s="169"/>
      <c r="I112" s="170">
        <f>ROUND(E112*H112,2)</f>
        <v>0</v>
      </c>
      <c r="J112" s="169"/>
      <c r="K112" s="170">
        <f>ROUND(E112*J112,2)</f>
        <v>0</v>
      </c>
      <c r="L112" s="170">
        <v>21</v>
      </c>
      <c r="M112" s="170">
        <f>G112*(1+L112/100)</f>
        <v>0</v>
      </c>
      <c r="N112" s="170">
        <v>0</v>
      </c>
      <c r="O112" s="170">
        <f>ROUND(E112*N112,2)</f>
        <v>0</v>
      </c>
      <c r="P112" s="170">
        <v>0</v>
      </c>
      <c r="Q112" s="170">
        <f>ROUND(E112*P112,2)</f>
        <v>0</v>
      </c>
      <c r="R112" s="170" t="s">
        <v>292</v>
      </c>
      <c r="S112" s="170" t="s">
        <v>156</v>
      </c>
      <c r="T112" s="171" t="s">
        <v>156</v>
      </c>
      <c r="U112" s="157">
        <v>2.2109999999999999</v>
      </c>
      <c r="V112" s="157">
        <f>ROUND(E112*U112,2)</f>
        <v>30.95</v>
      </c>
      <c r="W112" s="157"/>
      <c r="X112" s="157" t="s">
        <v>169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170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57" t="s">
        <v>1074</v>
      </c>
      <c r="D113" s="258"/>
      <c r="E113" s="258"/>
      <c r="F113" s="258"/>
      <c r="G113" s="258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215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246" t="s">
        <v>1075</v>
      </c>
      <c r="D114" s="247"/>
      <c r="E114" s="247"/>
      <c r="F114" s="247"/>
      <c r="G114" s="24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162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9" t="s">
        <v>1076</v>
      </c>
      <c r="D115" s="187"/>
      <c r="E115" s="188">
        <v>14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5">
        <v>32</v>
      </c>
      <c r="B116" s="166" t="s">
        <v>1077</v>
      </c>
      <c r="C116" s="183" t="s">
        <v>1078</v>
      </c>
      <c r="D116" s="167" t="s">
        <v>220</v>
      </c>
      <c r="E116" s="168">
        <v>14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70">
        <v>0</v>
      </c>
      <c r="O116" s="170">
        <f>ROUND(E116*N116,2)</f>
        <v>0</v>
      </c>
      <c r="P116" s="170">
        <v>0</v>
      </c>
      <c r="Q116" s="170">
        <f>ROUND(E116*P116,2)</f>
        <v>0</v>
      </c>
      <c r="R116" s="170" t="s">
        <v>292</v>
      </c>
      <c r="S116" s="170" t="s">
        <v>156</v>
      </c>
      <c r="T116" s="171" t="s">
        <v>156</v>
      </c>
      <c r="U116" s="157">
        <v>1.4790000000000001</v>
      </c>
      <c r="V116" s="157">
        <f>ROUND(E116*U116,2)</f>
        <v>20.71</v>
      </c>
      <c r="W116" s="157"/>
      <c r="X116" s="157" t="s">
        <v>169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170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257" t="s">
        <v>1074</v>
      </c>
      <c r="D117" s="258"/>
      <c r="E117" s="258"/>
      <c r="F117" s="258"/>
      <c r="G117" s="258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246" t="s">
        <v>1075</v>
      </c>
      <c r="D118" s="247"/>
      <c r="E118" s="247"/>
      <c r="F118" s="247"/>
      <c r="G118" s="24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162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9" t="s">
        <v>472</v>
      </c>
      <c r="D119" s="187"/>
      <c r="E119" s="188">
        <v>14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159" t="s">
        <v>151</v>
      </c>
      <c r="B120" s="160" t="s">
        <v>71</v>
      </c>
      <c r="C120" s="181" t="s">
        <v>91</v>
      </c>
      <c r="D120" s="161"/>
      <c r="E120" s="162"/>
      <c r="F120" s="163"/>
      <c r="G120" s="163">
        <f>SUMIF(AG121:AG131,"&lt;&gt;NOR",G121:G131)</f>
        <v>0</v>
      </c>
      <c r="H120" s="163"/>
      <c r="I120" s="163">
        <f>SUM(I121:I131)</f>
        <v>0</v>
      </c>
      <c r="J120" s="163"/>
      <c r="K120" s="163">
        <f>SUM(K121:K131)</f>
        <v>0</v>
      </c>
      <c r="L120" s="163"/>
      <c r="M120" s="163">
        <f>SUM(M121:M131)</f>
        <v>0</v>
      </c>
      <c r="N120" s="163"/>
      <c r="O120" s="163">
        <f>SUM(O121:O131)</f>
        <v>165.35999999999999</v>
      </c>
      <c r="P120" s="163"/>
      <c r="Q120" s="163">
        <f>SUM(Q121:Q131)</f>
        <v>0</v>
      </c>
      <c r="R120" s="163"/>
      <c r="S120" s="163"/>
      <c r="T120" s="164"/>
      <c r="U120" s="158"/>
      <c r="V120" s="158">
        <f>SUM(V121:V131)</f>
        <v>167.12</v>
      </c>
      <c r="W120" s="158"/>
      <c r="X120" s="158"/>
      <c r="AG120" t="s">
        <v>152</v>
      </c>
    </row>
    <row r="121" spans="1:60" outlineLevel="1" x14ac:dyDescent="0.2">
      <c r="A121" s="165">
        <v>33</v>
      </c>
      <c r="B121" s="166" t="s">
        <v>351</v>
      </c>
      <c r="C121" s="183" t="s">
        <v>352</v>
      </c>
      <c r="D121" s="167" t="s">
        <v>220</v>
      </c>
      <c r="E121" s="168">
        <v>70.215000000000003</v>
      </c>
      <c r="F121" s="169"/>
      <c r="G121" s="170">
        <f>ROUND(E121*F121,2)</f>
        <v>0</v>
      </c>
      <c r="H121" s="169"/>
      <c r="I121" s="170">
        <f>ROUND(E121*H121,2)</f>
        <v>0</v>
      </c>
      <c r="J121" s="169"/>
      <c r="K121" s="170">
        <f>ROUND(E121*J121,2)</f>
        <v>0</v>
      </c>
      <c r="L121" s="170">
        <v>21</v>
      </c>
      <c r="M121" s="170">
        <f>G121*(1+L121/100)</f>
        <v>0</v>
      </c>
      <c r="N121" s="170">
        <v>1.8907700000000001</v>
      </c>
      <c r="O121" s="170">
        <f>ROUND(E121*N121,2)</f>
        <v>132.76</v>
      </c>
      <c r="P121" s="170">
        <v>0</v>
      </c>
      <c r="Q121" s="170">
        <f>ROUND(E121*P121,2)</f>
        <v>0</v>
      </c>
      <c r="R121" s="170" t="s">
        <v>298</v>
      </c>
      <c r="S121" s="170" t="s">
        <v>156</v>
      </c>
      <c r="T121" s="171" t="s">
        <v>156</v>
      </c>
      <c r="U121" s="157">
        <v>1.6950000000000001</v>
      </c>
      <c r="V121" s="157">
        <f>ROUND(E121*U121,2)</f>
        <v>119.01</v>
      </c>
      <c r="W121" s="157"/>
      <c r="X121" s="157" t="s">
        <v>169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170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57" t="s">
        <v>353</v>
      </c>
      <c r="D122" s="258"/>
      <c r="E122" s="258"/>
      <c r="F122" s="258"/>
      <c r="G122" s="258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215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9" t="s">
        <v>1079</v>
      </c>
      <c r="D123" s="187"/>
      <c r="E123" s="188">
        <v>70.215000000000003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5">
        <v>34</v>
      </c>
      <c r="B124" s="166" t="s">
        <v>1080</v>
      </c>
      <c r="C124" s="183" t="s">
        <v>1081</v>
      </c>
      <c r="D124" s="167" t="s">
        <v>212</v>
      </c>
      <c r="E124" s="168">
        <v>24</v>
      </c>
      <c r="F124" s="169"/>
      <c r="G124" s="170">
        <f>ROUND(E124*F124,2)</f>
        <v>0</v>
      </c>
      <c r="H124" s="169"/>
      <c r="I124" s="170">
        <f>ROUND(E124*H124,2)</f>
        <v>0</v>
      </c>
      <c r="J124" s="169"/>
      <c r="K124" s="170">
        <f>ROUND(E124*J124,2)</f>
        <v>0</v>
      </c>
      <c r="L124" s="170">
        <v>21</v>
      </c>
      <c r="M124" s="170">
        <f>G124*(1+L124/100)</f>
        <v>0</v>
      </c>
      <c r="N124" s="170">
        <v>0.25</v>
      </c>
      <c r="O124" s="170">
        <f>ROUND(E124*N124,2)</f>
        <v>6</v>
      </c>
      <c r="P124" s="170">
        <v>0</v>
      </c>
      <c r="Q124" s="170">
        <f>ROUND(E124*P124,2)</f>
        <v>0</v>
      </c>
      <c r="R124" s="170" t="s">
        <v>1082</v>
      </c>
      <c r="S124" s="170" t="s">
        <v>156</v>
      </c>
      <c r="T124" s="171" t="s">
        <v>156</v>
      </c>
      <c r="U124" s="157">
        <v>0.16800000000000001</v>
      </c>
      <c r="V124" s="157">
        <f>ROUND(E124*U124,2)</f>
        <v>4.03</v>
      </c>
      <c r="W124" s="157"/>
      <c r="X124" s="157" t="s">
        <v>169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170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9" t="s">
        <v>1083</v>
      </c>
      <c r="D125" s="187"/>
      <c r="E125" s="188">
        <v>24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65">
        <v>35</v>
      </c>
      <c r="B126" s="166" t="s">
        <v>1084</v>
      </c>
      <c r="C126" s="183" t="s">
        <v>1085</v>
      </c>
      <c r="D126" s="167" t="s">
        <v>220</v>
      </c>
      <c r="E126" s="168">
        <v>1.6</v>
      </c>
      <c r="F126" s="169"/>
      <c r="G126" s="170">
        <f>ROUND(E126*F126,2)</f>
        <v>0</v>
      </c>
      <c r="H126" s="169"/>
      <c r="I126" s="170">
        <f>ROUND(E126*H126,2)</f>
        <v>0</v>
      </c>
      <c r="J126" s="169"/>
      <c r="K126" s="170">
        <f>ROUND(E126*J126,2)</f>
        <v>0</v>
      </c>
      <c r="L126" s="170">
        <v>21</v>
      </c>
      <c r="M126" s="170">
        <f>G126*(1+L126/100)</f>
        <v>0</v>
      </c>
      <c r="N126" s="170">
        <v>2.5799500000000002</v>
      </c>
      <c r="O126" s="170">
        <f>ROUND(E126*N126,2)</f>
        <v>4.13</v>
      </c>
      <c r="P126" s="170">
        <v>0</v>
      </c>
      <c r="Q126" s="170">
        <f>ROUND(E126*P126,2)</f>
        <v>0</v>
      </c>
      <c r="R126" s="170" t="s">
        <v>1082</v>
      </c>
      <c r="S126" s="170" t="s">
        <v>156</v>
      </c>
      <c r="T126" s="171" t="s">
        <v>156</v>
      </c>
      <c r="U126" s="157">
        <v>2.65</v>
      </c>
      <c r="V126" s="157">
        <f>ROUND(E126*U126,2)</f>
        <v>4.24</v>
      </c>
      <c r="W126" s="157"/>
      <c r="X126" s="157" t="s">
        <v>169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170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57" t="s">
        <v>1086</v>
      </c>
      <c r="D127" s="258"/>
      <c r="E127" s="258"/>
      <c r="F127" s="258"/>
      <c r="G127" s="258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79" t="str">
        <f>C127</f>
        <v>s provedením dilatačních spár v osové vzdálenosti 2 m a jejich zalitím živičnou zálivkou, do rýhy nebo do bednění,</v>
      </c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9" t="s">
        <v>1087</v>
      </c>
      <c r="D128" s="187"/>
      <c r="E128" s="188">
        <v>1.6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65">
        <v>36</v>
      </c>
      <c r="B129" s="166" t="s">
        <v>1088</v>
      </c>
      <c r="C129" s="183" t="s">
        <v>1089</v>
      </c>
      <c r="D129" s="167" t="s">
        <v>212</v>
      </c>
      <c r="E129" s="168">
        <v>24</v>
      </c>
      <c r="F129" s="169"/>
      <c r="G129" s="170">
        <f>ROUND(E129*F129,2)</f>
        <v>0</v>
      </c>
      <c r="H129" s="169"/>
      <c r="I129" s="170">
        <f>ROUND(E129*H129,2)</f>
        <v>0</v>
      </c>
      <c r="J129" s="169"/>
      <c r="K129" s="170">
        <f>ROUND(E129*J129,2)</f>
        <v>0</v>
      </c>
      <c r="L129" s="170">
        <v>21</v>
      </c>
      <c r="M129" s="170">
        <f>G129*(1+L129/100)</f>
        <v>0</v>
      </c>
      <c r="N129" s="170">
        <v>0.93642000000000003</v>
      </c>
      <c r="O129" s="170">
        <f>ROUND(E129*N129,2)</f>
        <v>22.47</v>
      </c>
      <c r="P129" s="170">
        <v>0</v>
      </c>
      <c r="Q129" s="170">
        <f>ROUND(E129*P129,2)</f>
        <v>0</v>
      </c>
      <c r="R129" s="170" t="s">
        <v>1082</v>
      </c>
      <c r="S129" s="170" t="s">
        <v>156</v>
      </c>
      <c r="T129" s="171" t="s">
        <v>156</v>
      </c>
      <c r="U129" s="157">
        <v>1.66</v>
      </c>
      <c r="V129" s="157">
        <f>ROUND(E129*U129,2)</f>
        <v>39.840000000000003</v>
      </c>
      <c r="W129" s="157"/>
      <c r="X129" s="157" t="s">
        <v>169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170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257" t="s">
        <v>1090</v>
      </c>
      <c r="D130" s="258"/>
      <c r="E130" s="258"/>
      <c r="F130" s="258"/>
      <c r="G130" s="258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9" t="s">
        <v>1083</v>
      </c>
      <c r="D131" s="187"/>
      <c r="E131" s="188">
        <v>24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159" t="s">
        <v>151</v>
      </c>
      <c r="B132" s="160" t="s">
        <v>92</v>
      </c>
      <c r="C132" s="181" t="s">
        <v>93</v>
      </c>
      <c r="D132" s="161"/>
      <c r="E132" s="162"/>
      <c r="F132" s="163"/>
      <c r="G132" s="163">
        <f>SUMIF(AG133:AG151,"&lt;&gt;NOR",G133:G151)</f>
        <v>0</v>
      </c>
      <c r="H132" s="163"/>
      <c r="I132" s="163">
        <f>SUM(I133:I151)</f>
        <v>0</v>
      </c>
      <c r="J132" s="163"/>
      <c r="K132" s="163">
        <f>SUM(K133:K151)</f>
        <v>0</v>
      </c>
      <c r="L132" s="163"/>
      <c r="M132" s="163">
        <f>SUM(M133:M151)</f>
        <v>0</v>
      </c>
      <c r="N132" s="163"/>
      <c r="O132" s="163">
        <f>SUM(O133:O151)</f>
        <v>744.90000000000009</v>
      </c>
      <c r="P132" s="163"/>
      <c r="Q132" s="163">
        <f>SUM(Q133:Q151)</f>
        <v>0</v>
      </c>
      <c r="R132" s="163"/>
      <c r="S132" s="163"/>
      <c r="T132" s="164"/>
      <c r="U132" s="158"/>
      <c r="V132" s="158">
        <f>SUM(V133:V151)</f>
        <v>107.47999999999999</v>
      </c>
      <c r="W132" s="158"/>
      <c r="X132" s="158"/>
      <c r="AG132" t="s">
        <v>152</v>
      </c>
    </row>
    <row r="133" spans="1:60" outlineLevel="1" x14ac:dyDescent="0.2">
      <c r="A133" s="165">
        <v>37</v>
      </c>
      <c r="B133" s="166" t="s">
        <v>1091</v>
      </c>
      <c r="C133" s="183" t="s">
        <v>1092</v>
      </c>
      <c r="D133" s="167" t="s">
        <v>212</v>
      </c>
      <c r="E133" s="168">
        <v>173.8</v>
      </c>
      <c r="F133" s="169"/>
      <c r="G133" s="170">
        <f>ROUND(E133*F133,2)</f>
        <v>0</v>
      </c>
      <c r="H133" s="169"/>
      <c r="I133" s="170">
        <f>ROUND(E133*H133,2)</f>
        <v>0</v>
      </c>
      <c r="J133" s="169"/>
      <c r="K133" s="170">
        <f>ROUND(E133*J133,2)</f>
        <v>0</v>
      </c>
      <c r="L133" s="170">
        <v>21</v>
      </c>
      <c r="M133" s="170">
        <f>G133*(1+L133/100)</f>
        <v>0</v>
      </c>
      <c r="N133" s="170">
        <v>0.71643999999999997</v>
      </c>
      <c r="O133" s="170">
        <f>ROUND(E133*N133,2)</f>
        <v>124.52</v>
      </c>
      <c r="P133" s="170">
        <v>0</v>
      </c>
      <c r="Q133" s="170">
        <f>ROUND(E133*P133,2)</f>
        <v>0</v>
      </c>
      <c r="R133" s="170" t="s">
        <v>213</v>
      </c>
      <c r="S133" s="170" t="s">
        <v>156</v>
      </c>
      <c r="T133" s="171" t="s">
        <v>156</v>
      </c>
      <c r="U133" s="157">
        <v>7.2999999999999995E-2</v>
      </c>
      <c r="V133" s="157">
        <f>ROUND(E133*U133,2)</f>
        <v>12.69</v>
      </c>
      <c r="W133" s="157"/>
      <c r="X133" s="157" t="s">
        <v>169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170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257" t="s">
        <v>981</v>
      </c>
      <c r="D134" s="258"/>
      <c r="E134" s="258"/>
      <c r="F134" s="258"/>
      <c r="G134" s="258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215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79" t="str">
        <f>C134</f>
        <v>kamenivo hrubé drcené vel. 32 - 63 mm s výplňovým kamenivem (vibrovaný štěrk), s rozprostřením, vlhčením a zhutněním</v>
      </c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9" t="s">
        <v>1093</v>
      </c>
      <c r="D135" s="187"/>
      <c r="E135" s="188">
        <v>173.8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217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65">
        <v>38</v>
      </c>
      <c r="B136" s="166" t="s">
        <v>846</v>
      </c>
      <c r="C136" s="183" t="s">
        <v>1094</v>
      </c>
      <c r="D136" s="167" t="s">
        <v>220</v>
      </c>
      <c r="E136" s="168">
        <v>217.874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70">
        <v>2.2040000000000002</v>
      </c>
      <c r="O136" s="170">
        <f>ROUND(E136*N136,2)</f>
        <v>480.19</v>
      </c>
      <c r="P136" s="170">
        <v>0</v>
      </c>
      <c r="Q136" s="170">
        <f>ROUND(E136*P136,2)</f>
        <v>0</v>
      </c>
      <c r="R136" s="170" t="s">
        <v>292</v>
      </c>
      <c r="S136" s="170" t="s">
        <v>156</v>
      </c>
      <c r="T136" s="171" t="s">
        <v>156</v>
      </c>
      <c r="U136" s="157">
        <v>0.185</v>
      </c>
      <c r="V136" s="157">
        <f>ROUND(E136*U136,2)</f>
        <v>40.31</v>
      </c>
      <c r="W136" s="157"/>
      <c r="X136" s="157" t="s">
        <v>169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170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57" t="s">
        <v>1095</v>
      </c>
      <c r="D137" s="258"/>
      <c r="E137" s="258"/>
      <c r="F137" s="258"/>
      <c r="G137" s="258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246" t="s">
        <v>1096</v>
      </c>
      <c r="D138" s="247"/>
      <c r="E138" s="247"/>
      <c r="F138" s="247"/>
      <c r="G138" s="24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162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9" t="s">
        <v>1097</v>
      </c>
      <c r="D139" s="187"/>
      <c r="E139" s="188">
        <v>66.555499999999995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217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9" t="s">
        <v>1098</v>
      </c>
      <c r="D140" s="187"/>
      <c r="E140" s="188">
        <v>141.71850000000001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217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9" t="s">
        <v>1099</v>
      </c>
      <c r="D141" s="187"/>
      <c r="E141" s="188">
        <v>9.6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217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65">
        <v>39</v>
      </c>
      <c r="B142" s="166" t="s">
        <v>1100</v>
      </c>
      <c r="C142" s="183" t="s">
        <v>1101</v>
      </c>
      <c r="D142" s="167" t="s">
        <v>212</v>
      </c>
      <c r="E142" s="168">
        <v>252.8</v>
      </c>
      <c r="F142" s="169"/>
      <c r="G142" s="170">
        <f>ROUND(E142*F142,2)</f>
        <v>0</v>
      </c>
      <c r="H142" s="169"/>
      <c r="I142" s="170">
        <f>ROUND(E142*H142,2)</f>
        <v>0</v>
      </c>
      <c r="J142" s="169"/>
      <c r="K142" s="170">
        <f>ROUND(E142*J142,2)</f>
        <v>0</v>
      </c>
      <c r="L142" s="170">
        <v>21</v>
      </c>
      <c r="M142" s="170">
        <f>G142*(1+L142/100)</f>
        <v>0</v>
      </c>
      <c r="N142" s="170">
        <v>0.31647999999999998</v>
      </c>
      <c r="O142" s="170">
        <f>ROUND(E142*N142,2)</f>
        <v>80.010000000000005</v>
      </c>
      <c r="P142" s="170">
        <v>0</v>
      </c>
      <c r="Q142" s="170">
        <f>ROUND(E142*P142,2)</f>
        <v>0</v>
      </c>
      <c r="R142" s="170" t="s">
        <v>213</v>
      </c>
      <c r="S142" s="170" t="s">
        <v>156</v>
      </c>
      <c r="T142" s="171" t="s">
        <v>156</v>
      </c>
      <c r="U142" s="157">
        <v>9.8000000000000004E-2</v>
      </c>
      <c r="V142" s="157">
        <f>ROUND(E142*U142,2)</f>
        <v>24.77</v>
      </c>
      <c r="W142" s="157"/>
      <c r="X142" s="157" t="s">
        <v>169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170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257" t="s">
        <v>357</v>
      </c>
      <c r="D143" s="258"/>
      <c r="E143" s="258"/>
      <c r="F143" s="258"/>
      <c r="G143" s="258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215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9" t="s">
        <v>1102</v>
      </c>
      <c r="D144" s="187"/>
      <c r="E144" s="188">
        <v>252.8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65">
        <v>40</v>
      </c>
      <c r="B145" s="166" t="s">
        <v>371</v>
      </c>
      <c r="C145" s="183" t="s">
        <v>372</v>
      </c>
      <c r="D145" s="167" t="s">
        <v>212</v>
      </c>
      <c r="E145" s="168">
        <v>173.8</v>
      </c>
      <c r="F145" s="169"/>
      <c r="G145" s="170">
        <f>ROUND(E145*F145,2)</f>
        <v>0</v>
      </c>
      <c r="H145" s="169"/>
      <c r="I145" s="170">
        <f>ROUND(E145*H145,2)</f>
        <v>0</v>
      </c>
      <c r="J145" s="169"/>
      <c r="K145" s="170">
        <f>ROUND(E145*J145,2)</f>
        <v>0</v>
      </c>
      <c r="L145" s="170">
        <v>21</v>
      </c>
      <c r="M145" s="170">
        <f>G145*(1+L145/100)</f>
        <v>0</v>
      </c>
      <c r="N145" s="170">
        <v>5.6100000000000004E-3</v>
      </c>
      <c r="O145" s="170">
        <f>ROUND(E145*N145,2)</f>
        <v>0.98</v>
      </c>
      <c r="P145" s="170">
        <v>0</v>
      </c>
      <c r="Q145" s="170">
        <f>ROUND(E145*P145,2)</f>
        <v>0</v>
      </c>
      <c r="R145" s="170" t="s">
        <v>213</v>
      </c>
      <c r="S145" s="170" t="s">
        <v>156</v>
      </c>
      <c r="T145" s="171" t="s">
        <v>156</v>
      </c>
      <c r="U145" s="157">
        <v>4.0000000000000001E-3</v>
      </c>
      <c r="V145" s="157">
        <f>ROUND(E145*U145,2)</f>
        <v>0.7</v>
      </c>
      <c r="W145" s="157"/>
      <c r="X145" s="157" t="s">
        <v>169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170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57" t="s">
        <v>373</v>
      </c>
      <c r="D146" s="258"/>
      <c r="E146" s="258"/>
      <c r="F146" s="258"/>
      <c r="G146" s="258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215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9" t="s">
        <v>997</v>
      </c>
      <c r="D147" s="187"/>
      <c r="E147" s="188">
        <v>173.8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65">
        <v>41</v>
      </c>
      <c r="B148" s="166" t="s">
        <v>375</v>
      </c>
      <c r="C148" s="183" t="s">
        <v>376</v>
      </c>
      <c r="D148" s="167" t="s">
        <v>212</v>
      </c>
      <c r="E148" s="168">
        <v>284.39999999999998</v>
      </c>
      <c r="F148" s="169"/>
      <c r="G148" s="170">
        <f>ROUND(E148*F148,2)</f>
        <v>0</v>
      </c>
      <c r="H148" s="169"/>
      <c r="I148" s="170">
        <f>ROUND(E148*H148,2)</f>
        <v>0</v>
      </c>
      <c r="J148" s="169"/>
      <c r="K148" s="170">
        <f>ROUND(E148*J148,2)</f>
        <v>0</v>
      </c>
      <c r="L148" s="170">
        <v>21</v>
      </c>
      <c r="M148" s="170">
        <f>G148*(1+L148/100)</f>
        <v>0</v>
      </c>
      <c r="N148" s="170">
        <v>7.1000000000000002E-4</v>
      </c>
      <c r="O148" s="170">
        <f>ROUND(E148*N148,2)</f>
        <v>0.2</v>
      </c>
      <c r="P148" s="170">
        <v>0</v>
      </c>
      <c r="Q148" s="170">
        <f>ROUND(E148*P148,2)</f>
        <v>0</v>
      </c>
      <c r="R148" s="170" t="s">
        <v>213</v>
      </c>
      <c r="S148" s="170" t="s">
        <v>156</v>
      </c>
      <c r="T148" s="171" t="s">
        <v>156</v>
      </c>
      <c r="U148" s="157">
        <v>2E-3</v>
      </c>
      <c r="V148" s="157">
        <f>ROUND(E148*U148,2)</f>
        <v>0.56999999999999995</v>
      </c>
      <c r="W148" s="157"/>
      <c r="X148" s="157" t="s">
        <v>169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170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9" t="s">
        <v>1103</v>
      </c>
      <c r="D149" s="187"/>
      <c r="E149" s="188">
        <v>284.39999999999998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65">
        <v>42</v>
      </c>
      <c r="B150" s="166" t="s">
        <v>1104</v>
      </c>
      <c r="C150" s="183" t="s">
        <v>1105</v>
      </c>
      <c r="D150" s="167" t="s">
        <v>212</v>
      </c>
      <c r="E150" s="168">
        <v>284.39999999999998</v>
      </c>
      <c r="F150" s="169"/>
      <c r="G150" s="170">
        <f>ROUND(E150*F150,2)</f>
        <v>0</v>
      </c>
      <c r="H150" s="169"/>
      <c r="I150" s="170">
        <f>ROUND(E150*H150,2)</f>
        <v>0</v>
      </c>
      <c r="J150" s="169"/>
      <c r="K150" s="170">
        <f>ROUND(E150*J150,2)</f>
        <v>0</v>
      </c>
      <c r="L150" s="170">
        <v>21</v>
      </c>
      <c r="M150" s="170">
        <f>G150*(1+L150/100)</f>
        <v>0</v>
      </c>
      <c r="N150" s="170">
        <v>0.20746000000000001</v>
      </c>
      <c r="O150" s="170">
        <f>ROUND(E150*N150,2)</f>
        <v>59</v>
      </c>
      <c r="P150" s="170">
        <v>0</v>
      </c>
      <c r="Q150" s="170">
        <f>ROUND(E150*P150,2)</f>
        <v>0</v>
      </c>
      <c r="R150" s="170" t="s">
        <v>213</v>
      </c>
      <c r="S150" s="170" t="s">
        <v>156</v>
      </c>
      <c r="T150" s="171" t="s">
        <v>156</v>
      </c>
      <c r="U150" s="157">
        <v>0.1</v>
      </c>
      <c r="V150" s="157">
        <f>ROUND(E150*U150,2)</f>
        <v>28.44</v>
      </c>
      <c r="W150" s="157"/>
      <c r="X150" s="157" t="s">
        <v>169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170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9" t="s">
        <v>1106</v>
      </c>
      <c r="D151" s="187"/>
      <c r="E151" s="188">
        <v>284.39999999999998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159" t="s">
        <v>151</v>
      </c>
      <c r="B152" s="160" t="s">
        <v>98</v>
      </c>
      <c r="C152" s="181" t="s">
        <v>99</v>
      </c>
      <c r="D152" s="161"/>
      <c r="E152" s="162"/>
      <c r="F152" s="163"/>
      <c r="G152" s="163">
        <f>SUMIF(AG153:AG223,"&lt;&gt;NOR",G153:G223)</f>
        <v>0</v>
      </c>
      <c r="H152" s="163"/>
      <c r="I152" s="163">
        <f>SUM(I153:I223)</f>
        <v>0</v>
      </c>
      <c r="J152" s="163"/>
      <c r="K152" s="163">
        <f>SUM(K153:K223)</f>
        <v>0</v>
      </c>
      <c r="L152" s="163"/>
      <c r="M152" s="163">
        <f>SUM(M153:M223)</f>
        <v>0</v>
      </c>
      <c r="N152" s="163"/>
      <c r="O152" s="163">
        <f>SUM(O153:O223)</f>
        <v>78.419999999999987</v>
      </c>
      <c r="P152" s="163"/>
      <c r="Q152" s="163">
        <f>SUM(Q153:Q223)</f>
        <v>0</v>
      </c>
      <c r="R152" s="163"/>
      <c r="S152" s="163"/>
      <c r="T152" s="164"/>
      <c r="U152" s="158"/>
      <c r="V152" s="158">
        <f>SUM(V153:V223)</f>
        <v>424.51</v>
      </c>
      <c r="W152" s="158"/>
      <c r="X152" s="158"/>
      <c r="AG152" t="s">
        <v>152</v>
      </c>
    </row>
    <row r="153" spans="1:60" outlineLevel="1" x14ac:dyDescent="0.2">
      <c r="A153" s="165">
        <v>43</v>
      </c>
      <c r="B153" s="166" t="s">
        <v>1107</v>
      </c>
      <c r="C153" s="183" t="s">
        <v>1108</v>
      </c>
      <c r="D153" s="167" t="s">
        <v>297</v>
      </c>
      <c r="E153" s="168">
        <v>382</v>
      </c>
      <c r="F153" s="169"/>
      <c r="G153" s="170">
        <f>ROUND(E153*F153,2)</f>
        <v>0</v>
      </c>
      <c r="H153" s="169"/>
      <c r="I153" s="170">
        <f>ROUND(E153*H153,2)</f>
        <v>0</v>
      </c>
      <c r="J153" s="169"/>
      <c r="K153" s="170">
        <f>ROUND(E153*J153,2)</f>
        <v>0</v>
      </c>
      <c r="L153" s="170">
        <v>21</v>
      </c>
      <c r="M153" s="170">
        <f>G153*(1+L153/100)</f>
        <v>0</v>
      </c>
      <c r="N153" s="170">
        <v>1.0000000000000001E-5</v>
      </c>
      <c r="O153" s="170">
        <f>ROUND(E153*N153,2)</f>
        <v>0</v>
      </c>
      <c r="P153" s="170">
        <v>0</v>
      </c>
      <c r="Q153" s="170">
        <f>ROUND(E153*P153,2)</f>
        <v>0</v>
      </c>
      <c r="R153" s="170" t="s">
        <v>298</v>
      </c>
      <c r="S153" s="170" t="s">
        <v>156</v>
      </c>
      <c r="T153" s="171" t="s">
        <v>156</v>
      </c>
      <c r="U153" s="157">
        <v>9.7000000000000003E-2</v>
      </c>
      <c r="V153" s="157">
        <f>ROUND(E153*U153,2)</f>
        <v>37.049999999999997</v>
      </c>
      <c r="W153" s="157"/>
      <c r="X153" s="157" t="s">
        <v>169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170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57" t="s">
        <v>1109</v>
      </c>
      <c r="D154" s="258"/>
      <c r="E154" s="258"/>
      <c r="F154" s="258"/>
      <c r="G154" s="258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215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9" t="s">
        <v>1110</v>
      </c>
      <c r="D155" s="187"/>
      <c r="E155" s="188">
        <v>382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65">
        <v>44</v>
      </c>
      <c r="B156" s="166" t="s">
        <v>1111</v>
      </c>
      <c r="C156" s="183" t="s">
        <v>1112</v>
      </c>
      <c r="D156" s="167" t="s">
        <v>412</v>
      </c>
      <c r="E156" s="168">
        <v>2</v>
      </c>
      <c r="F156" s="169"/>
      <c r="G156" s="170">
        <f>ROUND(E156*F156,2)</f>
        <v>0</v>
      </c>
      <c r="H156" s="169"/>
      <c r="I156" s="170">
        <f>ROUND(E156*H156,2)</f>
        <v>0</v>
      </c>
      <c r="J156" s="169"/>
      <c r="K156" s="170">
        <f>ROUND(E156*J156,2)</f>
        <v>0</v>
      </c>
      <c r="L156" s="170">
        <v>21</v>
      </c>
      <c r="M156" s="170">
        <f>G156*(1+L156/100)</f>
        <v>0</v>
      </c>
      <c r="N156" s="170">
        <v>4.0000000000000003E-5</v>
      </c>
      <c r="O156" s="170">
        <f>ROUND(E156*N156,2)</f>
        <v>0</v>
      </c>
      <c r="P156" s="170">
        <v>0</v>
      </c>
      <c r="Q156" s="170">
        <f>ROUND(E156*P156,2)</f>
        <v>0</v>
      </c>
      <c r="R156" s="170" t="s">
        <v>298</v>
      </c>
      <c r="S156" s="170" t="s">
        <v>156</v>
      </c>
      <c r="T156" s="171" t="s">
        <v>156</v>
      </c>
      <c r="U156" s="157">
        <v>0.38</v>
      </c>
      <c r="V156" s="157">
        <f>ROUND(E156*U156,2)</f>
        <v>0.76</v>
      </c>
      <c r="W156" s="157"/>
      <c r="X156" s="157" t="s">
        <v>169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170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257" t="s">
        <v>353</v>
      </c>
      <c r="D157" s="258"/>
      <c r="E157" s="258"/>
      <c r="F157" s="258"/>
      <c r="G157" s="258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215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9" t="s">
        <v>67</v>
      </c>
      <c r="D158" s="187"/>
      <c r="E158" s="188">
        <v>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217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22.5" outlineLevel="1" x14ac:dyDescent="0.2">
      <c r="A159" s="165">
        <v>45</v>
      </c>
      <c r="B159" s="166" t="s">
        <v>1113</v>
      </c>
      <c r="C159" s="183" t="s">
        <v>1114</v>
      </c>
      <c r="D159" s="167" t="s">
        <v>412</v>
      </c>
      <c r="E159" s="168">
        <v>3</v>
      </c>
      <c r="F159" s="169"/>
      <c r="G159" s="170">
        <f>ROUND(E159*F159,2)</f>
        <v>0</v>
      </c>
      <c r="H159" s="169"/>
      <c r="I159" s="170">
        <f>ROUND(E159*H159,2)</f>
        <v>0</v>
      </c>
      <c r="J159" s="169"/>
      <c r="K159" s="170">
        <f>ROUND(E159*J159,2)</f>
        <v>0</v>
      </c>
      <c r="L159" s="170">
        <v>21</v>
      </c>
      <c r="M159" s="170">
        <f>G159*(1+L159/100)</f>
        <v>0</v>
      </c>
      <c r="N159" s="170">
        <v>5.0000000000000002E-5</v>
      </c>
      <c r="O159" s="170">
        <f>ROUND(E159*N159,2)</f>
        <v>0</v>
      </c>
      <c r="P159" s="170">
        <v>0</v>
      </c>
      <c r="Q159" s="170">
        <f>ROUND(E159*P159,2)</f>
        <v>0</v>
      </c>
      <c r="R159" s="170" t="s">
        <v>298</v>
      </c>
      <c r="S159" s="170" t="s">
        <v>156</v>
      </c>
      <c r="T159" s="171" t="s">
        <v>156</v>
      </c>
      <c r="U159" s="157">
        <v>0.42</v>
      </c>
      <c r="V159" s="157">
        <f>ROUND(E159*U159,2)</f>
        <v>1.26</v>
      </c>
      <c r="W159" s="157"/>
      <c r="X159" s="157" t="s">
        <v>169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170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57" t="s">
        <v>353</v>
      </c>
      <c r="D160" s="258"/>
      <c r="E160" s="258"/>
      <c r="F160" s="258"/>
      <c r="G160" s="258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215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9" t="s">
        <v>69</v>
      </c>
      <c r="D161" s="187"/>
      <c r="E161" s="188">
        <v>3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217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65">
        <v>46</v>
      </c>
      <c r="B162" s="166" t="s">
        <v>1115</v>
      </c>
      <c r="C162" s="183" t="s">
        <v>1116</v>
      </c>
      <c r="D162" s="167" t="s">
        <v>412</v>
      </c>
      <c r="E162" s="168">
        <v>1</v>
      </c>
      <c r="F162" s="169"/>
      <c r="G162" s="170">
        <f>ROUND(E162*F162,2)</f>
        <v>0</v>
      </c>
      <c r="H162" s="169"/>
      <c r="I162" s="170">
        <f>ROUND(E162*H162,2)</f>
        <v>0</v>
      </c>
      <c r="J162" s="169"/>
      <c r="K162" s="170">
        <f>ROUND(E162*J162,2)</f>
        <v>0</v>
      </c>
      <c r="L162" s="170">
        <v>21</v>
      </c>
      <c r="M162" s="170">
        <f>G162*(1+L162/100)</f>
        <v>0</v>
      </c>
      <c r="N162" s="170">
        <v>1.2E-4</v>
      </c>
      <c r="O162" s="170">
        <f>ROUND(E162*N162,2)</f>
        <v>0</v>
      </c>
      <c r="P162" s="170">
        <v>0</v>
      </c>
      <c r="Q162" s="170">
        <f>ROUND(E162*P162,2)</f>
        <v>0</v>
      </c>
      <c r="R162" s="170" t="s">
        <v>298</v>
      </c>
      <c r="S162" s="170" t="s">
        <v>156</v>
      </c>
      <c r="T162" s="171" t="s">
        <v>156</v>
      </c>
      <c r="U162" s="157">
        <v>1.337</v>
      </c>
      <c r="V162" s="157">
        <f>ROUND(E162*U162,2)</f>
        <v>1.34</v>
      </c>
      <c r="W162" s="157"/>
      <c r="X162" s="157" t="s">
        <v>169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170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257" t="s">
        <v>1117</v>
      </c>
      <c r="D163" s="258"/>
      <c r="E163" s="258"/>
      <c r="F163" s="258"/>
      <c r="G163" s="258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9" t="s">
        <v>1118</v>
      </c>
      <c r="D164" s="187"/>
      <c r="E164" s="188">
        <v>1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65">
        <v>47</v>
      </c>
      <c r="B165" s="166" t="s">
        <v>1119</v>
      </c>
      <c r="C165" s="183" t="s">
        <v>1120</v>
      </c>
      <c r="D165" s="167" t="s">
        <v>1121</v>
      </c>
      <c r="E165" s="168">
        <v>4</v>
      </c>
      <c r="F165" s="169"/>
      <c r="G165" s="170">
        <f>ROUND(E165*F165,2)</f>
        <v>0</v>
      </c>
      <c r="H165" s="169"/>
      <c r="I165" s="170">
        <f>ROUND(E165*H165,2)</f>
        <v>0</v>
      </c>
      <c r="J165" s="169"/>
      <c r="K165" s="170">
        <f>ROUND(E165*J165,2)</f>
        <v>0</v>
      </c>
      <c r="L165" s="170">
        <v>21</v>
      </c>
      <c r="M165" s="170">
        <f>G165*(1+L165/100)</f>
        <v>0</v>
      </c>
      <c r="N165" s="170">
        <v>0</v>
      </c>
      <c r="O165" s="170">
        <f>ROUND(E165*N165,2)</f>
        <v>0</v>
      </c>
      <c r="P165" s="170">
        <v>0</v>
      </c>
      <c r="Q165" s="170">
        <f>ROUND(E165*P165,2)</f>
        <v>0</v>
      </c>
      <c r="R165" s="170" t="s">
        <v>298</v>
      </c>
      <c r="S165" s="170" t="s">
        <v>156</v>
      </c>
      <c r="T165" s="171" t="s">
        <v>156</v>
      </c>
      <c r="U165" s="157">
        <v>0.9</v>
      </c>
      <c r="V165" s="157">
        <f>ROUND(E165*U165,2)</f>
        <v>3.6</v>
      </c>
      <c r="W165" s="157"/>
      <c r="X165" s="157" t="s">
        <v>169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170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9" t="s">
        <v>1122</v>
      </c>
      <c r="D166" s="187"/>
      <c r="E166" s="188">
        <v>4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65">
        <v>48</v>
      </c>
      <c r="B167" s="166" t="s">
        <v>1123</v>
      </c>
      <c r="C167" s="183" t="s">
        <v>1124</v>
      </c>
      <c r="D167" s="167" t="s">
        <v>412</v>
      </c>
      <c r="E167" s="168">
        <v>21</v>
      </c>
      <c r="F167" s="169"/>
      <c r="G167" s="170">
        <f>ROUND(E167*F167,2)</f>
        <v>0</v>
      </c>
      <c r="H167" s="169"/>
      <c r="I167" s="170">
        <f>ROUND(E167*H167,2)</f>
        <v>0</v>
      </c>
      <c r="J167" s="169"/>
      <c r="K167" s="170">
        <f>ROUND(E167*J167,2)</f>
        <v>0</v>
      </c>
      <c r="L167" s="170">
        <v>21</v>
      </c>
      <c r="M167" s="170">
        <f>G167*(1+L167/100)</f>
        <v>0</v>
      </c>
      <c r="N167" s="170">
        <v>3.5819999999999998E-2</v>
      </c>
      <c r="O167" s="170">
        <f>ROUND(E167*N167,2)</f>
        <v>0.75</v>
      </c>
      <c r="P167" s="170">
        <v>0</v>
      </c>
      <c r="Q167" s="170">
        <f>ROUND(E167*P167,2)</f>
        <v>0</v>
      </c>
      <c r="R167" s="170" t="s">
        <v>298</v>
      </c>
      <c r="S167" s="170" t="s">
        <v>156</v>
      </c>
      <c r="T167" s="171" t="s">
        <v>156</v>
      </c>
      <c r="U167" s="157">
        <v>3.024</v>
      </c>
      <c r="V167" s="157">
        <f>ROUND(E167*U167,2)</f>
        <v>63.5</v>
      </c>
      <c r="W167" s="157"/>
      <c r="X167" s="157" t="s">
        <v>169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170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9" t="s">
        <v>1125</v>
      </c>
      <c r="D168" s="187"/>
      <c r="E168" s="188">
        <v>21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217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33.75" outlineLevel="1" x14ac:dyDescent="0.2">
      <c r="A169" s="165">
        <v>49</v>
      </c>
      <c r="B169" s="166" t="s">
        <v>1126</v>
      </c>
      <c r="C169" s="183" t="s">
        <v>1127</v>
      </c>
      <c r="D169" s="167" t="s">
        <v>412</v>
      </c>
      <c r="E169" s="168">
        <v>14</v>
      </c>
      <c r="F169" s="169"/>
      <c r="G169" s="170">
        <f>ROUND(E169*F169,2)</f>
        <v>0</v>
      </c>
      <c r="H169" s="169"/>
      <c r="I169" s="170">
        <f>ROUND(E169*H169,2)</f>
        <v>0</v>
      </c>
      <c r="J169" s="169"/>
      <c r="K169" s="170">
        <f>ROUND(E169*J169,2)</f>
        <v>0</v>
      </c>
      <c r="L169" s="170">
        <v>21</v>
      </c>
      <c r="M169" s="170">
        <f>G169*(1+L169/100)</f>
        <v>0</v>
      </c>
      <c r="N169" s="170">
        <v>2.2089799999999999</v>
      </c>
      <c r="O169" s="170">
        <f>ROUND(E169*N169,2)</f>
        <v>30.93</v>
      </c>
      <c r="P169" s="170">
        <v>0</v>
      </c>
      <c r="Q169" s="170">
        <f>ROUND(E169*P169,2)</f>
        <v>0</v>
      </c>
      <c r="R169" s="170" t="s">
        <v>298</v>
      </c>
      <c r="S169" s="170" t="s">
        <v>156</v>
      </c>
      <c r="T169" s="171" t="s">
        <v>156</v>
      </c>
      <c r="U169" s="157">
        <v>21.292000000000002</v>
      </c>
      <c r="V169" s="157">
        <f>ROUND(E169*U169,2)</f>
        <v>298.08999999999997</v>
      </c>
      <c r="W169" s="157"/>
      <c r="X169" s="157" t="s">
        <v>169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170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57" t="s">
        <v>1128</v>
      </c>
      <c r="D170" s="258"/>
      <c r="E170" s="258"/>
      <c r="F170" s="258"/>
      <c r="G170" s="258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215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9" t="s">
        <v>472</v>
      </c>
      <c r="D171" s="187"/>
      <c r="E171" s="188">
        <v>14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217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65">
        <v>50</v>
      </c>
      <c r="B172" s="166" t="s">
        <v>1129</v>
      </c>
      <c r="C172" s="183" t="s">
        <v>1130</v>
      </c>
      <c r="D172" s="167" t="s">
        <v>412</v>
      </c>
      <c r="E172" s="168">
        <v>8</v>
      </c>
      <c r="F172" s="169"/>
      <c r="G172" s="170">
        <f>ROUND(E172*F172,2)</f>
        <v>0</v>
      </c>
      <c r="H172" s="169"/>
      <c r="I172" s="170">
        <f>ROUND(E172*H172,2)</f>
        <v>0</v>
      </c>
      <c r="J172" s="169"/>
      <c r="K172" s="170">
        <f>ROUND(E172*J172,2)</f>
        <v>0</v>
      </c>
      <c r="L172" s="170">
        <v>21</v>
      </c>
      <c r="M172" s="170">
        <f>G172*(1+L172/100)</f>
        <v>0</v>
      </c>
      <c r="N172" s="170">
        <v>7.0200000000000002E-3</v>
      </c>
      <c r="O172" s="170">
        <f>ROUND(E172*N172,2)</f>
        <v>0.06</v>
      </c>
      <c r="P172" s="170">
        <v>0</v>
      </c>
      <c r="Q172" s="170">
        <f>ROUND(E172*P172,2)</f>
        <v>0</v>
      </c>
      <c r="R172" s="170" t="s">
        <v>298</v>
      </c>
      <c r="S172" s="170" t="s">
        <v>156</v>
      </c>
      <c r="T172" s="171" t="s">
        <v>156</v>
      </c>
      <c r="U172" s="157">
        <v>1.0940000000000001</v>
      </c>
      <c r="V172" s="157">
        <f>ROUND(E172*U172,2)</f>
        <v>8.75</v>
      </c>
      <c r="W172" s="157"/>
      <c r="X172" s="157" t="s">
        <v>169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170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9" t="s">
        <v>98</v>
      </c>
      <c r="D173" s="187"/>
      <c r="E173" s="188">
        <v>8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217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5">
        <v>51</v>
      </c>
      <c r="B174" s="166" t="s">
        <v>1131</v>
      </c>
      <c r="C174" s="183" t="s">
        <v>1132</v>
      </c>
      <c r="D174" s="167" t="s">
        <v>412</v>
      </c>
      <c r="E174" s="168">
        <v>6</v>
      </c>
      <c r="F174" s="169"/>
      <c r="G174" s="170">
        <f>ROUND(E174*F174,2)</f>
        <v>0</v>
      </c>
      <c r="H174" s="169"/>
      <c r="I174" s="170">
        <f>ROUND(E174*H174,2)</f>
        <v>0</v>
      </c>
      <c r="J174" s="169"/>
      <c r="K174" s="170">
        <f>ROUND(E174*J174,2)</f>
        <v>0</v>
      </c>
      <c r="L174" s="170">
        <v>21</v>
      </c>
      <c r="M174" s="170">
        <f>G174*(1+L174/100)</f>
        <v>0</v>
      </c>
      <c r="N174" s="170">
        <v>7.0200000000000002E-3</v>
      </c>
      <c r="O174" s="170">
        <f>ROUND(E174*N174,2)</f>
        <v>0.04</v>
      </c>
      <c r="P174" s="170">
        <v>0</v>
      </c>
      <c r="Q174" s="170">
        <f>ROUND(E174*P174,2)</f>
        <v>0</v>
      </c>
      <c r="R174" s="170" t="s">
        <v>298</v>
      </c>
      <c r="S174" s="170" t="s">
        <v>156</v>
      </c>
      <c r="T174" s="171" t="s">
        <v>156</v>
      </c>
      <c r="U174" s="157">
        <v>1.694</v>
      </c>
      <c r="V174" s="157">
        <f>ROUND(E174*U174,2)</f>
        <v>10.16</v>
      </c>
      <c r="W174" s="157"/>
      <c r="X174" s="157" t="s">
        <v>169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170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9" t="s">
        <v>864</v>
      </c>
      <c r="D175" s="187"/>
      <c r="E175" s="188">
        <v>6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217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65">
        <v>52</v>
      </c>
      <c r="B176" s="166" t="s">
        <v>936</v>
      </c>
      <c r="C176" s="183" t="s">
        <v>937</v>
      </c>
      <c r="D176" s="167" t="s">
        <v>412</v>
      </c>
      <c r="E176" s="168">
        <v>7</v>
      </c>
      <c r="F176" s="169"/>
      <c r="G176" s="170">
        <f>ROUND(E176*F176,2)</f>
        <v>0</v>
      </c>
      <c r="H176" s="169"/>
      <c r="I176" s="170">
        <f>ROUND(E176*H176,2)</f>
        <v>0</v>
      </c>
      <c r="J176" s="169"/>
      <c r="K176" s="170">
        <f>ROUND(E176*J176,2)</f>
        <v>0</v>
      </c>
      <c r="L176" s="170">
        <v>21</v>
      </c>
      <c r="M176" s="170">
        <f>G176*(1+L176/100)</f>
        <v>0</v>
      </c>
      <c r="N176" s="170">
        <v>4.4000000000000003E-3</v>
      </c>
      <c r="O176" s="170">
        <f>ROUND(E176*N176,2)</f>
        <v>0.03</v>
      </c>
      <c r="P176" s="170">
        <v>0</v>
      </c>
      <c r="Q176" s="170">
        <f>ROUND(E176*P176,2)</f>
        <v>0</v>
      </c>
      <c r="R176" s="170" t="s">
        <v>286</v>
      </c>
      <c r="S176" s="170" t="s">
        <v>156</v>
      </c>
      <c r="T176" s="171" t="s">
        <v>156</v>
      </c>
      <c r="U176" s="157">
        <v>0</v>
      </c>
      <c r="V176" s="157">
        <f>ROUND(E176*U176,2)</f>
        <v>0</v>
      </c>
      <c r="W176" s="157"/>
      <c r="X176" s="157" t="s">
        <v>287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288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9" t="s">
        <v>712</v>
      </c>
      <c r="D177" s="187"/>
      <c r="E177" s="188">
        <v>7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217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65">
        <v>53</v>
      </c>
      <c r="B178" s="166" t="s">
        <v>938</v>
      </c>
      <c r="C178" s="183" t="s">
        <v>939</v>
      </c>
      <c r="D178" s="167" t="s">
        <v>412</v>
      </c>
      <c r="E178" s="168">
        <v>2</v>
      </c>
      <c r="F178" s="169"/>
      <c r="G178" s="170">
        <f>ROUND(E178*F178,2)</f>
        <v>0</v>
      </c>
      <c r="H178" s="169"/>
      <c r="I178" s="170">
        <f>ROUND(E178*H178,2)</f>
        <v>0</v>
      </c>
      <c r="J178" s="169"/>
      <c r="K178" s="170">
        <f>ROUND(E178*J178,2)</f>
        <v>0</v>
      </c>
      <c r="L178" s="170">
        <v>21</v>
      </c>
      <c r="M178" s="170">
        <f>G178*(1+L178/100)</f>
        <v>0</v>
      </c>
      <c r="N178" s="170">
        <v>6.4999999999999997E-3</v>
      </c>
      <c r="O178" s="170">
        <f>ROUND(E178*N178,2)</f>
        <v>0.01</v>
      </c>
      <c r="P178" s="170">
        <v>0</v>
      </c>
      <c r="Q178" s="170">
        <f>ROUND(E178*P178,2)</f>
        <v>0</v>
      </c>
      <c r="R178" s="170" t="s">
        <v>286</v>
      </c>
      <c r="S178" s="170" t="s">
        <v>156</v>
      </c>
      <c r="T178" s="171" t="s">
        <v>156</v>
      </c>
      <c r="U178" s="157">
        <v>0</v>
      </c>
      <c r="V178" s="157">
        <f>ROUND(E178*U178,2)</f>
        <v>0</v>
      </c>
      <c r="W178" s="157"/>
      <c r="X178" s="157" t="s">
        <v>287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288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9" t="s">
        <v>67</v>
      </c>
      <c r="D179" s="187"/>
      <c r="E179" s="188">
        <v>2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217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22.5" outlineLevel="1" x14ac:dyDescent="0.2">
      <c r="A180" s="165">
        <v>54</v>
      </c>
      <c r="B180" s="166" t="s">
        <v>1133</v>
      </c>
      <c r="C180" s="183" t="s">
        <v>1134</v>
      </c>
      <c r="D180" s="167" t="s">
        <v>412</v>
      </c>
      <c r="E180" s="168">
        <v>4</v>
      </c>
      <c r="F180" s="169"/>
      <c r="G180" s="170">
        <f>ROUND(E180*F180,2)</f>
        <v>0</v>
      </c>
      <c r="H180" s="169"/>
      <c r="I180" s="170">
        <f>ROUND(E180*H180,2)</f>
        <v>0</v>
      </c>
      <c r="J180" s="169"/>
      <c r="K180" s="170">
        <f>ROUND(E180*J180,2)</f>
        <v>0</v>
      </c>
      <c r="L180" s="170">
        <v>21</v>
      </c>
      <c r="M180" s="170">
        <f>G180*(1+L180/100)</f>
        <v>0</v>
      </c>
      <c r="N180" s="170">
        <v>1.06E-2</v>
      </c>
      <c r="O180" s="170">
        <f>ROUND(E180*N180,2)</f>
        <v>0.04</v>
      </c>
      <c r="P180" s="170">
        <v>0</v>
      </c>
      <c r="Q180" s="170">
        <f>ROUND(E180*P180,2)</f>
        <v>0</v>
      </c>
      <c r="R180" s="170" t="s">
        <v>286</v>
      </c>
      <c r="S180" s="170" t="s">
        <v>156</v>
      </c>
      <c r="T180" s="171" t="s">
        <v>156</v>
      </c>
      <c r="U180" s="157">
        <v>0</v>
      </c>
      <c r="V180" s="157">
        <f>ROUND(E180*U180,2)</f>
        <v>0</v>
      </c>
      <c r="W180" s="157"/>
      <c r="X180" s="157" t="s">
        <v>287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288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9" t="s">
        <v>71</v>
      </c>
      <c r="D181" s="187"/>
      <c r="E181" s="188">
        <v>4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217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65">
        <v>55</v>
      </c>
      <c r="B182" s="166" t="s">
        <v>1135</v>
      </c>
      <c r="C182" s="183" t="s">
        <v>1136</v>
      </c>
      <c r="D182" s="167" t="s">
        <v>412</v>
      </c>
      <c r="E182" s="168">
        <v>5</v>
      </c>
      <c r="F182" s="169"/>
      <c r="G182" s="170">
        <f>ROUND(E182*F182,2)</f>
        <v>0</v>
      </c>
      <c r="H182" s="169"/>
      <c r="I182" s="170">
        <f>ROUND(E182*H182,2)</f>
        <v>0</v>
      </c>
      <c r="J182" s="169"/>
      <c r="K182" s="170">
        <f>ROUND(E182*J182,2)</f>
        <v>0</v>
      </c>
      <c r="L182" s="170">
        <v>21</v>
      </c>
      <c r="M182" s="170">
        <f>G182*(1+L182/100)</f>
        <v>0</v>
      </c>
      <c r="N182" s="170">
        <v>1.5599999999999999E-2</v>
      </c>
      <c r="O182" s="170">
        <f>ROUND(E182*N182,2)</f>
        <v>0.08</v>
      </c>
      <c r="P182" s="170">
        <v>0</v>
      </c>
      <c r="Q182" s="170">
        <f>ROUND(E182*P182,2)</f>
        <v>0</v>
      </c>
      <c r="R182" s="170" t="s">
        <v>286</v>
      </c>
      <c r="S182" s="170" t="s">
        <v>156</v>
      </c>
      <c r="T182" s="171" t="s">
        <v>156</v>
      </c>
      <c r="U182" s="157">
        <v>0</v>
      </c>
      <c r="V182" s="157">
        <f>ROUND(E182*U182,2)</f>
        <v>0</v>
      </c>
      <c r="W182" s="157"/>
      <c r="X182" s="157" t="s">
        <v>287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288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9" t="s">
        <v>92</v>
      </c>
      <c r="D183" s="187"/>
      <c r="E183" s="188">
        <v>5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217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65">
        <v>56</v>
      </c>
      <c r="B184" s="166" t="s">
        <v>1137</v>
      </c>
      <c r="C184" s="183" t="s">
        <v>1138</v>
      </c>
      <c r="D184" s="167" t="s">
        <v>412</v>
      </c>
      <c r="E184" s="168">
        <v>26</v>
      </c>
      <c r="F184" s="169"/>
      <c r="G184" s="170">
        <f>ROUND(E184*F184,2)</f>
        <v>0</v>
      </c>
      <c r="H184" s="169"/>
      <c r="I184" s="170">
        <f>ROUND(E184*H184,2)</f>
        <v>0</v>
      </c>
      <c r="J184" s="169"/>
      <c r="K184" s="170">
        <f>ROUND(E184*J184,2)</f>
        <v>0</v>
      </c>
      <c r="L184" s="170">
        <v>21</v>
      </c>
      <c r="M184" s="170">
        <f>G184*(1+L184/100)</f>
        <v>0</v>
      </c>
      <c r="N184" s="170">
        <v>2.5600000000000001E-2</v>
      </c>
      <c r="O184" s="170">
        <f>ROUND(E184*N184,2)</f>
        <v>0.67</v>
      </c>
      <c r="P184" s="170">
        <v>0</v>
      </c>
      <c r="Q184" s="170">
        <f>ROUND(E184*P184,2)</f>
        <v>0</v>
      </c>
      <c r="R184" s="170" t="s">
        <v>286</v>
      </c>
      <c r="S184" s="170" t="s">
        <v>156</v>
      </c>
      <c r="T184" s="171" t="s">
        <v>156</v>
      </c>
      <c r="U184" s="157">
        <v>0</v>
      </c>
      <c r="V184" s="157">
        <f>ROUND(E184*U184,2)</f>
        <v>0</v>
      </c>
      <c r="W184" s="157"/>
      <c r="X184" s="157" t="s">
        <v>287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288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9" t="s">
        <v>1139</v>
      </c>
      <c r="D185" s="187"/>
      <c r="E185" s="188">
        <v>26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217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5">
        <v>57</v>
      </c>
      <c r="B186" s="166" t="s">
        <v>1140</v>
      </c>
      <c r="C186" s="183" t="s">
        <v>1141</v>
      </c>
      <c r="D186" s="167" t="s">
        <v>412</v>
      </c>
      <c r="E186" s="168">
        <v>4</v>
      </c>
      <c r="F186" s="169"/>
      <c r="G186" s="170">
        <f>ROUND(E186*F186,2)</f>
        <v>0</v>
      </c>
      <c r="H186" s="169"/>
      <c r="I186" s="170">
        <f>ROUND(E186*H186,2)</f>
        <v>0</v>
      </c>
      <c r="J186" s="169"/>
      <c r="K186" s="170">
        <f>ROUND(E186*J186,2)</f>
        <v>0</v>
      </c>
      <c r="L186" s="170">
        <v>21</v>
      </c>
      <c r="M186" s="170">
        <f>G186*(1+L186/100)</f>
        <v>0</v>
      </c>
      <c r="N186" s="170">
        <v>1.3520000000000001E-2</v>
      </c>
      <c r="O186" s="170">
        <f>ROUND(E186*N186,2)</f>
        <v>0.05</v>
      </c>
      <c r="P186" s="170">
        <v>0</v>
      </c>
      <c r="Q186" s="170">
        <f>ROUND(E186*P186,2)</f>
        <v>0</v>
      </c>
      <c r="R186" s="170" t="s">
        <v>286</v>
      </c>
      <c r="S186" s="170" t="s">
        <v>156</v>
      </c>
      <c r="T186" s="171" t="s">
        <v>156</v>
      </c>
      <c r="U186" s="157">
        <v>0</v>
      </c>
      <c r="V186" s="157">
        <f>ROUND(E186*U186,2)</f>
        <v>0</v>
      </c>
      <c r="W186" s="157"/>
      <c r="X186" s="157" t="s">
        <v>287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288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9" t="s">
        <v>71</v>
      </c>
      <c r="D187" s="187"/>
      <c r="E187" s="188">
        <v>4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217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65">
        <v>58</v>
      </c>
      <c r="B188" s="166" t="s">
        <v>1142</v>
      </c>
      <c r="C188" s="183" t="s">
        <v>1143</v>
      </c>
      <c r="D188" s="167" t="s">
        <v>412</v>
      </c>
      <c r="E188" s="168">
        <v>3</v>
      </c>
      <c r="F188" s="169"/>
      <c r="G188" s="170">
        <f>ROUND(E188*F188,2)</f>
        <v>0</v>
      </c>
      <c r="H188" s="169"/>
      <c r="I188" s="170">
        <f>ROUND(E188*H188,2)</f>
        <v>0</v>
      </c>
      <c r="J188" s="169"/>
      <c r="K188" s="170">
        <f>ROUND(E188*J188,2)</f>
        <v>0</v>
      </c>
      <c r="L188" s="170">
        <v>21</v>
      </c>
      <c r="M188" s="170">
        <f>G188*(1+L188/100)</f>
        <v>0</v>
      </c>
      <c r="N188" s="170">
        <v>2.0279999999999999E-2</v>
      </c>
      <c r="O188" s="170">
        <f>ROUND(E188*N188,2)</f>
        <v>0.06</v>
      </c>
      <c r="P188" s="170">
        <v>0</v>
      </c>
      <c r="Q188" s="170">
        <f>ROUND(E188*P188,2)</f>
        <v>0</v>
      </c>
      <c r="R188" s="170" t="s">
        <v>286</v>
      </c>
      <c r="S188" s="170" t="s">
        <v>156</v>
      </c>
      <c r="T188" s="171" t="s">
        <v>156</v>
      </c>
      <c r="U188" s="157">
        <v>0</v>
      </c>
      <c r="V188" s="157">
        <f>ROUND(E188*U188,2)</f>
        <v>0</v>
      </c>
      <c r="W188" s="157"/>
      <c r="X188" s="157" t="s">
        <v>287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288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9" t="s">
        <v>69</v>
      </c>
      <c r="D189" s="187"/>
      <c r="E189" s="188">
        <v>3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217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 x14ac:dyDescent="0.2">
      <c r="A190" s="165">
        <v>59</v>
      </c>
      <c r="B190" s="166" t="s">
        <v>1144</v>
      </c>
      <c r="C190" s="183" t="s">
        <v>1145</v>
      </c>
      <c r="D190" s="167" t="s">
        <v>412</v>
      </c>
      <c r="E190" s="168">
        <v>40</v>
      </c>
      <c r="F190" s="169"/>
      <c r="G190" s="170">
        <f>ROUND(E190*F190,2)</f>
        <v>0</v>
      </c>
      <c r="H190" s="169"/>
      <c r="I190" s="170">
        <f>ROUND(E190*H190,2)</f>
        <v>0</v>
      </c>
      <c r="J190" s="169"/>
      <c r="K190" s="170">
        <f>ROUND(E190*J190,2)</f>
        <v>0</v>
      </c>
      <c r="L190" s="170">
        <v>21</v>
      </c>
      <c r="M190" s="170">
        <f>G190*(1+L190/100)</f>
        <v>0</v>
      </c>
      <c r="N190" s="170">
        <v>3.3050000000000003E-2</v>
      </c>
      <c r="O190" s="170">
        <f>ROUND(E190*N190,2)</f>
        <v>1.32</v>
      </c>
      <c r="P190" s="170">
        <v>0</v>
      </c>
      <c r="Q190" s="170">
        <f>ROUND(E190*P190,2)</f>
        <v>0</v>
      </c>
      <c r="R190" s="170" t="s">
        <v>286</v>
      </c>
      <c r="S190" s="170" t="s">
        <v>156</v>
      </c>
      <c r="T190" s="171" t="s">
        <v>156</v>
      </c>
      <c r="U190" s="157">
        <v>0</v>
      </c>
      <c r="V190" s="157">
        <f>ROUND(E190*U190,2)</f>
        <v>0</v>
      </c>
      <c r="W190" s="157"/>
      <c r="X190" s="157" t="s">
        <v>287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288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9" t="s">
        <v>462</v>
      </c>
      <c r="D191" s="187"/>
      <c r="E191" s="188">
        <v>40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217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65">
        <v>60</v>
      </c>
      <c r="B192" s="166" t="s">
        <v>1146</v>
      </c>
      <c r="C192" s="183" t="s">
        <v>1147</v>
      </c>
      <c r="D192" s="167" t="s">
        <v>412</v>
      </c>
      <c r="E192" s="168">
        <v>2</v>
      </c>
      <c r="F192" s="169"/>
      <c r="G192" s="170">
        <f>ROUND(E192*F192,2)</f>
        <v>0</v>
      </c>
      <c r="H192" s="169"/>
      <c r="I192" s="170">
        <f>ROUND(E192*H192,2)</f>
        <v>0</v>
      </c>
      <c r="J192" s="169"/>
      <c r="K192" s="170">
        <f>ROUND(E192*J192,2)</f>
        <v>0</v>
      </c>
      <c r="L192" s="170">
        <v>21</v>
      </c>
      <c r="M192" s="170">
        <f>G192*(1+L192/100)</f>
        <v>0</v>
      </c>
      <c r="N192" s="170">
        <v>3.8E-3</v>
      </c>
      <c r="O192" s="170">
        <f>ROUND(E192*N192,2)</f>
        <v>0.01</v>
      </c>
      <c r="P192" s="170">
        <v>0</v>
      </c>
      <c r="Q192" s="170">
        <f>ROUND(E192*P192,2)</f>
        <v>0</v>
      </c>
      <c r="R192" s="170" t="s">
        <v>286</v>
      </c>
      <c r="S192" s="170" t="s">
        <v>156</v>
      </c>
      <c r="T192" s="171" t="s">
        <v>156</v>
      </c>
      <c r="U192" s="157">
        <v>0</v>
      </c>
      <c r="V192" s="157">
        <f>ROUND(E192*U192,2)</f>
        <v>0</v>
      </c>
      <c r="W192" s="157"/>
      <c r="X192" s="157" t="s">
        <v>287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288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9" t="s">
        <v>67</v>
      </c>
      <c r="D193" s="187"/>
      <c r="E193" s="188">
        <v>2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217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65">
        <v>61</v>
      </c>
      <c r="B194" s="166" t="s">
        <v>1148</v>
      </c>
      <c r="C194" s="183" t="s">
        <v>1149</v>
      </c>
      <c r="D194" s="167" t="s">
        <v>412</v>
      </c>
      <c r="E194" s="168">
        <v>3</v>
      </c>
      <c r="F194" s="169"/>
      <c r="G194" s="170">
        <f>ROUND(E194*F194,2)</f>
        <v>0</v>
      </c>
      <c r="H194" s="169"/>
      <c r="I194" s="170">
        <f>ROUND(E194*H194,2)</f>
        <v>0</v>
      </c>
      <c r="J194" s="169"/>
      <c r="K194" s="170">
        <f>ROUND(E194*J194,2)</f>
        <v>0</v>
      </c>
      <c r="L194" s="170">
        <v>21</v>
      </c>
      <c r="M194" s="170">
        <f>G194*(1+L194/100)</f>
        <v>0</v>
      </c>
      <c r="N194" s="170">
        <v>6.0000000000000001E-3</v>
      </c>
      <c r="O194" s="170">
        <f>ROUND(E194*N194,2)</f>
        <v>0.02</v>
      </c>
      <c r="P194" s="170">
        <v>0</v>
      </c>
      <c r="Q194" s="170">
        <f>ROUND(E194*P194,2)</f>
        <v>0</v>
      </c>
      <c r="R194" s="170" t="s">
        <v>286</v>
      </c>
      <c r="S194" s="170" t="s">
        <v>156</v>
      </c>
      <c r="T194" s="171" t="s">
        <v>156</v>
      </c>
      <c r="U194" s="157">
        <v>0</v>
      </c>
      <c r="V194" s="157">
        <f>ROUND(E194*U194,2)</f>
        <v>0</v>
      </c>
      <c r="W194" s="157"/>
      <c r="X194" s="157" t="s">
        <v>287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288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9" t="s">
        <v>69</v>
      </c>
      <c r="D195" s="187"/>
      <c r="E195" s="188">
        <v>3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217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65">
        <v>62</v>
      </c>
      <c r="B196" s="166" t="s">
        <v>1150</v>
      </c>
      <c r="C196" s="183" t="s">
        <v>1151</v>
      </c>
      <c r="D196" s="167" t="s">
        <v>412</v>
      </c>
      <c r="E196" s="168">
        <v>4</v>
      </c>
      <c r="F196" s="169"/>
      <c r="G196" s="170">
        <f>ROUND(E196*F196,2)</f>
        <v>0</v>
      </c>
      <c r="H196" s="169"/>
      <c r="I196" s="170">
        <f>ROUND(E196*H196,2)</f>
        <v>0</v>
      </c>
      <c r="J196" s="169"/>
      <c r="K196" s="170">
        <f>ROUND(E196*J196,2)</f>
        <v>0</v>
      </c>
      <c r="L196" s="170">
        <v>21</v>
      </c>
      <c r="M196" s="170">
        <f>G196*(1+L196/100)</f>
        <v>0</v>
      </c>
      <c r="N196" s="170">
        <v>2.2000000000000001E-4</v>
      </c>
      <c r="O196" s="170">
        <f>ROUND(E196*N196,2)</f>
        <v>0</v>
      </c>
      <c r="P196" s="170">
        <v>0</v>
      </c>
      <c r="Q196" s="170">
        <f>ROUND(E196*P196,2)</f>
        <v>0</v>
      </c>
      <c r="R196" s="170" t="s">
        <v>286</v>
      </c>
      <c r="S196" s="170" t="s">
        <v>1152</v>
      </c>
      <c r="T196" s="171" t="s">
        <v>1152</v>
      </c>
      <c r="U196" s="157">
        <v>0</v>
      </c>
      <c r="V196" s="157">
        <f>ROUND(E196*U196,2)</f>
        <v>0</v>
      </c>
      <c r="W196" s="157"/>
      <c r="X196" s="157" t="s">
        <v>287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288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9" t="s">
        <v>71</v>
      </c>
      <c r="D197" s="187"/>
      <c r="E197" s="188">
        <v>4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217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65">
        <v>63</v>
      </c>
      <c r="B198" s="166" t="s">
        <v>1153</v>
      </c>
      <c r="C198" s="183" t="s">
        <v>1154</v>
      </c>
      <c r="D198" s="167" t="s">
        <v>412</v>
      </c>
      <c r="E198" s="168">
        <v>10</v>
      </c>
      <c r="F198" s="169"/>
      <c r="G198" s="170">
        <f>ROUND(E198*F198,2)</f>
        <v>0</v>
      </c>
      <c r="H198" s="169"/>
      <c r="I198" s="170">
        <f>ROUND(E198*H198,2)</f>
        <v>0</v>
      </c>
      <c r="J198" s="169"/>
      <c r="K198" s="170">
        <f>ROUND(E198*J198,2)</f>
        <v>0</v>
      </c>
      <c r="L198" s="170">
        <v>21</v>
      </c>
      <c r="M198" s="170">
        <f>G198*(1+L198/100)</f>
        <v>0</v>
      </c>
      <c r="N198" s="170">
        <v>7.5000000000000002E-4</v>
      </c>
      <c r="O198" s="170">
        <f>ROUND(E198*N198,2)</f>
        <v>0.01</v>
      </c>
      <c r="P198" s="170">
        <v>0</v>
      </c>
      <c r="Q198" s="170">
        <f>ROUND(E198*P198,2)</f>
        <v>0</v>
      </c>
      <c r="R198" s="170" t="s">
        <v>286</v>
      </c>
      <c r="S198" s="170" t="s">
        <v>1152</v>
      </c>
      <c r="T198" s="171" t="s">
        <v>1152</v>
      </c>
      <c r="U198" s="157">
        <v>0</v>
      </c>
      <c r="V198" s="157">
        <f>ROUND(E198*U198,2)</f>
        <v>0</v>
      </c>
      <c r="W198" s="157"/>
      <c r="X198" s="157" t="s">
        <v>287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288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9" t="s">
        <v>414</v>
      </c>
      <c r="D199" s="187"/>
      <c r="E199" s="188">
        <v>10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217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65">
        <v>64</v>
      </c>
      <c r="B200" s="166" t="s">
        <v>1155</v>
      </c>
      <c r="C200" s="183" t="s">
        <v>1156</v>
      </c>
      <c r="D200" s="167" t="s">
        <v>412</v>
      </c>
      <c r="E200" s="168">
        <v>17</v>
      </c>
      <c r="F200" s="169"/>
      <c r="G200" s="170">
        <f>ROUND(E200*F200,2)</f>
        <v>0</v>
      </c>
      <c r="H200" s="169"/>
      <c r="I200" s="170">
        <f>ROUND(E200*H200,2)</f>
        <v>0</v>
      </c>
      <c r="J200" s="169"/>
      <c r="K200" s="170">
        <f>ROUND(E200*J200,2)</f>
        <v>0</v>
      </c>
      <c r="L200" s="170">
        <v>21</v>
      </c>
      <c r="M200" s="170">
        <f>G200*(1+L200/100)</f>
        <v>0</v>
      </c>
      <c r="N200" s="170">
        <v>1.1199999999999999E-3</v>
      </c>
      <c r="O200" s="170">
        <f>ROUND(E200*N200,2)</f>
        <v>0.02</v>
      </c>
      <c r="P200" s="170">
        <v>0</v>
      </c>
      <c r="Q200" s="170">
        <f>ROUND(E200*P200,2)</f>
        <v>0</v>
      </c>
      <c r="R200" s="170" t="s">
        <v>286</v>
      </c>
      <c r="S200" s="170" t="s">
        <v>1152</v>
      </c>
      <c r="T200" s="171" t="s">
        <v>1152</v>
      </c>
      <c r="U200" s="157">
        <v>0</v>
      </c>
      <c r="V200" s="157">
        <f>ROUND(E200*U200,2)</f>
        <v>0</v>
      </c>
      <c r="W200" s="157"/>
      <c r="X200" s="157" t="s">
        <v>287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288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9" t="s">
        <v>1157</v>
      </c>
      <c r="D201" s="187"/>
      <c r="E201" s="188">
        <v>17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217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2.5" outlineLevel="1" x14ac:dyDescent="0.2">
      <c r="A202" s="165">
        <v>65</v>
      </c>
      <c r="B202" s="166" t="s">
        <v>1158</v>
      </c>
      <c r="C202" s="183" t="s">
        <v>1159</v>
      </c>
      <c r="D202" s="167" t="s">
        <v>412</v>
      </c>
      <c r="E202" s="168">
        <v>8</v>
      </c>
      <c r="F202" s="169"/>
      <c r="G202" s="170">
        <f>ROUND(E202*F202,2)</f>
        <v>0</v>
      </c>
      <c r="H202" s="169"/>
      <c r="I202" s="170">
        <f>ROUND(E202*H202,2)</f>
        <v>0</v>
      </c>
      <c r="J202" s="169"/>
      <c r="K202" s="170">
        <f>ROUND(E202*J202,2)</f>
        <v>0</v>
      </c>
      <c r="L202" s="170">
        <v>21</v>
      </c>
      <c r="M202" s="170">
        <f>G202*(1+L202/100)</f>
        <v>0</v>
      </c>
      <c r="N202" s="170">
        <v>9.7000000000000003E-2</v>
      </c>
      <c r="O202" s="170">
        <f>ROUND(E202*N202,2)</f>
        <v>0.78</v>
      </c>
      <c r="P202" s="170">
        <v>0</v>
      </c>
      <c r="Q202" s="170">
        <f>ROUND(E202*P202,2)</f>
        <v>0</v>
      </c>
      <c r="R202" s="170" t="s">
        <v>286</v>
      </c>
      <c r="S202" s="170" t="s">
        <v>156</v>
      </c>
      <c r="T202" s="171" t="s">
        <v>156</v>
      </c>
      <c r="U202" s="157">
        <v>0</v>
      </c>
      <c r="V202" s="157">
        <f>ROUND(E202*U202,2)</f>
        <v>0</v>
      </c>
      <c r="W202" s="157"/>
      <c r="X202" s="157" t="s">
        <v>287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288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9" t="s">
        <v>98</v>
      </c>
      <c r="D203" s="187"/>
      <c r="E203" s="188">
        <v>8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217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65">
        <v>66</v>
      </c>
      <c r="B204" s="166" t="s">
        <v>1160</v>
      </c>
      <c r="C204" s="183" t="s">
        <v>1161</v>
      </c>
      <c r="D204" s="167" t="s">
        <v>412</v>
      </c>
      <c r="E204" s="168">
        <v>6</v>
      </c>
      <c r="F204" s="169"/>
      <c r="G204" s="170">
        <f>ROUND(E204*F204,2)</f>
        <v>0</v>
      </c>
      <c r="H204" s="169"/>
      <c r="I204" s="170">
        <f>ROUND(E204*H204,2)</f>
        <v>0</v>
      </c>
      <c r="J204" s="169"/>
      <c r="K204" s="170">
        <f>ROUND(E204*J204,2)</f>
        <v>0</v>
      </c>
      <c r="L204" s="170">
        <v>21</v>
      </c>
      <c r="M204" s="170">
        <f>G204*(1+L204/100)</f>
        <v>0</v>
      </c>
      <c r="N204" s="170">
        <v>0.16200000000000001</v>
      </c>
      <c r="O204" s="170">
        <f>ROUND(E204*N204,2)</f>
        <v>0.97</v>
      </c>
      <c r="P204" s="170">
        <v>0</v>
      </c>
      <c r="Q204" s="170">
        <f>ROUND(E204*P204,2)</f>
        <v>0</v>
      </c>
      <c r="R204" s="170" t="s">
        <v>286</v>
      </c>
      <c r="S204" s="170" t="s">
        <v>1162</v>
      </c>
      <c r="T204" s="171" t="s">
        <v>1162</v>
      </c>
      <c r="U204" s="157">
        <v>0</v>
      </c>
      <c r="V204" s="157">
        <f>ROUND(E204*U204,2)</f>
        <v>0</v>
      </c>
      <c r="W204" s="157"/>
      <c r="X204" s="157" t="s">
        <v>287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288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9" t="s">
        <v>864</v>
      </c>
      <c r="D205" s="187"/>
      <c r="E205" s="188">
        <v>6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217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65">
        <v>67</v>
      </c>
      <c r="B206" s="166" t="s">
        <v>1163</v>
      </c>
      <c r="C206" s="183" t="s">
        <v>1164</v>
      </c>
      <c r="D206" s="167" t="s">
        <v>412</v>
      </c>
      <c r="E206" s="168">
        <v>6</v>
      </c>
      <c r="F206" s="169"/>
      <c r="G206" s="170">
        <f>ROUND(E206*F206,2)</f>
        <v>0</v>
      </c>
      <c r="H206" s="169"/>
      <c r="I206" s="170">
        <f>ROUND(E206*H206,2)</f>
        <v>0</v>
      </c>
      <c r="J206" s="169"/>
      <c r="K206" s="170">
        <f>ROUND(E206*J206,2)</f>
        <v>0</v>
      </c>
      <c r="L206" s="170">
        <v>21</v>
      </c>
      <c r="M206" s="170">
        <f>G206*(1+L206/100)</f>
        <v>0</v>
      </c>
      <c r="N206" s="170">
        <v>0.25</v>
      </c>
      <c r="O206" s="170">
        <f>ROUND(E206*N206,2)</f>
        <v>1.5</v>
      </c>
      <c r="P206" s="170">
        <v>0</v>
      </c>
      <c r="Q206" s="170">
        <f>ROUND(E206*P206,2)</f>
        <v>0</v>
      </c>
      <c r="R206" s="170" t="s">
        <v>286</v>
      </c>
      <c r="S206" s="170" t="s">
        <v>156</v>
      </c>
      <c r="T206" s="171" t="s">
        <v>156</v>
      </c>
      <c r="U206" s="157">
        <v>0</v>
      </c>
      <c r="V206" s="157">
        <f>ROUND(E206*U206,2)</f>
        <v>0</v>
      </c>
      <c r="W206" s="157"/>
      <c r="X206" s="157" t="s">
        <v>287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288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9" t="s">
        <v>864</v>
      </c>
      <c r="D207" s="187"/>
      <c r="E207" s="188">
        <v>6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217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65">
        <v>68</v>
      </c>
      <c r="B208" s="166" t="s">
        <v>1165</v>
      </c>
      <c r="C208" s="183" t="s">
        <v>1166</v>
      </c>
      <c r="D208" s="167" t="s">
        <v>412</v>
      </c>
      <c r="E208" s="168">
        <v>9</v>
      </c>
      <c r="F208" s="169"/>
      <c r="G208" s="170">
        <f>ROUND(E208*F208,2)</f>
        <v>0</v>
      </c>
      <c r="H208" s="169"/>
      <c r="I208" s="170">
        <f>ROUND(E208*H208,2)</f>
        <v>0</v>
      </c>
      <c r="J208" s="169"/>
      <c r="K208" s="170">
        <f>ROUND(E208*J208,2)</f>
        <v>0</v>
      </c>
      <c r="L208" s="170">
        <v>21</v>
      </c>
      <c r="M208" s="170">
        <f>G208*(1+L208/100)</f>
        <v>0</v>
      </c>
      <c r="N208" s="170">
        <v>0.52</v>
      </c>
      <c r="O208" s="170">
        <f>ROUND(E208*N208,2)</f>
        <v>4.68</v>
      </c>
      <c r="P208" s="170">
        <v>0</v>
      </c>
      <c r="Q208" s="170">
        <f>ROUND(E208*P208,2)</f>
        <v>0</v>
      </c>
      <c r="R208" s="170" t="s">
        <v>286</v>
      </c>
      <c r="S208" s="170" t="s">
        <v>156</v>
      </c>
      <c r="T208" s="171" t="s">
        <v>156</v>
      </c>
      <c r="U208" s="157">
        <v>0</v>
      </c>
      <c r="V208" s="157">
        <f>ROUND(E208*U208,2)</f>
        <v>0</v>
      </c>
      <c r="W208" s="157"/>
      <c r="X208" s="157" t="s">
        <v>287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288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9" t="s">
        <v>509</v>
      </c>
      <c r="D209" s="187"/>
      <c r="E209" s="188">
        <v>9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217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65">
        <v>69</v>
      </c>
      <c r="B210" s="166" t="s">
        <v>1167</v>
      </c>
      <c r="C210" s="183" t="s">
        <v>1168</v>
      </c>
      <c r="D210" s="167" t="s">
        <v>412</v>
      </c>
      <c r="E210" s="168">
        <v>1</v>
      </c>
      <c r="F210" s="169"/>
      <c r="G210" s="170">
        <f>ROUND(E210*F210,2)</f>
        <v>0</v>
      </c>
      <c r="H210" s="169"/>
      <c r="I210" s="170">
        <f>ROUND(E210*H210,2)</f>
        <v>0</v>
      </c>
      <c r="J210" s="169"/>
      <c r="K210" s="170">
        <f>ROUND(E210*J210,2)</f>
        <v>0</v>
      </c>
      <c r="L210" s="170">
        <v>21</v>
      </c>
      <c r="M210" s="170">
        <f>G210*(1+L210/100)</f>
        <v>0</v>
      </c>
      <c r="N210" s="170">
        <v>1.0349999999999999</v>
      </c>
      <c r="O210" s="170">
        <f>ROUND(E210*N210,2)</f>
        <v>1.04</v>
      </c>
      <c r="P210" s="170">
        <v>0</v>
      </c>
      <c r="Q210" s="170">
        <f>ROUND(E210*P210,2)</f>
        <v>0</v>
      </c>
      <c r="R210" s="170" t="s">
        <v>286</v>
      </c>
      <c r="S210" s="170" t="s">
        <v>156</v>
      </c>
      <c r="T210" s="171" t="s">
        <v>156</v>
      </c>
      <c r="U210" s="157">
        <v>0</v>
      </c>
      <c r="V210" s="157">
        <f>ROUND(E210*U210,2)</f>
        <v>0</v>
      </c>
      <c r="W210" s="157"/>
      <c r="X210" s="157" t="s">
        <v>287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288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9" t="s">
        <v>65</v>
      </c>
      <c r="D211" s="187"/>
      <c r="E211" s="188">
        <v>1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217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65">
        <v>70</v>
      </c>
      <c r="B212" s="166" t="s">
        <v>1169</v>
      </c>
      <c r="C212" s="183" t="s">
        <v>1170</v>
      </c>
      <c r="D212" s="167" t="s">
        <v>412</v>
      </c>
      <c r="E212" s="168">
        <v>3</v>
      </c>
      <c r="F212" s="169"/>
      <c r="G212" s="170">
        <f>ROUND(E212*F212,2)</f>
        <v>0</v>
      </c>
      <c r="H212" s="169"/>
      <c r="I212" s="170">
        <f>ROUND(E212*H212,2)</f>
        <v>0</v>
      </c>
      <c r="J212" s="169"/>
      <c r="K212" s="170">
        <f>ROUND(E212*J212,2)</f>
        <v>0</v>
      </c>
      <c r="L212" s="170">
        <v>21</v>
      </c>
      <c r="M212" s="170">
        <f>G212*(1+L212/100)</f>
        <v>0</v>
      </c>
      <c r="N212" s="170">
        <v>2.4E-2</v>
      </c>
      <c r="O212" s="170">
        <f>ROUND(E212*N212,2)</f>
        <v>7.0000000000000007E-2</v>
      </c>
      <c r="P212" s="170">
        <v>0</v>
      </c>
      <c r="Q212" s="170">
        <f>ROUND(E212*P212,2)</f>
        <v>0</v>
      </c>
      <c r="R212" s="170" t="s">
        <v>286</v>
      </c>
      <c r="S212" s="170" t="s">
        <v>156</v>
      </c>
      <c r="T212" s="171" t="s">
        <v>156</v>
      </c>
      <c r="U212" s="157">
        <v>0</v>
      </c>
      <c r="V212" s="157">
        <f>ROUND(E212*U212,2)</f>
        <v>0</v>
      </c>
      <c r="W212" s="157"/>
      <c r="X212" s="157" t="s">
        <v>287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288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9" t="s">
        <v>69</v>
      </c>
      <c r="D213" s="187"/>
      <c r="E213" s="188">
        <v>3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217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65">
        <v>71</v>
      </c>
      <c r="B214" s="166" t="s">
        <v>1171</v>
      </c>
      <c r="C214" s="183" t="s">
        <v>1172</v>
      </c>
      <c r="D214" s="167" t="s">
        <v>412</v>
      </c>
      <c r="E214" s="168">
        <v>2</v>
      </c>
      <c r="F214" s="169"/>
      <c r="G214" s="170">
        <f>ROUND(E214*F214,2)</f>
        <v>0</v>
      </c>
      <c r="H214" s="169"/>
      <c r="I214" s="170">
        <f>ROUND(E214*H214,2)</f>
        <v>0</v>
      </c>
      <c r="J214" s="169"/>
      <c r="K214" s="170">
        <f>ROUND(E214*J214,2)</f>
        <v>0</v>
      </c>
      <c r="L214" s="170">
        <v>21</v>
      </c>
      <c r="M214" s="170">
        <f>G214*(1+L214/100)</f>
        <v>0</v>
      </c>
      <c r="N214" s="170">
        <v>5.0999999999999997E-2</v>
      </c>
      <c r="O214" s="170">
        <f>ROUND(E214*N214,2)</f>
        <v>0.1</v>
      </c>
      <c r="P214" s="170">
        <v>0</v>
      </c>
      <c r="Q214" s="170">
        <f>ROUND(E214*P214,2)</f>
        <v>0</v>
      </c>
      <c r="R214" s="170" t="s">
        <v>286</v>
      </c>
      <c r="S214" s="170" t="s">
        <v>156</v>
      </c>
      <c r="T214" s="171" t="s">
        <v>156</v>
      </c>
      <c r="U214" s="157">
        <v>0</v>
      </c>
      <c r="V214" s="157">
        <f>ROUND(E214*U214,2)</f>
        <v>0</v>
      </c>
      <c r="W214" s="157"/>
      <c r="X214" s="157" t="s">
        <v>287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288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9" t="s">
        <v>67</v>
      </c>
      <c r="D215" s="187"/>
      <c r="E215" s="188">
        <v>2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217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65">
        <v>72</v>
      </c>
      <c r="B216" s="166" t="s">
        <v>1173</v>
      </c>
      <c r="C216" s="183" t="s">
        <v>1174</v>
      </c>
      <c r="D216" s="167" t="s">
        <v>412</v>
      </c>
      <c r="E216" s="168">
        <v>5</v>
      </c>
      <c r="F216" s="169"/>
      <c r="G216" s="170">
        <f>ROUND(E216*F216,2)</f>
        <v>0</v>
      </c>
      <c r="H216" s="169"/>
      <c r="I216" s="170">
        <f>ROUND(E216*H216,2)</f>
        <v>0</v>
      </c>
      <c r="J216" s="169"/>
      <c r="K216" s="170">
        <f>ROUND(E216*J216,2)</f>
        <v>0</v>
      </c>
      <c r="L216" s="170">
        <v>21</v>
      </c>
      <c r="M216" s="170">
        <f>G216*(1+L216/100)</f>
        <v>0</v>
      </c>
      <c r="N216" s="170">
        <v>0.08</v>
      </c>
      <c r="O216" s="170">
        <f>ROUND(E216*N216,2)</f>
        <v>0.4</v>
      </c>
      <c r="P216" s="170">
        <v>0</v>
      </c>
      <c r="Q216" s="170">
        <f>ROUND(E216*P216,2)</f>
        <v>0</v>
      </c>
      <c r="R216" s="170" t="s">
        <v>286</v>
      </c>
      <c r="S216" s="170" t="s">
        <v>156</v>
      </c>
      <c r="T216" s="171" t="s">
        <v>156</v>
      </c>
      <c r="U216" s="157">
        <v>0</v>
      </c>
      <c r="V216" s="157">
        <f>ROUND(E216*U216,2)</f>
        <v>0</v>
      </c>
      <c r="W216" s="157"/>
      <c r="X216" s="157" t="s">
        <v>287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288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9" t="s">
        <v>92</v>
      </c>
      <c r="D217" s="187"/>
      <c r="E217" s="188">
        <v>5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217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65">
        <v>73</v>
      </c>
      <c r="B218" s="166" t="s">
        <v>1175</v>
      </c>
      <c r="C218" s="183" t="s">
        <v>1176</v>
      </c>
      <c r="D218" s="167" t="s">
        <v>412</v>
      </c>
      <c r="E218" s="168">
        <v>6</v>
      </c>
      <c r="F218" s="169"/>
      <c r="G218" s="170">
        <f>ROUND(E218*F218,2)</f>
        <v>0</v>
      </c>
      <c r="H218" s="169"/>
      <c r="I218" s="170">
        <f>ROUND(E218*H218,2)</f>
        <v>0</v>
      </c>
      <c r="J218" s="169"/>
      <c r="K218" s="170">
        <f>ROUND(E218*J218,2)</f>
        <v>0</v>
      </c>
      <c r="L218" s="170">
        <v>21</v>
      </c>
      <c r="M218" s="170">
        <f>G218*(1+L218/100)</f>
        <v>0</v>
      </c>
      <c r="N218" s="170">
        <v>6.8000000000000005E-2</v>
      </c>
      <c r="O218" s="170">
        <f>ROUND(E218*N218,2)</f>
        <v>0.41</v>
      </c>
      <c r="P218" s="170">
        <v>0</v>
      </c>
      <c r="Q218" s="170">
        <f>ROUND(E218*P218,2)</f>
        <v>0</v>
      </c>
      <c r="R218" s="170" t="s">
        <v>286</v>
      </c>
      <c r="S218" s="170" t="s">
        <v>156</v>
      </c>
      <c r="T218" s="171" t="s">
        <v>156</v>
      </c>
      <c r="U218" s="157">
        <v>0</v>
      </c>
      <c r="V218" s="157">
        <f>ROUND(E218*U218,2)</f>
        <v>0</v>
      </c>
      <c r="W218" s="157"/>
      <c r="X218" s="157" t="s">
        <v>287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288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9" t="s">
        <v>864</v>
      </c>
      <c r="D219" s="187"/>
      <c r="E219" s="188">
        <v>6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217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t="22.5" outlineLevel="1" x14ac:dyDescent="0.2">
      <c r="A220" s="165">
        <v>74</v>
      </c>
      <c r="B220" s="166" t="s">
        <v>1177</v>
      </c>
      <c r="C220" s="183" t="s">
        <v>1178</v>
      </c>
      <c r="D220" s="167" t="s">
        <v>412</v>
      </c>
      <c r="E220" s="168">
        <v>14</v>
      </c>
      <c r="F220" s="169"/>
      <c r="G220" s="170">
        <f>ROUND(E220*F220,2)</f>
        <v>0</v>
      </c>
      <c r="H220" s="169"/>
      <c r="I220" s="170">
        <f>ROUND(E220*H220,2)</f>
        <v>0</v>
      </c>
      <c r="J220" s="169"/>
      <c r="K220" s="170">
        <f>ROUND(E220*J220,2)</f>
        <v>0</v>
      </c>
      <c r="L220" s="170">
        <v>21</v>
      </c>
      <c r="M220" s="170">
        <f>G220*(1+L220/100)</f>
        <v>0</v>
      </c>
      <c r="N220" s="170">
        <v>0.58499999999999996</v>
      </c>
      <c r="O220" s="170">
        <f>ROUND(E220*N220,2)</f>
        <v>8.19</v>
      </c>
      <c r="P220" s="170">
        <v>0</v>
      </c>
      <c r="Q220" s="170">
        <f>ROUND(E220*P220,2)</f>
        <v>0</v>
      </c>
      <c r="R220" s="170" t="s">
        <v>286</v>
      </c>
      <c r="S220" s="170" t="s">
        <v>156</v>
      </c>
      <c r="T220" s="171" t="s">
        <v>156</v>
      </c>
      <c r="U220" s="157">
        <v>0</v>
      </c>
      <c r="V220" s="157">
        <f>ROUND(E220*U220,2)</f>
        <v>0</v>
      </c>
      <c r="W220" s="157"/>
      <c r="X220" s="157" t="s">
        <v>287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288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9" t="s">
        <v>472</v>
      </c>
      <c r="D221" s="187"/>
      <c r="E221" s="188">
        <v>14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217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ht="22.5" outlineLevel="1" x14ac:dyDescent="0.2">
      <c r="A222" s="165">
        <v>75</v>
      </c>
      <c r="B222" s="166" t="s">
        <v>1179</v>
      </c>
      <c r="C222" s="183" t="s">
        <v>1180</v>
      </c>
      <c r="D222" s="167" t="s">
        <v>412</v>
      </c>
      <c r="E222" s="168">
        <v>14</v>
      </c>
      <c r="F222" s="169"/>
      <c r="G222" s="170">
        <f>ROUND(E222*F222,2)</f>
        <v>0</v>
      </c>
      <c r="H222" s="169"/>
      <c r="I222" s="170">
        <f>ROUND(E222*H222,2)</f>
        <v>0</v>
      </c>
      <c r="J222" s="169"/>
      <c r="K222" s="170">
        <f>ROUND(E222*J222,2)</f>
        <v>0</v>
      </c>
      <c r="L222" s="170">
        <v>21</v>
      </c>
      <c r="M222" s="170">
        <f>G222*(1+L222/100)</f>
        <v>0</v>
      </c>
      <c r="N222" s="170">
        <v>1.87</v>
      </c>
      <c r="O222" s="170">
        <f>ROUND(E222*N222,2)</f>
        <v>26.18</v>
      </c>
      <c r="P222" s="170">
        <v>0</v>
      </c>
      <c r="Q222" s="170">
        <f>ROUND(E222*P222,2)</f>
        <v>0</v>
      </c>
      <c r="R222" s="170" t="s">
        <v>286</v>
      </c>
      <c r="S222" s="170" t="s">
        <v>156</v>
      </c>
      <c r="T222" s="171" t="s">
        <v>156</v>
      </c>
      <c r="U222" s="157">
        <v>0</v>
      </c>
      <c r="V222" s="157">
        <f>ROUND(E222*U222,2)</f>
        <v>0</v>
      </c>
      <c r="W222" s="157"/>
      <c r="X222" s="157" t="s">
        <v>287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288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9" t="s">
        <v>472</v>
      </c>
      <c r="D223" s="187"/>
      <c r="E223" s="188">
        <v>14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217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159" t="s">
        <v>151</v>
      </c>
      <c r="B224" s="160" t="s">
        <v>100</v>
      </c>
      <c r="C224" s="181" t="s">
        <v>101</v>
      </c>
      <c r="D224" s="161"/>
      <c r="E224" s="162"/>
      <c r="F224" s="163"/>
      <c r="G224" s="163">
        <f>SUMIF(AG225:AG228,"&lt;&gt;NOR",G225:G228)</f>
        <v>0</v>
      </c>
      <c r="H224" s="163"/>
      <c r="I224" s="163">
        <f>SUM(I225:I228)</f>
        <v>0</v>
      </c>
      <c r="J224" s="163"/>
      <c r="K224" s="163">
        <f>SUM(K225:K228)</f>
        <v>0</v>
      </c>
      <c r="L224" s="163"/>
      <c r="M224" s="163">
        <f>SUM(M225:M228)</f>
        <v>0</v>
      </c>
      <c r="N224" s="163"/>
      <c r="O224" s="163">
        <f>SUM(O225:O228)</f>
        <v>0</v>
      </c>
      <c r="P224" s="163"/>
      <c r="Q224" s="163">
        <f>SUM(Q225:Q228)</f>
        <v>0</v>
      </c>
      <c r="R224" s="163"/>
      <c r="S224" s="163"/>
      <c r="T224" s="164"/>
      <c r="U224" s="158"/>
      <c r="V224" s="158">
        <f>SUM(V225:V228)</f>
        <v>35.08</v>
      </c>
      <c r="W224" s="158"/>
      <c r="X224" s="158"/>
      <c r="AG224" t="s">
        <v>152</v>
      </c>
    </row>
    <row r="225" spans="1:60" outlineLevel="1" x14ac:dyDescent="0.2">
      <c r="A225" s="165">
        <v>76</v>
      </c>
      <c r="B225" s="166" t="s">
        <v>1181</v>
      </c>
      <c r="C225" s="183" t="s">
        <v>1182</v>
      </c>
      <c r="D225" s="167" t="s">
        <v>297</v>
      </c>
      <c r="E225" s="168">
        <v>316</v>
      </c>
      <c r="F225" s="169"/>
      <c r="G225" s="170">
        <f>ROUND(E225*F225,2)</f>
        <v>0</v>
      </c>
      <c r="H225" s="169"/>
      <c r="I225" s="170">
        <f>ROUND(E225*H225,2)</f>
        <v>0</v>
      </c>
      <c r="J225" s="169"/>
      <c r="K225" s="170">
        <f>ROUND(E225*J225,2)</f>
        <v>0</v>
      </c>
      <c r="L225" s="170">
        <v>21</v>
      </c>
      <c r="M225" s="170">
        <f>G225*(1+L225/100)</f>
        <v>0</v>
      </c>
      <c r="N225" s="170">
        <v>0</v>
      </c>
      <c r="O225" s="170">
        <f>ROUND(E225*N225,2)</f>
        <v>0</v>
      </c>
      <c r="P225" s="170">
        <v>0</v>
      </c>
      <c r="Q225" s="170">
        <f>ROUND(E225*P225,2)</f>
        <v>0</v>
      </c>
      <c r="R225" s="170" t="s">
        <v>213</v>
      </c>
      <c r="S225" s="170" t="s">
        <v>156</v>
      </c>
      <c r="T225" s="171" t="s">
        <v>156</v>
      </c>
      <c r="U225" s="157">
        <v>0.111</v>
      </c>
      <c r="V225" s="157">
        <f>ROUND(E225*U225,2)</f>
        <v>35.08</v>
      </c>
      <c r="W225" s="157"/>
      <c r="X225" s="157" t="s">
        <v>169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170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257" t="s">
        <v>685</v>
      </c>
      <c r="D226" s="258"/>
      <c r="E226" s="258"/>
      <c r="F226" s="258"/>
      <c r="G226" s="258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215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9" t="s">
        <v>1183</v>
      </c>
      <c r="D227" s="187"/>
      <c r="E227" s="188">
        <v>37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217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89" t="s">
        <v>1184</v>
      </c>
      <c r="D228" s="187"/>
      <c r="E228" s="188">
        <v>279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217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x14ac:dyDescent="0.2">
      <c r="A229" s="159" t="s">
        <v>151</v>
      </c>
      <c r="B229" s="160" t="s">
        <v>106</v>
      </c>
      <c r="C229" s="181" t="s">
        <v>107</v>
      </c>
      <c r="D229" s="161"/>
      <c r="E229" s="162"/>
      <c r="F229" s="163"/>
      <c r="G229" s="163">
        <f>SUMIF(AG230:AG233,"&lt;&gt;NOR",G230:G233)</f>
        <v>0</v>
      </c>
      <c r="H229" s="163"/>
      <c r="I229" s="163">
        <f>SUM(I230:I233)</f>
        <v>0</v>
      </c>
      <c r="J229" s="163"/>
      <c r="K229" s="163">
        <f>SUM(K230:K233)</f>
        <v>0</v>
      </c>
      <c r="L229" s="163"/>
      <c r="M229" s="163">
        <f>SUM(M230:M233)</f>
        <v>0</v>
      </c>
      <c r="N229" s="163"/>
      <c r="O229" s="163">
        <f>SUM(O230:O233)</f>
        <v>0</v>
      </c>
      <c r="P229" s="163"/>
      <c r="Q229" s="163">
        <f>SUM(Q230:Q233)</f>
        <v>0</v>
      </c>
      <c r="R229" s="163"/>
      <c r="S229" s="163"/>
      <c r="T229" s="164"/>
      <c r="U229" s="158"/>
      <c r="V229" s="158">
        <f>SUM(V230:V233)</f>
        <v>319.22000000000003</v>
      </c>
      <c r="W229" s="158"/>
      <c r="X229" s="158"/>
      <c r="AG229" t="s">
        <v>152</v>
      </c>
    </row>
    <row r="230" spans="1:60" ht="22.5" outlineLevel="1" x14ac:dyDescent="0.2">
      <c r="A230" s="165">
        <v>77</v>
      </c>
      <c r="B230" s="166" t="s">
        <v>889</v>
      </c>
      <c r="C230" s="183" t="s">
        <v>940</v>
      </c>
      <c r="D230" s="167" t="s">
        <v>321</v>
      </c>
      <c r="E230" s="168">
        <v>1509.3143299999999</v>
      </c>
      <c r="F230" s="169"/>
      <c r="G230" s="170">
        <f>ROUND(E230*F230,2)</f>
        <v>0</v>
      </c>
      <c r="H230" s="169"/>
      <c r="I230" s="170">
        <f>ROUND(E230*H230,2)</f>
        <v>0</v>
      </c>
      <c r="J230" s="169"/>
      <c r="K230" s="170">
        <f>ROUND(E230*J230,2)</f>
        <v>0</v>
      </c>
      <c r="L230" s="170">
        <v>21</v>
      </c>
      <c r="M230" s="170">
        <f>G230*(1+L230/100)</f>
        <v>0</v>
      </c>
      <c r="N230" s="170">
        <v>0</v>
      </c>
      <c r="O230" s="170">
        <f>ROUND(E230*N230,2)</f>
        <v>0</v>
      </c>
      <c r="P230" s="170">
        <v>0</v>
      </c>
      <c r="Q230" s="170">
        <f>ROUND(E230*P230,2)</f>
        <v>0</v>
      </c>
      <c r="R230" s="170" t="s">
        <v>298</v>
      </c>
      <c r="S230" s="170" t="s">
        <v>156</v>
      </c>
      <c r="T230" s="171" t="s">
        <v>156</v>
      </c>
      <c r="U230" s="157">
        <v>0.21149999999999999</v>
      </c>
      <c r="V230" s="157">
        <f>ROUND(E230*U230,2)</f>
        <v>319.22000000000003</v>
      </c>
      <c r="W230" s="157"/>
      <c r="X230" s="157" t="s">
        <v>169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170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257" t="s">
        <v>941</v>
      </c>
      <c r="D231" s="258"/>
      <c r="E231" s="258"/>
      <c r="F231" s="258"/>
      <c r="G231" s="258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215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246" t="s">
        <v>942</v>
      </c>
      <c r="D232" s="247"/>
      <c r="E232" s="247"/>
      <c r="F232" s="247"/>
      <c r="G232" s="24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162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9" t="s">
        <v>1185</v>
      </c>
      <c r="D233" s="187"/>
      <c r="E233" s="188">
        <v>1509.3143299999999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217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x14ac:dyDescent="0.2">
      <c r="A234" s="159" t="s">
        <v>151</v>
      </c>
      <c r="B234" s="160" t="s">
        <v>108</v>
      </c>
      <c r="C234" s="181" t="s">
        <v>109</v>
      </c>
      <c r="D234" s="161"/>
      <c r="E234" s="162"/>
      <c r="F234" s="163"/>
      <c r="G234" s="163">
        <f>SUMIF(AG235:AG236,"&lt;&gt;NOR",G235:G236)</f>
        <v>0</v>
      </c>
      <c r="H234" s="163"/>
      <c r="I234" s="163">
        <f>SUM(I235:I236)</f>
        <v>0</v>
      </c>
      <c r="J234" s="163"/>
      <c r="K234" s="163">
        <f>SUM(K235:K236)</f>
        <v>0</v>
      </c>
      <c r="L234" s="163"/>
      <c r="M234" s="163">
        <f>SUM(M235:M236)</f>
        <v>0</v>
      </c>
      <c r="N234" s="163"/>
      <c r="O234" s="163">
        <f>SUM(O235:O236)</f>
        <v>0</v>
      </c>
      <c r="P234" s="163"/>
      <c r="Q234" s="163">
        <f>SUM(Q235:Q236)</f>
        <v>0</v>
      </c>
      <c r="R234" s="163"/>
      <c r="S234" s="163"/>
      <c r="T234" s="164"/>
      <c r="U234" s="158"/>
      <c r="V234" s="158">
        <f>SUM(V235:V236)</f>
        <v>0</v>
      </c>
      <c r="W234" s="158"/>
      <c r="X234" s="158"/>
      <c r="AG234" t="s">
        <v>152</v>
      </c>
    </row>
    <row r="235" spans="1:60" outlineLevel="1" x14ac:dyDescent="0.2">
      <c r="A235" s="165">
        <v>78</v>
      </c>
      <c r="B235" s="166" t="s">
        <v>539</v>
      </c>
      <c r="C235" s="183" t="s">
        <v>540</v>
      </c>
      <c r="D235" s="167" t="s">
        <v>321</v>
      </c>
      <c r="E235" s="168">
        <v>270.28800000000001</v>
      </c>
      <c r="F235" s="169"/>
      <c r="G235" s="170">
        <f>ROUND(E235*F235,2)</f>
        <v>0</v>
      </c>
      <c r="H235" s="169"/>
      <c r="I235" s="170">
        <f>ROUND(E235*H235,2)</f>
        <v>0</v>
      </c>
      <c r="J235" s="169"/>
      <c r="K235" s="170">
        <f>ROUND(E235*J235,2)</f>
        <v>0</v>
      </c>
      <c r="L235" s="170">
        <v>21</v>
      </c>
      <c r="M235" s="170">
        <f>G235*(1+L235/100)</f>
        <v>0</v>
      </c>
      <c r="N235" s="170">
        <v>0</v>
      </c>
      <c r="O235" s="170">
        <f>ROUND(E235*N235,2)</f>
        <v>0</v>
      </c>
      <c r="P235" s="170">
        <v>0</v>
      </c>
      <c r="Q235" s="170">
        <f>ROUND(E235*P235,2)</f>
        <v>0</v>
      </c>
      <c r="R235" s="170" t="s">
        <v>541</v>
      </c>
      <c r="S235" s="170" t="s">
        <v>156</v>
      </c>
      <c r="T235" s="171" t="s">
        <v>156</v>
      </c>
      <c r="U235" s="157">
        <v>0</v>
      </c>
      <c r="V235" s="157">
        <f>ROUND(E235*U235,2)</f>
        <v>0</v>
      </c>
      <c r="W235" s="157"/>
      <c r="X235" s="157" t="s">
        <v>169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170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9" t="s">
        <v>1186</v>
      </c>
      <c r="D236" s="187"/>
      <c r="E236" s="188">
        <v>270.28800000000001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217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x14ac:dyDescent="0.2">
      <c r="A237" s="159" t="s">
        <v>151</v>
      </c>
      <c r="B237" s="160" t="s">
        <v>110</v>
      </c>
      <c r="C237" s="181" t="s">
        <v>111</v>
      </c>
      <c r="D237" s="161"/>
      <c r="E237" s="162"/>
      <c r="F237" s="163"/>
      <c r="G237" s="163">
        <f>SUMIF(AG238:AG241,"&lt;&gt;NOR",G238:G241)</f>
        <v>0</v>
      </c>
      <c r="H237" s="163"/>
      <c r="I237" s="163">
        <f>SUM(I238:I241)</f>
        <v>0</v>
      </c>
      <c r="J237" s="163"/>
      <c r="K237" s="163">
        <f>SUM(K238:K241)</f>
        <v>0</v>
      </c>
      <c r="L237" s="163"/>
      <c r="M237" s="163">
        <f>SUM(M238:M241)</f>
        <v>0</v>
      </c>
      <c r="N237" s="163"/>
      <c r="O237" s="163">
        <f>SUM(O238:O241)</f>
        <v>0</v>
      </c>
      <c r="P237" s="163"/>
      <c r="Q237" s="163">
        <f>SUM(Q238:Q241)</f>
        <v>0</v>
      </c>
      <c r="R237" s="163"/>
      <c r="S237" s="163"/>
      <c r="T237" s="164"/>
      <c r="U237" s="158"/>
      <c r="V237" s="158">
        <f>SUM(V238:V241)</f>
        <v>2.7</v>
      </c>
      <c r="W237" s="158"/>
      <c r="X237" s="158"/>
      <c r="AG237" t="s">
        <v>152</v>
      </c>
    </row>
    <row r="238" spans="1:60" ht="22.5" outlineLevel="1" x14ac:dyDescent="0.2">
      <c r="A238" s="165">
        <v>79</v>
      </c>
      <c r="B238" s="166" t="s">
        <v>545</v>
      </c>
      <c r="C238" s="183" t="s">
        <v>546</v>
      </c>
      <c r="D238" s="167" t="s">
        <v>321</v>
      </c>
      <c r="E238" s="168">
        <v>270.28800000000001</v>
      </c>
      <c r="F238" s="169"/>
      <c r="G238" s="170">
        <f>ROUND(E238*F238,2)</f>
        <v>0</v>
      </c>
      <c r="H238" s="169"/>
      <c r="I238" s="170">
        <f>ROUND(E238*H238,2)</f>
        <v>0</v>
      </c>
      <c r="J238" s="169"/>
      <c r="K238" s="170">
        <f>ROUND(E238*J238,2)</f>
        <v>0</v>
      </c>
      <c r="L238" s="170">
        <v>21</v>
      </c>
      <c r="M238" s="170">
        <f>G238*(1+L238/100)</f>
        <v>0</v>
      </c>
      <c r="N238" s="170">
        <v>0</v>
      </c>
      <c r="O238" s="170">
        <f>ROUND(E238*N238,2)</f>
        <v>0</v>
      </c>
      <c r="P238" s="170">
        <v>0</v>
      </c>
      <c r="Q238" s="170">
        <f>ROUND(E238*P238,2)</f>
        <v>0</v>
      </c>
      <c r="R238" s="170" t="s">
        <v>213</v>
      </c>
      <c r="S238" s="170" t="s">
        <v>156</v>
      </c>
      <c r="T238" s="171" t="s">
        <v>156</v>
      </c>
      <c r="U238" s="157">
        <v>0.01</v>
      </c>
      <c r="V238" s="157">
        <f>ROUND(E238*U238,2)</f>
        <v>2.7</v>
      </c>
      <c r="W238" s="157"/>
      <c r="X238" s="157" t="s">
        <v>169</v>
      </c>
      <c r="Y238" s="148"/>
      <c r="Z238" s="148"/>
      <c r="AA238" s="148"/>
      <c r="AB238" s="148"/>
      <c r="AC238" s="148"/>
      <c r="AD238" s="148"/>
      <c r="AE238" s="148"/>
      <c r="AF238" s="148"/>
      <c r="AG238" s="148" t="s">
        <v>170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9" t="s">
        <v>1186</v>
      </c>
      <c r="D239" s="187"/>
      <c r="E239" s="188">
        <v>270.28800000000001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217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ht="22.5" outlineLevel="1" x14ac:dyDescent="0.2">
      <c r="A240" s="165">
        <v>80</v>
      </c>
      <c r="B240" s="166" t="s">
        <v>548</v>
      </c>
      <c r="C240" s="183" t="s">
        <v>549</v>
      </c>
      <c r="D240" s="167" t="s">
        <v>321</v>
      </c>
      <c r="E240" s="168">
        <v>3784.0320000000002</v>
      </c>
      <c r="F240" s="169"/>
      <c r="G240" s="170">
        <f>ROUND(E240*F240,2)</f>
        <v>0</v>
      </c>
      <c r="H240" s="169"/>
      <c r="I240" s="170">
        <f>ROUND(E240*H240,2)</f>
        <v>0</v>
      </c>
      <c r="J240" s="169"/>
      <c r="K240" s="170">
        <f>ROUND(E240*J240,2)</f>
        <v>0</v>
      </c>
      <c r="L240" s="170">
        <v>21</v>
      </c>
      <c r="M240" s="170">
        <f>G240*(1+L240/100)</f>
        <v>0</v>
      </c>
      <c r="N240" s="170">
        <v>0</v>
      </c>
      <c r="O240" s="170">
        <f>ROUND(E240*N240,2)</f>
        <v>0</v>
      </c>
      <c r="P240" s="170">
        <v>0</v>
      </c>
      <c r="Q240" s="170">
        <f>ROUND(E240*P240,2)</f>
        <v>0</v>
      </c>
      <c r="R240" s="170" t="s">
        <v>213</v>
      </c>
      <c r="S240" s="170" t="s">
        <v>156</v>
      </c>
      <c r="T240" s="171" t="s">
        <v>156</v>
      </c>
      <c r="U240" s="157">
        <v>0</v>
      </c>
      <c r="V240" s="157">
        <f>ROUND(E240*U240,2)</f>
        <v>0</v>
      </c>
      <c r="W240" s="157"/>
      <c r="X240" s="157" t="s">
        <v>169</v>
      </c>
      <c r="Y240" s="148"/>
      <c r="Z240" s="148"/>
      <c r="AA240" s="148"/>
      <c r="AB240" s="148"/>
      <c r="AC240" s="148"/>
      <c r="AD240" s="148"/>
      <c r="AE240" s="148"/>
      <c r="AF240" s="148"/>
      <c r="AG240" s="148" t="s">
        <v>170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9" t="s">
        <v>1187</v>
      </c>
      <c r="D241" s="187"/>
      <c r="E241" s="188">
        <v>3784.0320000000002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217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x14ac:dyDescent="0.2">
      <c r="A242" s="3"/>
      <c r="B242" s="4"/>
      <c r="C242" s="184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AE242">
        <v>15</v>
      </c>
      <c r="AF242">
        <v>21</v>
      </c>
      <c r="AG242" t="s">
        <v>138</v>
      </c>
    </row>
    <row r="243" spans="1:60" x14ac:dyDescent="0.2">
      <c r="A243" s="151"/>
      <c r="B243" s="152" t="s">
        <v>29</v>
      </c>
      <c r="C243" s="185"/>
      <c r="D243" s="153"/>
      <c r="E243" s="154"/>
      <c r="F243" s="154"/>
      <c r="G243" s="180">
        <f>G8+G111+G120+G132+G152+G224+G229+G234+G237</f>
        <v>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AE243">
        <f>SUMIF(L7:L241,AE242,G7:G241)</f>
        <v>0</v>
      </c>
      <c r="AF243">
        <f>SUMIF(L7:L241,AF242,G7:G241)</f>
        <v>0</v>
      </c>
      <c r="AG243" t="s">
        <v>186</v>
      </c>
    </row>
    <row r="244" spans="1:60" x14ac:dyDescent="0.2">
      <c r="C244" s="186"/>
      <c r="D244" s="10"/>
      <c r="AG244" t="s">
        <v>188</v>
      </c>
    </row>
    <row r="245" spans="1:60" x14ac:dyDescent="0.2">
      <c r="D245" s="10"/>
    </row>
    <row r="246" spans="1:60" x14ac:dyDescent="0.2">
      <c r="D246" s="10"/>
    </row>
    <row r="247" spans="1:60" x14ac:dyDescent="0.2">
      <c r="D247" s="10"/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+CA3KlMVnfRH5nH2urrZ2Brmww+fLeFyHb7158MBj3Mk0JdTsdnTjjqyWAFaNexB45Q9rs865ctL5t3Lzj8Fw==" saltValue="HNvxwffNvwlMESR63j0Gnw==" spinCount="100000" sheet="1"/>
  <mergeCells count="51">
    <mergeCell ref="C226:G226"/>
    <mergeCell ref="C231:G231"/>
    <mergeCell ref="C232:G232"/>
    <mergeCell ref="C146:G146"/>
    <mergeCell ref="C154:G154"/>
    <mergeCell ref="C157:G157"/>
    <mergeCell ref="C160:G160"/>
    <mergeCell ref="C163:G163"/>
    <mergeCell ref="C170:G170"/>
    <mergeCell ref="C143:G143"/>
    <mergeCell ref="C105:G105"/>
    <mergeCell ref="C113:G113"/>
    <mergeCell ref="C114:G114"/>
    <mergeCell ref="C117:G117"/>
    <mergeCell ref="C118:G118"/>
    <mergeCell ref="C122:G122"/>
    <mergeCell ref="C127:G127"/>
    <mergeCell ref="C130:G130"/>
    <mergeCell ref="C134:G134"/>
    <mergeCell ref="C137:G137"/>
    <mergeCell ref="C138:G138"/>
    <mergeCell ref="C102:G102"/>
    <mergeCell ref="C64:G64"/>
    <mergeCell ref="C67:G67"/>
    <mergeCell ref="C72:G72"/>
    <mergeCell ref="C75:G75"/>
    <mergeCell ref="C78:G78"/>
    <mergeCell ref="C81:G81"/>
    <mergeCell ref="C84:G84"/>
    <mergeCell ref="C87:G87"/>
    <mergeCell ref="C90:G90"/>
    <mergeCell ref="C95:G95"/>
    <mergeCell ref="C96:G96"/>
    <mergeCell ref="C61:G61"/>
    <mergeCell ref="C20:G20"/>
    <mergeCell ref="C23:G23"/>
    <mergeCell ref="C26:G26"/>
    <mergeCell ref="C29:G29"/>
    <mergeCell ref="C32:G32"/>
    <mergeCell ref="C41:G41"/>
    <mergeCell ref="C44:G44"/>
    <mergeCell ref="C47:G47"/>
    <mergeCell ref="C50:G50"/>
    <mergeCell ref="C55:G55"/>
    <mergeCell ref="C58:G58"/>
    <mergeCell ref="C17:G17"/>
    <mergeCell ref="A1:G1"/>
    <mergeCell ref="C2:G2"/>
    <mergeCell ref="C3:G3"/>
    <mergeCell ref="C4:G4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2" sqref="F12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78</v>
      </c>
      <c r="C3" s="249" t="s">
        <v>79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65</v>
      </c>
      <c r="C4" s="252" t="s">
        <v>80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3"/>
      <c r="S8" s="163"/>
      <c r="T8" s="164"/>
      <c r="U8" s="158"/>
      <c r="V8" s="158">
        <f>SUM(V9:V12)</f>
        <v>0</v>
      </c>
      <c r="W8" s="158"/>
      <c r="X8" s="158"/>
      <c r="AG8" t="s">
        <v>152</v>
      </c>
    </row>
    <row r="9" spans="1:60" outlineLevel="1" x14ac:dyDescent="0.2">
      <c r="A9" s="172">
        <v>1</v>
      </c>
      <c r="B9" s="173" t="s">
        <v>1188</v>
      </c>
      <c r="C9" s="182" t="s">
        <v>1189</v>
      </c>
      <c r="D9" s="174" t="s">
        <v>1190</v>
      </c>
      <c r="E9" s="175">
        <v>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168</v>
      </c>
      <c r="T9" s="178" t="s">
        <v>157</v>
      </c>
      <c r="U9" s="157">
        <v>0</v>
      </c>
      <c r="V9" s="157">
        <f>ROUND(E9*U9,2)</f>
        <v>0</v>
      </c>
      <c r="W9" s="157"/>
      <c r="X9" s="157" t="s">
        <v>287</v>
      </c>
      <c r="Y9" s="148"/>
      <c r="Z9" s="148"/>
      <c r="AA9" s="148"/>
      <c r="AB9" s="148"/>
      <c r="AC9" s="148"/>
      <c r="AD9" s="148"/>
      <c r="AE9" s="148"/>
      <c r="AF9" s="148"/>
      <c r="AG9" s="148" t="s">
        <v>288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1191</v>
      </c>
      <c r="C10" s="182" t="s">
        <v>1192</v>
      </c>
      <c r="D10" s="174" t="s">
        <v>220</v>
      </c>
      <c r="E10" s="175">
        <v>1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7"/>
      <c r="S10" s="177" t="s">
        <v>168</v>
      </c>
      <c r="T10" s="178" t="s">
        <v>157</v>
      </c>
      <c r="U10" s="157">
        <v>0</v>
      </c>
      <c r="V10" s="157">
        <f>ROUND(E10*U10,2)</f>
        <v>0</v>
      </c>
      <c r="W10" s="157"/>
      <c r="X10" s="157" t="s">
        <v>287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288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1193</v>
      </c>
      <c r="C11" s="182" t="s">
        <v>1194</v>
      </c>
      <c r="D11" s="174" t="s">
        <v>1190</v>
      </c>
      <c r="E11" s="175">
        <v>2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168</v>
      </c>
      <c r="T11" s="178" t="s">
        <v>157</v>
      </c>
      <c r="U11" s="157">
        <v>0</v>
      </c>
      <c r="V11" s="157">
        <f>ROUND(E11*U11,2)</f>
        <v>0</v>
      </c>
      <c r="W11" s="157"/>
      <c r="X11" s="157" t="s">
        <v>287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288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1195</v>
      </c>
      <c r="C12" s="182" t="s">
        <v>1196</v>
      </c>
      <c r="D12" s="174" t="s">
        <v>220</v>
      </c>
      <c r="E12" s="175">
        <v>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7"/>
      <c r="S12" s="177" t="s">
        <v>168</v>
      </c>
      <c r="T12" s="178" t="s">
        <v>157</v>
      </c>
      <c r="U12" s="157">
        <v>0</v>
      </c>
      <c r="V12" s="157">
        <f>ROUND(E12*U12,2)</f>
        <v>0</v>
      </c>
      <c r="W12" s="157"/>
      <c r="X12" s="157" t="s">
        <v>287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288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59" t="s">
        <v>151</v>
      </c>
      <c r="B13" s="160" t="s">
        <v>112</v>
      </c>
      <c r="C13" s="181" t="s">
        <v>113</v>
      </c>
      <c r="D13" s="161"/>
      <c r="E13" s="162"/>
      <c r="F13" s="163"/>
      <c r="G13" s="163">
        <f>SUMIF(AG14:AG21,"&lt;&gt;NOR",G14:G21)</f>
        <v>0</v>
      </c>
      <c r="H13" s="163"/>
      <c r="I13" s="163">
        <f>SUM(I14:I21)</f>
        <v>0</v>
      </c>
      <c r="J13" s="163"/>
      <c r="K13" s="163">
        <f>SUM(K14:K21)</f>
        <v>0</v>
      </c>
      <c r="L13" s="163"/>
      <c r="M13" s="163">
        <f>SUM(M14:M21)</f>
        <v>0</v>
      </c>
      <c r="N13" s="163"/>
      <c r="O13" s="163">
        <f>SUM(O14:O21)</f>
        <v>0</v>
      </c>
      <c r="P13" s="163"/>
      <c r="Q13" s="163">
        <f>SUM(Q14:Q21)</f>
        <v>0</v>
      </c>
      <c r="R13" s="163"/>
      <c r="S13" s="163"/>
      <c r="T13" s="164"/>
      <c r="U13" s="158"/>
      <c r="V13" s="158">
        <f>SUM(V14:V21)</f>
        <v>0</v>
      </c>
      <c r="W13" s="158"/>
      <c r="X13" s="158"/>
      <c r="AG13" t="s">
        <v>152</v>
      </c>
    </row>
    <row r="14" spans="1:60" outlineLevel="1" x14ac:dyDescent="0.2">
      <c r="A14" s="172">
        <v>5</v>
      </c>
      <c r="B14" s="173" t="s">
        <v>1197</v>
      </c>
      <c r="C14" s="182" t="s">
        <v>1287</v>
      </c>
      <c r="D14" s="174" t="s">
        <v>1190</v>
      </c>
      <c r="E14" s="175">
        <v>2</v>
      </c>
      <c r="F14" s="176"/>
      <c r="G14" s="177">
        <f t="shared" ref="G14:G21" si="0">ROUND(E14*F14,2)</f>
        <v>0</v>
      </c>
      <c r="H14" s="176"/>
      <c r="I14" s="177">
        <f t="shared" ref="I14:I21" si="1">ROUND(E14*H14,2)</f>
        <v>0</v>
      </c>
      <c r="J14" s="176"/>
      <c r="K14" s="177">
        <f t="shared" ref="K14:K21" si="2">ROUND(E14*J14,2)</f>
        <v>0</v>
      </c>
      <c r="L14" s="177">
        <v>21</v>
      </c>
      <c r="M14" s="177">
        <f t="shared" ref="M14:M21" si="3">G14*(1+L14/100)</f>
        <v>0</v>
      </c>
      <c r="N14" s="177">
        <v>0</v>
      </c>
      <c r="O14" s="177">
        <f t="shared" ref="O14:O21" si="4">ROUND(E14*N14,2)</f>
        <v>0</v>
      </c>
      <c r="P14" s="177">
        <v>0</v>
      </c>
      <c r="Q14" s="177">
        <f t="shared" ref="Q14:Q21" si="5">ROUND(E14*P14,2)</f>
        <v>0</v>
      </c>
      <c r="R14" s="177"/>
      <c r="S14" s="177" t="s">
        <v>168</v>
      </c>
      <c r="T14" s="178" t="s">
        <v>157</v>
      </c>
      <c r="U14" s="157">
        <v>0</v>
      </c>
      <c r="V14" s="157">
        <f t="shared" ref="V14:V21" si="6">ROUND(E14*U14,2)</f>
        <v>0</v>
      </c>
      <c r="W14" s="157"/>
      <c r="X14" s="157" t="s">
        <v>169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170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6</v>
      </c>
      <c r="B15" s="173" t="s">
        <v>1198</v>
      </c>
      <c r="C15" s="182" t="s">
        <v>1199</v>
      </c>
      <c r="D15" s="174" t="s">
        <v>1190</v>
      </c>
      <c r="E15" s="175">
        <v>2</v>
      </c>
      <c r="F15" s="176"/>
      <c r="G15" s="177">
        <f t="shared" si="0"/>
        <v>0</v>
      </c>
      <c r="H15" s="176"/>
      <c r="I15" s="177">
        <f t="shared" si="1"/>
        <v>0</v>
      </c>
      <c r="J15" s="176"/>
      <c r="K15" s="177">
        <f t="shared" si="2"/>
        <v>0</v>
      </c>
      <c r="L15" s="177">
        <v>21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 t="s">
        <v>168</v>
      </c>
      <c r="T15" s="178" t="s">
        <v>157</v>
      </c>
      <c r="U15" s="157">
        <v>0</v>
      </c>
      <c r="V15" s="157">
        <f t="shared" si="6"/>
        <v>0</v>
      </c>
      <c r="W15" s="157"/>
      <c r="X15" s="157" t="s">
        <v>169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7</v>
      </c>
      <c r="B16" s="173" t="s">
        <v>1200</v>
      </c>
      <c r="C16" s="182" t="s">
        <v>1201</v>
      </c>
      <c r="D16" s="174" t="s">
        <v>1190</v>
      </c>
      <c r="E16" s="175">
        <v>2</v>
      </c>
      <c r="F16" s="176"/>
      <c r="G16" s="177">
        <f t="shared" si="0"/>
        <v>0</v>
      </c>
      <c r="H16" s="176"/>
      <c r="I16" s="177">
        <f t="shared" si="1"/>
        <v>0</v>
      </c>
      <c r="J16" s="176"/>
      <c r="K16" s="177">
        <f t="shared" si="2"/>
        <v>0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7" t="s">
        <v>168</v>
      </c>
      <c r="T16" s="178" t="s">
        <v>157</v>
      </c>
      <c r="U16" s="157">
        <v>0</v>
      </c>
      <c r="V16" s="157">
        <f t="shared" si="6"/>
        <v>0</v>
      </c>
      <c r="W16" s="157"/>
      <c r="X16" s="157" t="s">
        <v>169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170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8</v>
      </c>
      <c r="B17" s="173" t="s">
        <v>1202</v>
      </c>
      <c r="C17" s="182" t="s">
        <v>1203</v>
      </c>
      <c r="D17" s="174" t="s">
        <v>1190</v>
      </c>
      <c r="E17" s="175">
        <v>2</v>
      </c>
      <c r="F17" s="176"/>
      <c r="G17" s="177">
        <f t="shared" si="0"/>
        <v>0</v>
      </c>
      <c r="H17" s="176"/>
      <c r="I17" s="177">
        <f t="shared" si="1"/>
        <v>0</v>
      </c>
      <c r="J17" s="176"/>
      <c r="K17" s="177">
        <f t="shared" si="2"/>
        <v>0</v>
      </c>
      <c r="L17" s="177">
        <v>21</v>
      </c>
      <c r="M17" s="177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 t="s">
        <v>168</v>
      </c>
      <c r="T17" s="178" t="s">
        <v>157</v>
      </c>
      <c r="U17" s="157">
        <v>0</v>
      </c>
      <c r="V17" s="157">
        <f t="shared" si="6"/>
        <v>0</v>
      </c>
      <c r="W17" s="157"/>
      <c r="X17" s="157" t="s">
        <v>169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170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9</v>
      </c>
      <c r="B18" s="173" t="s">
        <v>1204</v>
      </c>
      <c r="C18" s="182" t="s">
        <v>1205</v>
      </c>
      <c r="D18" s="174" t="s">
        <v>1190</v>
      </c>
      <c r="E18" s="175">
        <v>2</v>
      </c>
      <c r="F18" s="176"/>
      <c r="G18" s="177">
        <f t="shared" si="0"/>
        <v>0</v>
      </c>
      <c r="H18" s="176"/>
      <c r="I18" s="177">
        <f t="shared" si="1"/>
        <v>0</v>
      </c>
      <c r="J18" s="176"/>
      <c r="K18" s="177">
        <f t="shared" si="2"/>
        <v>0</v>
      </c>
      <c r="L18" s="177">
        <v>21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 t="s">
        <v>168</v>
      </c>
      <c r="T18" s="178" t="s">
        <v>157</v>
      </c>
      <c r="U18" s="157">
        <v>0</v>
      </c>
      <c r="V18" s="157">
        <f t="shared" si="6"/>
        <v>0</v>
      </c>
      <c r="W18" s="157"/>
      <c r="X18" s="157" t="s">
        <v>169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170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10</v>
      </c>
      <c r="B19" s="173" t="s">
        <v>1206</v>
      </c>
      <c r="C19" s="182" t="s">
        <v>1207</v>
      </c>
      <c r="D19" s="174" t="s">
        <v>297</v>
      </c>
      <c r="E19" s="175">
        <v>12</v>
      </c>
      <c r="F19" s="176"/>
      <c r="G19" s="177">
        <f t="shared" si="0"/>
        <v>0</v>
      </c>
      <c r="H19" s="176"/>
      <c r="I19" s="177">
        <f t="shared" si="1"/>
        <v>0</v>
      </c>
      <c r="J19" s="176"/>
      <c r="K19" s="177">
        <f t="shared" si="2"/>
        <v>0</v>
      </c>
      <c r="L19" s="177">
        <v>21</v>
      </c>
      <c r="M19" s="177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7"/>
      <c r="S19" s="177" t="s">
        <v>168</v>
      </c>
      <c r="T19" s="178" t="s">
        <v>157</v>
      </c>
      <c r="U19" s="157">
        <v>0</v>
      </c>
      <c r="V19" s="157">
        <f t="shared" si="6"/>
        <v>0</v>
      </c>
      <c r="W19" s="157"/>
      <c r="X19" s="157" t="s">
        <v>169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170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11</v>
      </c>
      <c r="B20" s="173" t="s">
        <v>1208</v>
      </c>
      <c r="C20" s="182" t="s">
        <v>1209</v>
      </c>
      <c r="D20" s="174" t="s">
        <v>1210</v>
      </c>
      <c r="E20" s="175">
        <v>1</v>
      </c>
      <c r="F20" s="176"/>
      <c r="G20" s="177">
        <f t="shared" si="0"/>
        <v>0</v>
      </c>
      <c r="H20" s="176"/>
      <c r="I20" s="177">
        <f t="shared" si="1"/>
        <v>0</v>
      </c>
      <c r="J20" s="176"/>
      <c r="K20" s="177">
        <f t="shared" si="2"/>
        <v>0</v>
      </c>
      <c r="L20" s="177">
        <v>21</v>
      </c>
      <c r="M20" s="177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7"/>
      <c r="S20" s="177" t="s">
        <v>168</v>
      </c>
      <c r="T20" s="178" t="s">
        <v>157</v>
      </c>
      <c r="U20" s="157">
        <v>0</v>
      </c>
      <c r="V20" s="157">
        <f t="shared" si="6"/>
        <v>0</v>
      </c>
      <c r="W20" s="157"/>
      <c r="X20" s="157" t="s">
        <v>287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288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12</v>
      </c>
      <c r="B21" s="173" t="s">
        <v>1211</v>
      </c>
      <c r="C21" s="182" t="s">
        <v>1212</v>
      </c>
      <c r="D21" s="174" t="s">
        <v>1213</v>
      </c>
      <c r="E21" s="175">
        <v>1</v>
      </c>
      <c r="F21" s="176"/>
      <c r="G21" s="177">
        <f t="shared" si="0"/>
        <v>0</v>
      </c>
      <c r="H21" s="176"/>
      <c r="I21" s="177">
        <f t="shared" si="1"/>
        <v>0</v>
      </c>
      <c r="J21" s="176"/>
      <c r="K21" s="177">
        <f t="shared" si="2"/>
        <v>0</v>
      </c>
      <c r="L21" s="177">
        <v>21</v>
      </c>
      <c r="M21" s="177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7"/>
      <c r="S21" s="177" t="s">
        <v>168</v>
      </c>
      <c r="T21" s="178" t="s">
        <v>157</v>
      </c>
      <c r="U21" s="157">
        <v>0</v>
      </c>
      <c r="V21" s="157">
        <f t="shared" si="6"/>
        <v>0</v>
      </c>
      <c r="W21" s="157"/>
      <c r="X21" s="157" t="s">
        <v>287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288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59" t="s">
        <v>151</v>
      </c>
      <c r="B22" s="160" t="s">
        <v>119</v>
      </c>
      <c r="C22" s="181" t="s">
        <v>27</v>
      </c>
      <c r="D22" s="161"/>
      <c r="E22" s="162"/>
      <c r="F22" s="163"/>
      <c r="G22" s="163">
        <f>SUMIF(AG23:AG26,"&lt;&gt;NOR",G23:G26)</f>
        <v>0</v>
      </c>
      <c r="H22" s="163"/>
      <c r="I22" s="163">
        <f>SUM(I23:I26)</f>
        <v>0</v>
      </c>
      <c r="J22" s="163"/>
      <c r="K22" s="163">
        <f>SUM(K23:K26)</f>
        <v>0</v>
      </c>
      <c r="L22" s="163"/>
      <c r="M22" s="163">
        <f>SUM(M23:M26)</f>
        <v>0</v>
      </c>
      <c r="N22" s="163"/>
      <c r="O22" s="163">
        <f>SUM(O23:O26)</f>
        <v>0</v>
      </c>
      <c r="P22" s="163"/>
      <c r="Q22" s="163">
        <f>SUM(Q23:Q26)</f>
        <v>0</v>
      </c>
      <c r="R22" s="163"/>
      <c r="S22" s="163"/>
      <c r="T22" s="164"/>
      <c r="U22" s="158"/>
      <c r="V22" s="158">
        <f>SUM(V23:V26)</f>
        <v>0</v>
      </c>
      <c r="W22" s="158"/>
      <c r="X22" s="158"/>
      <c r="AG22" t="s">
        <v>152</v>
      </c>
    </row>
    <row r="23" spans="1:60" outlineLevel="1" x14ac:dyDescent="0.2">
      <c r="A23" s="172">
        <v>13</v>
      </c>
      <c r="B23" s="173" t="s">
        <v>1214</v>
      </c>
      <c r="C23" s="182" t="s">
        <v>1215</v>
      </c>
      <c r="D23" s="174" t="s">
        <v>1213</v>
      </c>
      <c r="E23" s="175">
        <v>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168</v>
      </c>
      <c r="T23" s="178" t="s">
        <v>157</v>
      </c>
      <c r="U23" s="157">
        <v>0</v>
      </c>
      <c r="V23" s="157">
        <f>ROUND(E23*U23,2)</f>
        <v>0</v>
      </c>
      <c r="W23" s="157"/>
      <c r="X23" s="157" t="s">
        <v>1216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1217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14</v>
      </c>
      <c r="B24" s="173" t="s">
        <v>1218</v>
      </c>
      <c r="C24" s="182" t="s">
        <v>1219</v>
      </c>
      <c r="D24" s="174" t="s">
        <v>1213</v>
      </c>
      <c r="E24" s="175">
        <v>1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168</v>
      </c>
      <c r="T24" s="178" t="s">
        <v>157</v>
      </c>
      <c r="U24" s="157">
        <v>0</v>
      </c>
      <c r="V24" s="157">
        <f>ROUND(E24*U24,2)</f>
        <v>0</v>
      </c>
      <c r="W24" s="157"/>
      <c r="X24" s="157" t="s">
        <v>1216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1217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15</v>
      </c>
      <c r="B25" s="173" t="s">
        <v>1220</v>
      </c>
      <c r="C25" s="182" t="s">
        <v>1221</v>
      </c>
      <c r="D25" s="174" t="s">
        <v>1213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168</v>
      </c>
      <c r="T25" s="178" t="s">
        <v>157</v>
      </c>
      <c r="U25" s="157">
        <v>0</v>
      </c>
      <c r="V25" s="157">
        <f>ROUND(E25*U25,2)</f>
        <v>0</v>
      </c>
      <c r="W25" s="157"/>
      <c r="X25" s="157" t="s">
        <v>1216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1217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5">
        <v>16</v>
      </c>
      <c r="B26" s="166" t="s">
        <v>1222</v>
      </c>
      <c r="C26" s="183" t="s">
        <v>1223</v>
      </c>
      <c r="D26" s="167" t="s">
        <v>1213</v>
      </c>
      <c r="E26" s="168">
        <v>1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0"/>
      <c r="S26" s="170" t="s">
        <v>168</v>
      </c>
      <c r="T26" s="171" t="s">
        <v>157</v>
      </c>
      <c r="U26" s="157">
        <v>0</v>
      </c>
      <c r="V26" s="157">
        <f>ROUND(E26*U26,2)</f>
        <v>0</v>
      </c>
      <c r="W26" s="157"/>
      <c r="X26" s="157" t="s">
        <v>1216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1217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138</v>
      </c>
    </row>
    <row r="28" spans="1:60" x14ac:dyDescent="0.2">
      <c r="A28" s="151"/>
      <c r="B28" s="152" t="s">
        <v>29</v>
      </c>
      <c r="C28" s="185"/>
      <c r="D28" s="153"/>
      <c r="E28" s="154"/>
      <c r="F28" s="154"/>
      <c r="G28" s="180">
        <f>G8+G13+G22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186</v>
      </c>
    </row>
    <row r="29" spans="1:60" x14ac:dyDescent="0.2">
      <c r="C29" s="186"/>
      <c r="D29" s="10"/>
      <c r="AG29" t="s">
        <v>188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zskcAfT2bFAP0IAFSTlp54vtorJBYynfSqy+x50MqtWOrdaYVYGgj28djgzEY3aG3esspNeUglH5muLe2mA1Q==" saltValue="VQrqVdAZKUYmgP/tQkA9O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51" sqref="Z5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209</v>
      </c>
      <c r="B1" s="248"/>
      <c r="C1" s="248"/>
      <c r="D1" s="248"/>
      <c r="E1" s="248"/>
      <c r="F1" s="248"/>
      <c r="G1" s="248"/>
      <c r="AG1" t="s">
        <v>123</v>
      </c>
    </row>
    <row r="2" spans="1:60" ht="24.95" customHeight="1" x14ac:dyDescent="0.2">
      <c r="A2" s="14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124</v>
      </c>
    </row>
    <row r="3" spans="1:60" ht="24.95" customHeight="1" x14ac:dyDescent="0.2">
      <c r="A3" s="140" t="s">
        <v>8</v>
      </c>
      <c r="B3" s="49" t="s">
        <v>81</v>
      </c>
      <c r="C3" s="249" t="s">
        <v>82</v>
      </c>
      <c r="D3" s="250"/>
      <c r="E3" s="250"/>
      <c r="F3" s="250"/>
      <c r="G3" s="251"/>
      <c r="AC3" s="122" t="s">
        <v>124</v>
      </c>
      <c r="AG3" t="s">
        <v>128</v>
      </c>
    </row>
    <row r="4" spans="1:60" ht="24.95" customHeight="1" x14ac:dyDescent="0.2">
      <c r="A4" s="141" t="s">
        <v>9</v>
      </c>
      <c r="B4" s="142" t="s">
        <v>65</v>
      </c>
      <c r="C4" s="252" t="s">
        <v>83</v>
      </c>
      <c r="D4" s="253"/>
      <c r="E4" s="253"/>
      <c r="F4" s="253"/>
      <c r="G4" s="254"/>
      <c r="AG4" t="s">
        <v>129</v>
      </c>
    </row>
    <row r="5" spans="1:60" x14ac:dyDescent="0.2">
      <c r="D5" s="10"/>
    </row>
    <row r="6" spans="1:60" ht="38.25" x14ac:dyDescent="0.2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29</v>
      </c>
      <c r="H6" s="147" t="s">
        <v>30</v>
      </c>
      <c r="I6" s="147" t="s">
        <v>136</v>
      </c>
      <c r="J6" s="147" t="s">
        <v>31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151</v>
      </c>
      <c r="B8" s="160" t="s">
        <v>65</v>
      </c>
      <c r="C8" s="181" t="s">
        <v>88</v>
      </c>
      <c r="D8" s="161"/>
      <c r="E8" s="162"/>
      <c r="F8" s="163"/>
      <c r="G8" s="163">
        <f>SUMIF(AG9:AG18,"&lt;&gt;NOR",G9:G18)</f>
        <v>0</v>
      </c>
      <c r="H8" s="163"/>
      <c r="I8" s="163">
        <f>SUM(I9:I18)</f>
        <v>0</v>
      </c>
      <c r="J8" s="163"/>
      <c r="K8" s="163">
        <f>SUM(K9:K18)</f>
        <v>0</v>
      </c>
      <c r="L8" s="163"/>
      <c r="M8" s="163">
        <f>SUM(M9:M18)</f>
        <v>0</v>
      </c>
      <c r="N8" s="163"/>
      <c r="O8" s="163">
        <f>SUM(O9:O18)</f>
        <v>0</v>
      </c>
      <c r="P8" s="163"/>
      <c r="Q8" s="163">
        <f>SUM(Q9:Q18)</f>
        <v>0</v>
      </c>
      <c r="R8" s="163"/>
      <c r="S8" s="163"/>
      <c r="T8" s="164"/>
      <c r="U8" s="158"/>
      <c r="V8" s="158">
        <f>SUM(V9:V18)</f>
        <v>0</v>
      </c>
      <c r="W8" s="158"/>
      <c r="X8" s="158"/>
      <c r="AG8" t="s">
        <v>152</v>
      </c>
    </row>
    <row r="9" spans="1:60" outlineLevel="1" x14ac:dyDescent="0.2">
      <c r="A9" s="172">
        <v>1</v>
      </c>
      <c r="B9" s="173" t="s">
        <v>1224</v>
      </c>
      <c r="C9" s="182" t="s">
        <v>1225</v>
      </c>
      <c r="D9" s="174" t="s">
        <v>220</v>
      </c>
      <c r="E9" s="175">
        <v>10</v>
      </c>
      <c r="F9" s="176"/>
      <c r="G9" s="177">
        <f t="shared" ref="G9:G18" si="0">ROUND(E9*F9,2)</f>
        <v>0</v>
      </c>
      <c r="H9" s="176"/>
      <c r="I9" s="177">
        <f t="shared" ref="I9:I18" si="1">ROUND(E9*H9,2)</f>
        <v>0</v>
      </c>
      <c r="J9" s="176"/>
      <c r="K9" s="177">
        <f t="shared" ref="K9:K18" si="2">ROUND(E9*J9,2)</f>
        <v>0</v>
      </c>
      <c r="L9" s="177">
        <v>21</v>
      </c>
      <c r="M9" s="177">
        <f t="shared" ref="M9:M18" si="3">G9*(1+L9/100)</f>
        <v>0</v>
      </c>
      <c r="N9" s="177">
        <v>0</v>
      </c>
      <c r="O9" s="177">
        <f t="shared" ref="O9:O18" si="4">ROUND(E9*N9,2)</f>
        <v>0</v>
      </c>
      <c r="P9" s="177">
        <v>0</v>
      </c>
      <c r="Q9" s="177">
        <f t="shared" ref="Q9:Q18" si="5">ROUND(E9*P9,2)</f>
        <v>0</v>
      </c>
      <c r="R9" s="177"/>
      <c r="S9" s="177" t="s">
        <v>168</v>
      </c>
      <c r="T9" s="178" t="s">
        <v>157</v>
      </c>
      <c r="U9" s="157">
        <v>0</v>
      </c>
      <c r="V9" s="157">
        <f t="shared" ref="V9:V18" si="6">ROUND(E9*U9,2)</f>
        <v>0</v>
      </c>
      <c r="W9" s="157"/>
      <c r="X9" s="157" t="s">
        <v>287</v>
      </c>
      <c r="Y9" s="148"/>
      <c r="Z9" s="148"/>
      <c r="AA9" s="148"/>
      <c r="AB9" s="148"/>
      <c r="AC9" s="148"/>
      <c r="AD9" s="148"/>
      <c r="AE9" s="148"/>
      <c r="AF9" s="148"/>
      <c r="AG9" s="148" t="s">
        <v>288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1226</v>
      </c>
      <c r="C10" s="182" t="s">
        <v>1196</v>
      </c>
      <c r="D10" s="174" t="s">
        <v>220</v>
      </c>
      <c r="E10" s="175">
        <v>3</v>
      </c>
      <c r="F10" s="176"/>
      <c r="G10" s="177">
        <f t="shared" si="0"/>
        <v>0</v>
      </c>
      <c r="H10" s="176"/>
      <c r="I10" s="177">
        <f t="shared" si="1"/>
        <v>0</v>
      </c>
      <c r="J10" s="176"/>
      <c r="K10" s="177">
        <f t="shared" si="2"/>
        <v>0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168</v>
      </c>
      <c r="T10" s="178" t="s">
        <v>157</v>
      </c>
      <c r="U10" s="157">
        <v>0</v>
      </c>
      <c r="V10" s="157">
        <f t="shared" si="6"/>
        <v>0</v>
      </c>
      <c r="W10" s="157"/>
      <c r="X10" s="157" t="s">
        <v>287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288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1227</v>
      </c>
      <c r="C11" s="182" t="s">
        <v>1189</v>
      </c>
      <c r="D11" s="174" t="s">
        <v>1190</v>
      </c>
      <c r="E11" s="175">
        <v>4</v>
      </c>
      <c r="F11" s="176"/>
      <c r="G11" s="177">
        <f t="shared" si="0"/>
        <v>0</v>
      </c>
      <c r="H11" s="176"/>
      <c r="I11" s="177">
        <f t="shared" si="1"/>
        <v>0</v>
      </c>
      <c r="J11" s="176"/>
      <c r="K11" s="177">
        <f t="shared" si="2"/>
        <v>0</v>
      </c>
      <c r="L11" s="177">
        <v>21</v>
      </c>
      <c r="M11" s="177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168</v>
      </c>
      <c r="T11" s="178" t="s">
        <v>157</v>
      </c>
      <c r="U11" s="157">
        <v>0</v>
      </c>
      <c r="V11" s="157">
        <f t="shared" si="6"/>
        <v>0</v>
      </c>
      <c r="W11" s="157"/>
      <c r="X11" s="157" t="s">
        <v>287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288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1228</v>
      </c>
      <c r="C12" s="182" t="s">
        <v>1192</v>
      </c>
      <c r="D12" s="174" t="s">
        <v>220</v>
      </c>
      <c r="E12" s="175">
        <v>2</v>
      </c>
      <c r="F12" s="176"/>
      <c r="G12" s="177">
        <f t="shared" si="0"/>
        <v>0</v>
      </c>
      <c r="H12" s="176"/>
      <c r="I12" s="177">
        <f t="shared" si="1"/>
        <v>0</v>
      </c>
      <c r="J12" s="176"/>
      <c r="K12" s="177">
        <f t="shared" si="2"/>
        <v>0</v>
      </c>
      <c r="L12" s="177">
        <v>21</v>
      </c>
      <c r="M12" s="177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7"/>
      <c r="S12" s="177" t="s">
        <v>168</v>
      </c>
      <c r="T12" s="178" t="s">
        <v>157</v>
      </c>
      <c r="U12" s="157">
        <v>0</v>
      </c>
      <c r="V12" s="157">
        <f t="shared" si="6"/>
        <v>0</v>
      </c>
      <c r="W12" s="157"/>
      <c r="X12" s="157" t="s">
        <v>287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288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73" t="s">
        <v>1229</v>
      </c>
      <c r="C13" s="182" t="s">
        <v>1230</v>
      </c>
      <c r="D13" s="174" t="s">
        <v>297</v>
      </c>
      <c r="E13" s="175">
        <v>193</v>
      </c>
      <c r="F13" s="176"/>
      <c r="G13" s="177">
        <f t="shared" si="0"/>
        <v>0</v>
      </c>
      <c r="H13" s="176"/>
      <c r="I13" s="177">
        <f t="shared" si="1"/>
        <v>0</v>
      </c>
      <c r="J13" s="176"/>
      <c r="K13" s="177">
        <f t="shared" si="2"/>
        <v>0</v>
      </c>
      <c r="L13" s="177">
        <v>21</v>
      </c>
      <c r="M13" s="177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7"/>
      <c r="S13" s="177" t="s">
        <v>168</v>
      </c>
      <c r="T13" s="178" t="s">
        <v>157</v>
      </c>
      <c r="U13" s="157">
        <v>0</v>
      </c>
      <c r="V13" s="157">
        <f t="shared" si="6"/>
        <v>0</v>
      </c>
      <c r="W13" s="157"/>
      <c r="X13" s="157" t="s">
        <v>287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288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6</v>
      </c>
      <c r="B14" s="173" t="s">
        <v>1231</v>
      </c>
      <c r="C14" s="182" t="s">
        <v>1232</v>
      </c>
      <c r="D14" s="174" t="s">
        <v>297</v>
      </c>
      <c r="E14" s="175">
        <v>193</v>
      </c>
      <c r="F14" s="176"/>
      <c r="G14" s="177">
        <f t="shared" si="0"/>
        <v>0</v>
      </c>
      <c r="H14" s="176"/>
      <c r="I14" s="177">
        <f t="shared" si="1"/>
        <v>0</v>
      </c>
      <c r="J14" s="176"/>
      <c r="K14" s="177">
        <f t="shared" si="2"/>
        <v>0</v>
      </c>
      <c r="L14" s="177">
        <v>21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 t="s">
        <v>168</v>
      </c>
      <c r="T14" s="178" t="s">
        <v>157</v>
      </c>
      <c r="U14" s="157">
        <v>0</v>
      </c>
      <c r="V14" s="157">
        <f t="shared" si="6"/>
        <v>0</v>
      </c>
      <c r="W14" s="157"/>
      <c r="X14" s="157" t="s">
        <v>287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288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7</v>
      </c>
      <c r="B15" s="173" t="s">
        <v>1233</v>
      </c>
      <c r="C15" s="182" t="s">
        <v>1234</v>
      </c>
      <c r="D15" s="174" t="s">
        <v>297</v>
      </c>
      <c r="E15" s="175">
        <v>193</v>
      </c>
      <c r="F15" s="176"/>
      <c r="G15" s="177">
        <f t="shared" si="0"/>
        <v>0</v>
      </c>
      <c r="H15" s="176"/>
      <c r="I15" s="177">
        <f t="shared" si="1"/>
        <v>0</v>
      </c>
      <c r="J15" s="176"/>
      <c r="K15" s="177">
        <f t="shared" si="2"/>
        <v>0</v>
      </c>
      <c r="L15" s="177">
        <v>21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 t="s">
        <v>168</v>
      </c>
      <c r="T15" s="178" t="s">
        <v>157</v>
      </c>
      <c r="U15" s="157">
        <v>0</v>
      </c>
      <c r="V15" s="157">
        <f t="shared" si="6"/>
        <v>0</v>
      </c>
      <c r="W15" s="157"/>
      <c r="X15" s="157" t="s">
        <v>287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288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73" t="s">
        <v>1235</v>
      </c>
      <c r="C16" s="182" t="s">
        <v>1236</v>
      </c>
      <c r="D16" s="174" t="s">
        <v>297</v>
      </c>
      <c r="E16" s="175">
        <v>193</v>
      </c>
      <c r="F16" s="176"/>
      <c r="G16" s="177">
        <f t="shared" si="0"/>
        <v>0</v>
      </c>
      <c r="H16" s="176"/>
      <c r="I16" s="177">
        <f t="shared" si="1"/>
        <v>0</v>
      </c>
      <c r="J16" s="176"/>
      <c r="K16" s="177">
        <f t="shared" si="2"/>
        <v>0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7" t="s">
        <v>168</v>
      </c>
      <c r="T16" s="178" t="s">
        <v>157</v>
      </c>
      <c r="U16" s="157">
        <v>0</v>
      </c>
      <c r="V16" s="157">
        <f t="shared" si="6"/>
        <v>0</v>
      </c>
      <c r="W16" s="157"/>
      <c r="X16" s="157" t="s">
        <v>287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288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9</v>
      </c>
      <c r="B17" s="173" t="s">
        <v>1237</v>
      </c>
      <c r="C17" s="182" t="s">
        <v>1238</v>
      </c>
      <c r="D17" s="174" t="s">
        <v>212</v>
      </c>
      <c r="E17" s="175">
        <v>68</v>
      </c>
      <c r="F17" s="176"/>
      <c r="G17" s="177">
        <f t="shared" si="0"/>
        <v>0</v>
      </c>
      <c r="H17" s="176"/>
      <c r="I17" s="177">
        <f t="shared" si="1"/>
        <v>0</v>
      </c>
      <c r="J17" s="176"/>
      <c r="K17" s="177">
        <f t="shared" si="2"/>
        <v>0</v>
      </c>
      <c r="L17" s="177">
        <v>21</v>
      </c>
      <c r="M17" s="177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 t="s">
        <v>168</v>
      </c>
      <c r="T17" s="178" t="s">
        <v>157</v>
      </c>
      <c r="U17" s="157">
        <v>0</v>
      </c>
      <c r="V17" s="157">
        <f t="shared" si="6"/>
        <v>0</v>
      </c>
      <c r="W17" s="157"/>
      <c r="X17" s="157" t="s">
        <v>287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288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10</v>
      </c>
      <c r="B18" s="173" t="s">
        <v>1239</v>
      </c>
      <c r="C18" s="182" t="s">
        <v>1194</v>
      </c>
      <c r="D18" s="174" t="s">
        <v>1190</v>
      </c>
      <c r="E18" s="175">
        <v>4</v>
      </c>
      <c r="F18" s="176"/>
      <c r="G18" s="177">
        <f t="shared" si="0"/>
        <v>0</v>
      </c>
      <c r="H18" s="176"/>
      <c r="I18" s="177">
        <f t="shared" si="1"/>
        <v>0</v>
      </c>
      <c r="J18" s="176"/>
      <c r="K18" s="177">
        <f t="shared" si="2"/>
        <v>0</v>
      </c>
      <c r="L18" s="177">
        <v>21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 t="s">
        <v>168</v>
      </c>
      <c r="T18" s="178" t="s">
        <v>157</v>
      </c>
      <c r="U18" s="157">
        <v>0</v>
      </c>
      <c r="V18" s="157">
        <f t="shared" si="6"/>
        <v>0</v>
      </c>
      <c r="W18" s="157"/>
      <c r="X18" s="157" t="s">
        <v>287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288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59" t="s">
        <v>151</v>
      </c>
      <c r="B19" s="160" t="s">
        <v>112</v>
      </c>
      <c r="C19" s="181" t="s">
        <v>113</v>
      </c>
      <c r="D19" s="161"/>
      <c r="E19" s="162"/>
      <c r="F19" s="163"/>
      <c r="G19" s="163">
        <f>SUMIF(AG20:AG52,"&lt;&gt;NOR",G20:G52)</f>
        <v>0</v>
      </c>
      <c r="H19" s="163"/>
      <c r="I19" s="163">
        <f>SUM(I20:I52)</f>
        <v>0</v>
      </c>
      <c r="J19" s="163"/>
      <c r="K19" s="163">
        <f>SUM(K20:K52)</f>
        <v>0</v>
      </c>
      <c r="L19" s="163"/>
      <c r="M19" s="163">
        <f>SUM(M20:M52)</f>
        <v>0</v>
      </c>
      <c r="N19" s="163"/>
      <c r="O19" s="163">
        <f>SUM(O20:O52)</f>
        <v>0</v>
      </c>
      <c r="P19" s="163"/>
      <c r="Q19" s="163">
        <f>SUM(Q20:Q52)</f>
        <v>0</v>
      </c>
      <c r="R19" s="163"/>
      <c r="S19" s="163"/>
      <c r="T19" s="164"/>
      <c r="U19" s="158"/>
      <c r="V19" s="158">
        <f>SUM(V20:V52)</f>
        <v>0</v>
      </c>
      <c r="W19" s="158"/>
      <c r="X19" s="158"/>
      <c r="AG19" t="s">
        <v>152</v>
      </c>
    </row>
    <row r="20" spans="1:60" outlineLevel="1" x14ac:dyDescent="0.2">
      <c r="A20" s="172">
        <v>11</v>
      </c>
      <c r="B20" s="173" t="s">
        <v>1197</v>
      </c>
      <c r="C20" s="182" t="s">
        <v>1288</v>
      </c>
      <c r="D20" s="174" t="s">
        <v>1190</v>
      </c>
      <c r="E20" s="175">
        <v>10</v>
      </c>
      <c r="F20" s="176"/>
      <c r="G20" s="177">
        <f t="shared" ref="G20:G52" si="7">ROUND(E20*F20,2)</f>
        <v>0</v>
      </c>
      <c r="H20" s="176"/>
      <c r="I20" s="177">
        <f t="shared" ref="I20:I52" si="8">ROUND(E20*H20,2)</f>
        <v>0</v>
      </c>
      <c r="J20" s="176"/>
      <c r="K20" s="177">
        <f t="shared" ref="K20:K52" si="9">ROUND(E20*J20,2)</f>
        <v>0</v>
      </c>
      <c r="L20" s="177">
        <v>21</v>
      </c>
      <c r="M20" s="177">
        <f t="shared" ref="M20:M52" si="10">G20*(1+L20/100)</f>
        <v>0</v>
      </c>
      <c r="N20" s="177">
        <v>0</v>
      </c>
      <c r="O20" s="177">
        <f t="shared" ref="O20:O52" si="11">ROUND(E20*N20,2)</f>
        <v>0</v>
      </c>
      <c r="P20" s="177">
        <v>0</v>
      </c>
      <c r="Q20" s="177">
        <f t="shared" ref="Q20:Q52" si="12">ROUND(E20*P20,2)</f>
        <v>0</v>
      </c>
      <c r="R20" s="177"/>
      <c r="S20" s="177" t="s">
        <v>168</v>
      </c>
      <c r="T20" s="178" t="s">
        <v>157</v>
      </c>
      <c r="U20" s="157">
        <v>0</v>
      </c>
      <c r="V20" s="157">
        <f t="shared" ref="V20:V52" si="13">ROUND(E20*U20,2)</f>
        <v>0</v>
      </c>
      <c r="W20" s="157"/>
      <c r="X20" s="157" t="s">
        <v>169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170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12</v>
      </c>
      <c r="B21" s="173" t="s">
        <v>1188</v>
      </c>
      <c r="C21" s="182" t="s">
        <v>1207</v>
      </c>
      <c r="D21" s="174" t="s">
        <v>297</v>
      </c>
      <c r="E21" s="175">
        <v>138</v>
      </c>
      <c r="F21" s="176"/>
      <c r="G21" s="177">
        <f t="shared" si="7"/>
        <v>0</v>
      </c>
      <c r="H21" s="176"/>
      <c r="I21" s="177">
        <f t="shared" si="8"/>
        <v>0</v>
      </c>
      <c r="J21" s="176"/>
      <c r="K21" s="177">
        <f t="shared" si="9"/>
        <v>0</v>
      </c>
      <c r="L21" s="177">
        <v>21</v>
      </c>
      <c r="M21" s="177">
        <f t="shared" si="10"/>
        <v>0</v>
      </c>
      <c r="N21" s="177">
        <v>0</v>
      </c>
      <c r="O21" s="177">
        <f t="shared" si="11"/>
        <v>0</v>
      </c>
      <c r="P21" s="177">
        <v>0</v>
      </c>
      <c r="Q21" s="177">
        <f t="shared" si="12"/>
        <v>0</v>
      </c>
      <c r="R21" s="177"/>
      <c r="S21" s="177" t="s">
        <v>168</v>
      </c>
      <c r="T21" s="178" t="s">
        <v>157</v>
      </c>
      <c r="U21" s="157">
        <v>0</v>
      </c>
      <c r="V21" s="157">
        <f t="shared" si="13"/>
        <v>0</v>
      </c>
      <c r="W21" s="157"/>
      <c r="X21" s="157" t="s">
        <v>169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170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13</v>
      </c>
      <c r="B22" s="173" t="s">
        <v>1193</v>
      </c>
      <c r="C22" s="182" t="s">
        <v>1240</v>
      </c>
      <c r="D22" s="174" t="s">
        <v>297</v>
      </c>
      <c r="E22" s="175">
        <v>60</v>
      </c>
      <c r="F22" s="176"/>
      <c r="G22" s="177">
        <f t="shared" si="7"/>
        <v>0</v>
      </c>
      <c r="H22" s="176"/>
      <c r="I22" s="177">
        <f t="shared" si="8"/>
        <v>0</v>
      </c>
      <c r="J22" s="176"/>
      <c r="K22" s="177">
        <f t="shared" si="9"/>
        <v>0</v>
      </c>
      <c r="L22" s="177">
        <v>21</v>
      </c>
      <c r="M22" s="177">
        <f t="shared" si="10"/>
        <v>0</v>
      </c>
      <c r="N22" s="177">
        <v>0</v>
      </c>
      <c r="O22" s="177">
        <f t="shared" si="11"/>
        <v>0</v>
      </c>
      <c r="P22" s="177">
        <v>0</v>
      </c>
      <c r="Q22" s="177">
        <f t="shared" si="12"/>
        <v>0</v>
      </c>
      <c r="R22" s="177"/>
      <c r="S22" s="177" t="s">
        <v>168</v>
      </c>
      <c r="T22" s="178" t="s">
        <v>157</v>
      </c>
      <c r="U22" s="157">
        <v>0</v>
      </c>
      <c r="V22" s="157">
        <f t="shared" si="13"/>
        <v>0</v>
      </c>
      <c r="W22" s="157"/>
      <c r="X22" s="157" t="s">
        <v>169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14</v>
      </c>
      <c r="B23" s="173" t="s">
        <v>1241</v>
      </c>
      <c r="C23" s="182" t="s">
        <v>1242</v>
      </c>
      <c r="D23" s="174" t="s">
        <v>1190</v>
      </c>
      <c r="E23" s="175">
        <v>80</v>
      </c>
      <c r="F23" s="176"/>
      <c r="G23" s="177">
        <f t="shared" si="7"/>
        <v>0</v>
      </c>
      <c r="H23" s="176"/>
      <c r="I23" s="177">
        <f t="shared" si="8"/>
        <v>0</v>
      </c>
      <c r="J23" s="176"/>
      <c r="K23" s="177">
        <f t="shared" si="9"/>
        <v>0</v>
      </c>
      <c r="L23" s="177">
        <v>21</v>
      </c>
      <c r="M23" s="177">
        <f t="shared" si="10"/>
        <v>0</v>
      </c>
      <c r="N23" s="177">
        <v>0</v>
      </c>
      <c r="O23" s="177">
        <f t="shared" si="11"/>
        <v>0</v>
      </c>
      <c r="P23" s="177">
        <v>0</v>
      </c>
      <c r="Q23" s="177">
        <f t="shared" si="12"/>
        <v>0</v>
      </c>
      <c r="R23" s="177"/>
      <c r="S23" s="177" t="s">
        <v>168</v>
      </c>
      <c r="T23" s="178" t="s">
        <v>157</v>
      </c>
      <c r="U23" s="157">
        <v>0</v>
      </c>
      <c r="V23" s="157">
        <f t="shared" si="13"/>
        <v>0</v>
      </c>
      <c r="W23" s="157"/>
      <c r="X23" s="157" t="s">
        <v>169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170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15</v>
      </c>
      <c r="B24" s="173" t="s">
        <v>1243</v>
      </c>
      <c r="C24" s="182" t="s">
        <v>1244</v>
      </c>
      <c r="D24" s="174" t="s">
        <v>297</v>
      </c>
      <c r="E24" s="175">
        <v>200</v>
      </c>
      <c r="F24" s="176"/>
      <c r="G24" s="177">
        <f t="shared" si="7"/>
        <v>0</v>
      </c>
      <c r="H24" s="176"/>
      <c r="I24" s="177">
        <f t="shared" si="8"/>
        <v>0</v>
      </c>
      <c r="J24" s="176"/>
      <c r="K24" s="177">
        <f t="shared" si="9"/>
        <v>0</v>
      </c>
      <c r="L24" s="177">
        <v>21</v>
      </c>
      <c r="M24" s="177">
        <f t="shared" si="10"/>
        <v>0</v>
      </c>
      <c r="N24" s="177">
        <v>0</v>
      </c>
      <c r="O24" s="177">
        <f t="shared" si="11"/>
        <v>0</v>
      </c>
      <c r="P24" s="177">
        <v>0</v>
      </c>
      <c r="Q24" s="177">
        <f t="shared" si="12"/>
        <v>0</v>
      </c>
      <c r="R24" s="177"/>
      <c r="S24" s="177" t="s">
        <v>168</v>
      </c>
      <c r="T24" s="178" t="s">
        <v>157</v>
      </c>
      <c r="U24" s="157">
        <v>0</v>
      </c>
      <c r="V24" s="157">
        <f t="shared" si="13"/>
        <v>0</v>
      </c>
      <c r="W24" s="157"/>
      <c r="X24" s="157" t="s">
        <v>169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170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16</v>
      </c>
      <c r="B25" s="173" t="s">
        <v>1245</v>
      </c>
      <c r="C25" s="182" t="s">
        <v>1246</v>
      </c>
      <c r="D25" s="174" t="s">
        <v>1190</v>
      </c>
      <c r="E25" s="175">
        <v>2</v>
      </c>
      <c r="F25" s="176"/>
      <c r="G25" s="177">
        <f t="shared" si="7"/>
        <v>0</v>
      </c>
      <c r="H25" s="176"/>
      <c r="I25" s="177">
        <f t="shared" si="8"/>
        <v>0</v>
      </c>
      <c r="J25" s="176"/>
      <c r="K25" s="177">
        <f t="shared" si="9"/>
        <v>0</v>
      </c>
      <c r="L25" s="177">
        <v>21</v>
      </c>
      <c r="M25" s="177">
        <f t="shared" si="10"/>
        <v>0</v>
      </c>
      <c r="N25" s="177">
        <v>0</v>
      </c>
      <c r="O25" s="177">
        <f t="shared" si="11"/>
        <v>0</v>
      </c>
      <c r="P25" s="177">
        <v>0</v>
      </c>
      <c r="Q25" s="177">
        <f t="shared" si="12"/>
        <v>0</v>
      </c>
      <c r="R25" s="177"/>
      <c r="S25" s="177" t="s">
        <v>168</v>
      </c>
      <c r="T25" s="178" t="s">
        <v>157</v>
      </c>
      <c r="U25" s="157">
        <v>0</v>
      </c>
      <c r="V25" s="157">
        <f t="shared" si="13"/>
        <v>0</v>
      </c>
      <c r="W25" s="157"/>
      <c r="X25" s="157" t="s">
        <v>169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17</v>
      </c>
      <c r="B26" s="173" t="s">
        <v>1247</v>
      </c>
      <c r="C26" s="182" t="s">
        <v>1248</v>
      </c>
      <c r="D26" s="174" t="s">
        <v>297</v>
      </c>
      <c r="E26" s="175">
        <v>190</v>
      </c>
      <c r="F26" s="176"/>
      <c r="G26" s="177">
        <f t="shared" si="7"/>
        <v>0</v>
      </c>
      <c r="H26" s="176"/>
      <c r="I26" s="177">
        <f t="shared" si="8"/>
        <v>0</v>
      </c>
      <c r="J26" s="176"/>
      <c r="K26" s="177">
        <f t="shared" si="9"/>
        <v>0</v>
      </c>
      <c r="L26" s="177">
        <v>21</v>
      </c>
      <c r="M26" s="177">
        <f t="shared" si="10"/>
        <v>0</v>
      </c>
      <c r="N26" s="177">
        <v>0</v>
      </c>
      <c r="O26" s="177">
        <f t="shared" si="11"/>
        <v>0</v>
      </c>
      <c r="P26" s="177">
        <v>0</v>
      </c>
      <c r="Q26" s="177">
        <f t="shared" si="12"/>
        <v>0</v>
      </c>
      <c r="R26" s="177"/>
      <c r="S26" s="177" t="s">
        <v>168</v>
      </c>
      <c r="T26" s="178" t="s">
        <v>157</v>
      </c>
      <c r="U26" s="157">
        <v>0</v>
      </c>
      <c r="V26" s="157">
        <f t="shared" si="13"/>
        <v>0</v>
      </c>
      <c r="W26" s="157"/>
      <c r="X26" s="157" t="s">
        <v>169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170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18</v>
      </c>
      <c r="B27" s="173" t="s">
        <v>1249</v>
      </c>
      <c r="C27" s="182" t="s">
        <v>1250</v>
      </c>
      <c r="D27" s="174" t="s">
        <v>297</v>
      </c>
      <c r="E27" s="175">
        <v>12</v>
      </c>
      <c r="F27" s="176"/>
      <c r="G27" s="177">
        <f t="shared" si="7"/>
        <v>0</v>
      </c>
      <c r="H27" s="176"/>
      <c r="I27" s="177">
        <f t="shared" si="8"/>
        <v>0</v>
      </c>
      <c r="J27" s="176"/>
      <c r="K27" s="177">
        <f t="shared" si="9"/>
        <v>0</v>
      </c>
      <c r="L27" s="177">
        <v>21</v>
      </c>
      <c r="M27" s="177">
        <f t="shared" si="10"/>
        <v>0</v>
      </c>
      <c r="N27" s="177">
        <v>0</v>
      </c>
      <c r="O27" s="177">
        <f t="shared" si="11"/>
        <v>0</v>
      </c>
      <c r="P27" s="177">
        <v>0</v>
      </c>
      <c r="Q27" s="177">
        <f t="shared" si="12"/>
        <v>0</v>
      </c>
      <c r="R27" s="177"/>
      <c r="S27" s="177" t="s">
        <v>168</v>
      </c>
      <c r="T27" s="178" t="s">
        <v>157</v>
      </c>
      <c r="U27" s="157">
        <v>0</v>
      </c>
      <c r="V27" s="157">
        <f t="shared" si="13"/>
        <v>0</v>
      </c>
      <c r="W27" s="157"/>
      <c r="X27" s="157" t="s">
        <v>169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170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19</v>
      </c>
      <c r="B28" s="173" t="s">
        <v>1251</v>
      </c>
      <c r="C28" s="182" t="s">
        <v>1252</v>
      </c>
      <c r="D28" s="174" t="s">
        <v>297</v>
      </c>
      <c r="E28" s="175">
        <v>5</v>
      </c>
      <c r="F28" s="176"/>
      <c r="G28" s="177">
        <f t="shared" si="7"/>
        <v>0</v>
      </c>
      <c r="H28" s="176"/>
      <c r="I28" s="177">
        <f t="shared" si="8"/>
        <v>0</v>
      </c>
      <c r="J28" s="176"/>
      <c r="K28" s="177">
        <f t="shared" si="9"/>
        <v>0</v>
      </c>
      <c r="L28" s="177">
        <v>21</v>
      </c>
      <c r="M28" s="177">
        <f t="shared" si="10"/>
        <v>0</v>
      </c>
      <c r="N28" s="177">
        <v>0</v>
      </c>
      <c r="O28" s="177">
        <f t="shared" si="11"/>
        <v>0</v>
      </c>
      <c r="P28" s="177">
        <v>0</v>
      </c>
      <c r="Q28" s="177">
        <f t="shared" si="12"/>
        <v>0</v>
      </c>
      <c r="R28" s="177"/>
      <c r="S28" s="177" t="s">
        <v>168</v>
      </c>
      <c r="T28" s="178" t="s">
        <v>157</v>
      </c>
      <c r="U28" s="157">
        <v>0</v>
      </c>
      <c r="V28" s="157">
        <f t="shared" si="13"/>
        <v>0</v>
      </c>
      <c r="W28" s="157"/>
      <c r="X28" s="157" t="s">
        <v>169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170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20</v>
      </c>
      <c r="B29" s="173" t="s">
        <v>1253</v>
      </c>
      <c r="C29" s="182" t="s">
        <v>1254</v>
      </c>
      <c r="D29" s="174" t="s">
        <v>1190</v>
      </c>
      <c r="E29" s="175">
        <v>8</v>
      </c>
      <c r="F29" s="176"/>
      <c r="G29" s="177">
        <f t="shared" si="7"/>
        <v>0</v>
      </c>
      <c r="H29" s="176"/>
      <c r="I29" s="177">
        <f t="shared" si="8"/>
        <v>0</v>
      </c>
      <c r="J29" s="176"/>
      <c r="K29" s="177">
        <f t="shared" si="9"/>
        <v>0</v>
      </c>
      <c r="L29" s="177">
        <v>21</v>
      </c>
      <c r="M29" s="177">
        <f t="shared" si="10"/>
        <v>0</v>
      </c>
      <c r="N29" s="177">
        <v>0</v>
      </c>
      <c r="O29" s="177">
        <f t="shared" si="11"/>
        <v>0</v>
      </c>
      <c r="P29" s="177">
        <v>0</v>
      </c>
      <c r="Q29" s="177">
        <f t="shared" si="12"/>
        <v>0</v>
      </c>
      <c r="R29" s="177"/>
      <c r="S29" s="177" t="s">
        <v>168</v>
      </c>
      <c r="T29" s="178" t="s">
        <v>157</v>
      </c>
      <c r="U29" s="157">
        <v>0</v>
      </c>
      <c r="V29" s="157">
        <f t="shared" si="13"/>
        <v>0</v>
      </c>
      <c r="W29" s="157"/>
      <c r="X29" s="157" t="s">
        <v>169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170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21</v>
      </c>
      <c r="B30" s="173" t="s">
        <v>1255</v>
      </c>
      <c r="C30" s="182" t="s">
        <v>1256</v>
      </c>
      <c r="D30" s="174" t="s">
        <v>1190</v>
      </c>
      <c r="E30" s="175">
        <v>15</v>
      </c>
      <c r="F30" s="176"/>
      <c r="G30" s="177">
        <f t="shared" si="7"/>
        <v>0</v>
      </c>
      <c r="H30" s="176"/>
      <c r="I30" s="177">
        <f t="shared" si="8"/>
        <v>0</v>
      </c>
      <c r="J30" s="176"/>
      <c r="K30" s="177">
        <f t="shared" si="9"/>
        <v>0</v>
      </c>
      <c r="L30" s="177">
        <v>21</v>
      </c>
      <c r="M30" s="177">
        <f t="shared" si="10"/>
        <v>0</v>
      </c>
      <c r="N30" s="177">
        <v>0</v>
      </c>
      <c r="O30" s="177">
        <f t="shared" si="11"/>
        <v>0</v>
      </c>
      <c r="P30" s="177">
        <v>0</v>
      </c>
      <c r="Q30" s="177">
        <f t="shared" si="12"/>
        <v>0</v>
      </c>
      <c r="R30" s="177"/>
      <c r="S30" s="177" t="s">
        <v>168</v>
      </c>
      <c r="T30" s="178" t="s">
        <v>157</v>
      </c>
      <c r="U30" s="157">
        <v>0</v>
      </c>
      <c r="V30" s="157">
        <f t="shared" si="13"/>
        <v>0</v>
      </c>
      <c r="W30" s="157"/>
      <c r="X30" s="157" t="s">
        <v>169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170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22</v>
      </c>
      <c r="B31" s="173" t="s">
        <v>1257</v>
      </c>
      <c r="C31" s="182" t="s">
        <v>1258</v>
      </c>
      <c r="D31" s="174" t="s">
        <v>1259</v>
      </c>
      <c r="E31" s="175">
        <v>16</v>
      </c>
      <c r="F31" s="176"/>
      <c r="G31" s="177">
        <f t="shared" si="7"/>
        <v>0</v>
      </c>
      <c r="H31" s="176"/>
      <c r="I31" s="177">
        <f t="shared" si="8"/>
        <v>0</v>
      </c>
      <c r="J31" s="176"/>
      <c r="K31" s="177">
        <f t="shared" si="9"/>
        <v>0</v>
      </c>
      <c r="L31" s="177">
        <v>21</v>
      </c>
      <c r="M31" s="177">
        <f t="shared" si="10"/>
        <v>0</v>
      </c>
      <c r="N31" s="177">
        <v>0</v>
      </c>
      <c r="O31" s="177">
        <f t="shared" si="11"/>
        <v>0</v>
      </c>
      <c r="P31" s="177">
        <v>0</v>
      </c>
      <c r="Q31" s="177">
        <f t="shared" si="12"/>
        <v>0</v>
      </c>
      <c r="R31" s="177"/>
      <c r="S31" s="177" t="s">
        <v>168</v>
      </c>
      <c r="T31" s="178" t="s">
        <v>157</v>
      </c>
      <c r="U31" s="157">
        <v>0</v>
      </c>
      <c r="V31" s="157">
        <f t="shared" si="13"/>
        <v>0</v>
      </c>
      <c r="W31" s="157"/>
      <c r="X31" s="157" t="s">
        <v>169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23</v>
      </c>
      <c r="B32" s="173" t="s">
        <v>1260</v>
      </c>
      <c r="C32" s="182" t="s">
        <v>1261</v>
      </c>
      <c r="D32" s="174" t="s">
        <v>1259</v>
      </c>
      <c r="E32" s="175">
        <v>8</v>
      </c>
      <c r="F32" s="176"/>
      <c r="G32" s="177">
        <f t="shared" si="7"/>
        <v>0</v>
      </c>
      <c r="H32" s="176"/>
      <c r="I32" s="177">
        <f t="shared" si="8"/>
        <v>0</v>
      </c>
      <c r="J32" s="176"/>
      <c r="K32" s="177">
        <f t="shared" si="9"/>
        <v>0</v>
      </c>
      <c r="L32" s="177">
        <v>21</v>
      </c>
      <c r="M32" s="177">
        <f t="shared" si="10"/>
        <v>0</v>
      </c>
      <c r="N32" s="177">
        <v>0</v>
      </c>
      <c r="O32" s="177">
        <f t="shared" si="11"/>
        <v>0</v>
      </c>
      <c r="P32" s="177">
        <v>0</v>
      </c>
      <c r="Q32" s="177">
        <f t="shared" si="12"/>
        <v>0</v>
      </c>
      <c r="R32" s="177"/>
      <c r="S32" s="177" t="s">
        <v>168</v>
      </c>
      <c r="T32" s="178" t="s">
        <v>157</v>
      </c>
      <c r="U32" s="157">
        <v>0</v>
      </c>
      <c r="V32" s="157">
        <f t="shared" si="13"/>
        <v>0</v>
      </c>
      <c r="W32" s="157"/>
      <c r="X32" s="157" t="s">
        <v>169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170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24</v>
      </c>
      <c r="B33" s="173" t="s">
        <v>1262</v>
      </c>
      <c r="C33" s="182" t="s">
        <v>1263</v>
      </c>
      <c r="D33" s="174" t="s">
        <v>1259</v>
      </c>
      <c r="E33" s="175">
        <v>4</v>
      </c>
      <c r="F33" s="176"/>
      <c r="G33" s="177">
        <f t="shared" si="7"/>
        <v>0</v>
      </c>
      <c r="H33" s="176"/>
      <c r="I33" s="177">
        <f t="shared" si="8"/>
        <v>0</v>
      </c>
      <c r="J33" s="176"/>
      <c r="K33" s="177">
        <f t="shared" si="9"/>
        <v>0</v>
      </c>
      <c r="L33" s="177">
        <v>21</v>
      </c>
      <c r="M33" s="177">
        <f t="shared" si="10"/>
        <v>0</v>
      </c>
      <c r="N33" s="177">
        <v>0</v>
      </c>
      <c r="O33" s="177">
        <f t="shared" si="11"/>
        <v>0</v>
      </c>
      <c r="P33" s="177">
        <v>0</v>
      </c>
      <c r="Q33" s="177">
        <f t="shared" si="12"/>
        <v>0</v>
      </c>
      <c r="R33" s="177"/>
      <c r="S33" s="177" t="s">
        <v>168</v>
      </c>
      <c r="T33" s="178" t="s">
        <v>157</v>
      </c>
      <c r="U33" s="157">
        <v>0</v>
      </c>
      <c r="V33" s="157">
        <f t="shared" si="13"/>
        <v>0</v>
      </c>
      <c r="W33" s="157"/>
      <c r="X33" s="157" t="s">
        <v>169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170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25</v>
      </c>
      <c r="B34" s="173" t="s">
        <v>1264</v>
      </c>
      <c r="C34" s="182" t="s">
        <v>1265</v>
      </c>
      <c r="D34" s="174" t="s">
        <v>1259</v>
      </c>
      <c r="E34" s="175">
        <v>2</v>
      </c>
      <c r="F34" s="176"/>
      <c r="G34" s="177">
        <f t="shared" si="7"/>
        <v>0</v>
      </c>
      <c r="H34" s="176"/>
      <c r="I34" s="177">
        <f t="shared" si="8"/>
        <v>0</v>
      </c>
      <c r="J34" s="176"/>
      <c r="K34" s="177">
        <f t="shared" si="9"/>
        <v>0</v>
      </c>
      <c r="L34" s="177">
        <v>21</v>
      </c>
      <c r="M34" s="177">
        <f t="shared" si="10"/>
        <v>0</v>
      </c>
      <c r="N34" s="177">
        <v>0</v>
      </c>
      <c r="O34" s="177">
        <f t="shared" si="11"/>
        <v>0</v>
      </c>
      <c r="P34" s="177">
        <v>0</v>
      </c>
      <c r="Q34" s="177">
        <f t="shared" si="12"/>
        <v>0</v>
      </c>
      <c r="R34" s="177"/>
      <c r="S34" s="177" t="s">
        <v>168</v>
      </c>
      <c r="T34" s="178" t="s">
        <v>157</v>
      </c>
      <c r="U34" s="157">
        <v>0</v>
      </c>
      <c r="V34" s="157">
        <f t="shared" si="13"/>
        <v>0</v>
      </c>
      <c r="W34" s="157"/>
      <c r="X34" s="157" t="s">
        <v>169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170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26</v>
      </c>
      <c r="B35" s="173" t="s">
        <v>1266</v>
      </c>
      <c r="C35" s="182" t="s">
        <v>1267</v>
      </c>
      <c r="D35" s="174" t="s">
        <v>1259</v>
      </c>
      <c r="E35" s="175">
        <v>8</v>
      </c>
      <c r="F35" s="176"/>
      <c r="G35" s="177">
        <f t="shared" si="7"/>
        <v>0</v>
      </c>
      <c r="H35" s="176"/>
      <c r="I35" s="177">
        <f t="shared" si="8"/>
        <v>0</v>
      </c>
      <c r="J35" s="176"/>
      <c r="K35" s="177">
        <f t="shared" si="9"/>
        <v>0</v>
      </c>
      <c r="L35" s="177">
        <v>21</v>
      </c>
      <c r="M35" s="177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7"/>
      <c r="S35" s="177" t="s">
        <v>168</v>
      </c>
      <c r="T35" s="178" t="s">
        <v>157</v>
      </c>
      <c r="U35" s="157">
        <v>0</v>
      </c>
      <c r="V35" s="157">
        <f t="shared" si="13"/>
        <v>0</v>
      </c>
      <c r="W35" s="157"/>
      <c r="X35" s="157" t="s">
        <v>169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170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27</v>
      </c>
      <c r="B36" s="173" t="s">
        <v>1268</v>
      </c>
      <c r="C36" s="182" t="s">
        <v>1269</v>
      </c>
      <c r="D36" s="174" t="s">
        <v>1259</v>
      </c>
      <c r="E36" s="175">
        <v>10</v>
      </c>
      <c r="F36" s="176"/>
      <c r="G36" s="177">
        <f t="shared" si="7"/>
        <v>0</v>
      </c>
      <c r="H36" s="176"/>
      <c r="I36" s="177">
        <f t="shared" si="8"/>
        <v>0</v>
      </c>
      <c r="J36" s="176"/>
      <c r="K36" s="177">
        <f t="shared" si="9"/>
        <v>0</v>
      </c>
      <c r="L36" s="177">
        <v>21</v>
      </c>
      <c r="M36" s="177">
        <f t="shared" si="10"/>
        <v>0</v>
      </c>
      <c r="N36" s="177">
        <v>0</v>
      </c>
      <c r="O36" s="177">
        <f t="shared" si="11"/>
        <v>0</v>
      </c>
      <c r="P36" s="177">
        <v>0</v>
      </c>
      <c r="Q36" s="177">
        <f t="shared" si="12"/>
        <v>0</v>
      </c>
      <c r="R36" s="177"/>
      <c r="S36" s="177" t="s">
        <v>168</v>
      </c>
      <c r="T36" s="178" t="s">
        <v>157</v>
      </c>
      <c r="U36" s="157">
        <v>0</v>
      </c>
      <c r="V36" s="157">
        <f t="shared" si="13"/>
        <v>0</v>
      </c>
      <c r="W36" s="157"/>
      <c r="X36" s="157" t="s">
        <v>169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170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28</v>
      </c>
      <c r="B37" s="173" t="s">
        <v>1270</v>
      </c>
      <c r="C37" s="182" t="s">
        <v>1271</v>
      </c>
      <c r="D37" s="174" t="s">
        <v>1259</v>
      </c>
      <c r="E37" s="175">
        <v>3</v>
      </c>
      <c r="F37" s="176"/>
      <c r="G37" s="177">
        <f t="shared" si="7"/>
        <v>0</v>
      </c>
      <c r="H37" s="176"/>
      <c r="I37" s="177">
        <f t="shared" si="8"/>
        <v>0</v>
      </c>
      <c r="J37" s="176"/>
      <c r="K37" s="177">
        <f t="shared" si="9"/>
        <v>0</v>
      </c>
      <c r="L37" s="177">
        <v>21</v>
      </c>
      <c r="M37" s="177">
        <f t="shared" si="10"/>
        <v>0</v>
      </c>
      <c r="N37" s="177">
        <v>0</v>
      </c>
      <c r="O37" s="177">
        <f t="shared" si="11"/>
        <v>0</v>
      </c>
      <c r="P37" s="177">
        <v>0</v>
      </c>
      <c r="Q37" s="177">
        <f t="shared" si="12"/>
        <v>0</v>
      </c>
      <c r="R37" s="177"/>
      <c r="S37" s="177" t="s">
        <v>168</v>
      </c>
      <c r="T37" s="178" t="s">
        <v>157</v>
      </c>
      <c r="U37" s="157">
        <v>0</v>
      </c>
      <c r="V37" s="157">
        <f t="shared" si="13"/>
        <v>0</v>
      </c>
      <c r="W37" s="157"/>
      <c r="X37" s="157" t="s">
        <v>169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170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29</v>
      </c>
      <c r="B38" s="173" t="s">
        <v>1272</v>
      </c>
      <c r="C38" s="182" t="s">
        <v>1273</v>
      </c>
      <c r="D38" s="174" t="s">
        <v>1259</v>
      </c>
      <c r="E38" s="175">
        <v>8</v>
      </c>
      <c r="F38" s="176"/>
      <c r="G38" s="177">
        <f t="shared" si="7"/>
        <v>0</v>
      </c>
      <c r="H38" s="176"/>
      <c r="I38" s="177">
        <f t="shared" si="8"/>
        <v>0</v>
      </c>
      <c r="J38" s="176"/>
      <c r="K38" s="177">
        <f t="shared" si="9"/>
        <v>0</v>
      </c>
      <c r="L38" s="177">
        <v>21</v>
      </c>
      <c r="M38" s="177">
        <f t="shared" si="10"/>
        <v>0</v>
      </c>
      <c r="N38" s="177">
        <v>0</v>
      </c>
      <c r="O38" s="177">
        <f t="shared" si="11"/>
        <v>0</v>
      </c>
      <c r="P38" s="177">
        <v>0</v>
      </c>
      <c r="Q38" s="177">
        <f t="shared" si="12"/>
        <v>0</v>
      </c>
      <c r="R38" s="177"/>
      <c r="S38" s="177" t="s">
        <v>168</v>
      </c>
      <c r="T38" s="178" t="s">
        <v>157</v>
      </c>
      <c r="U38" s="157">
        <v>0</v>
      </c>
      <c r="V38" s="157">
        <f t="shared" si="13"/>
        <v>0</v>
      </c>
      <c r="W38" s="157"/>
      <c r="X38" s="157" t="s">
        <v>169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170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30</v>
      </c>
      <c r="B39" s="173" t="s">
        <v>1200</v>
      </c>
      <c r="C39" s="182" t="s">
        <v>1274</v>
      </c>
      <c r="D39" s="174" t="s">
        <v>1190</v>
      </c>
      <c r="E39" s="175">
        <v>6</v>
      </c>
      <c r="F39" s="176"/>
      <c r="G39" s="177">
        <f t="shared" si="7"/>
        <v>0</v>
      </c>
      <c r="H39" s="176"/>
      <c r="I39" s="177">
        <f t="shared" si="8"/>
        <v>0</v>
      </c>
      <c r="J39" s="176"/>
      <c r="K39" s="177">
        <f t="shared" si="9"/>
        <v>0</v>
      </c>
      <c r="L39" s="177">
        <v>21</v>
      </c>
      <c r="M39" s="177">
        <f t="shared" si="10"/>
        <v>0</v>
      </c>
      <c r="N39" s="177">
        <v>0</v>
      </c>
      <c r="O39" s="177">
        <f t="shared" si="11"/>
        <v>0</v>
      </c>
      <c r="P39" s="177">
        <v>0</v>
      </c>
      <c r="Q39" s="177">
        <f t="shared" si="12"/>
        <v>0</v>
      </c>
      <c r="R39" s="177"/>
      <c r="S39" s="177" t="s">
        <v>168</v>
      </c>
      <c r="T39" s="178" t="s">
        <v>157</v>
      </c>
      <c r="U39" s="157">
        <v>0</v>
      </c>
      <c r="V39" s="157">
        <f t="shared" si="13"/>
        <v>0</v>
      </c>
      <c r="W39" s="157"/>
      <c r="X39" s="157" t="s">
        <v>169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170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31</v>
      </c>
      <c r="B40" s="173" t="s">
        <v>1275</v>
      </c>
      <c r="C40" s="182" t="s">
        <v>1276</v>
      </c>
      <c r="D40" s="174" t="s">
        <v>1259</v>
      </c>
      <c r="E40" s="175">
        <v>10</v>
      </c>
      <c r="F40" s="176"/>
      <c r="G40" s="177">
        <f t="shared" si="7"/>
        <v>0</v>
      </c>
      <c r="H40" s="176"/>
      <c r="I40" s="177">
        <f t="shared" si="8"/>
        <v>0</v>
      </c>
      <c r="J40" s="176"/>
      <c r="K40" s="177">
        <f t="shared" si="9"/>
        <v>0</v>
      </c>
      <c r="L40" s="177">
        <v>21</v>
      </c>
      <c r="M40" s="177">
        <f t="shared" si="10"/>
        <v>0</v>
      </c>
      <c r="N40" s="177">
        <v>0</v>
      </c>
      <c r="O40" s="177">
        <f t="shared" si="11"/>
        <v>0</v>
      </c>
      <c r="P40" s="177">
        <v>0</v>
      </c>
      <c r="Q40" s="177">
        <f t="shared" si="12"/>
        <v>0</v>
      </c>
      <c r="R40" s="177"/>
      <c r="S40" s="177" t="s">
        <v>168</v>
      </c>
      <c r="T40" s="178" t="s">
        <v>157</v>
      </c>
      <c r="U40" s="157">
        <v>0</v>
      </c>
      <c r="V40" s="157">
        <f t="shared" si="13"/>
        <v>0</v>
      </c>
      <c r="W40" s="157"/>
      <c r="X40" s="157" t="s">
        <v>169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170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32</v>
      </c>
      <c r="B41" s="173" t="s">
        <v>1277</v>
      </c>
      <c r="C41" s="182" t="s">
        <v>1278</v>
      </c>
      <c r="D41" s="174" t="s">
        <v>1259</v>
      </c>
      <c r="E41" s="175">
        <v>8</v>
      </c>
      <c r="F41" s="176"/>
      <c r="G41" s="177">
        <f t="shared" si="7"/>
        <v>0</v>
      </c>
      <c r="H41" s="176"/>
      <c r="I41" s="177">
        <f t="shared" si="8"/>
        <v>0</v>
      </c>
      <c r="J41" s="176"/>
      <c r="K41" s="177">
        <f t="shared" si="9"/>
        <v>0</v>
      </c>
      <c r="L41" s="177">
        <v>21</v>
      </c>
      <c r="M41" s="177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7"/>
      <c r="S41" s="177" t="s">
        <v>168</v>
      </c>
      <c r="T41" s="178" t="s">
        <v>157</v>
      </c>
      <c r="U41" s="157">
        <v>0</v>
      </c>
      <c r="V41" s="157">
        <f t="shared" si="13"/>
        <v>0</v>
      </c>
      <c r="W41" s="157"/>
      <c r="X41" s="157" t="s">
        <v>169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170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33</v>
      </c>
      <c r="B42" s="173" t="s">
        <v>1279</v>
      </c>
      <c r="C42" s="182" t="s">
        <v>1280</v>
      </c>
      <c r="D42" s="174" t="s">
        <v>1259</v>
      </c>
      <c r="E42" s="175">
        <v>3</v>
      </c>
      <c r="F42" s="176"/>
      <c r="G42" s="177">
        <f t="shared" si="7"/>
        <v>0</v>
      </c>
      <c r="H42" s="176"/>
      <c r="I42" s="177">
        <f t="shared" si="8"/>
        <v>0</v>
      </c>
      <c r="J42" s="176"/>
      <c r="K42" s="177">
        <f t="shared" si="9"/>
        <v>0</v>
      </c>
      <c r="L42" s="177">
        <v>21</v>
      </c>
      <c r="M42" s="177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7"/>
      <c r="S42" s="177" t="s">
        <v>168</v>
      </c>
      <c r="T42" s="178" t="s">
        <v>157</v>
      </c>
      <c r="U42" s="157">
        <v>0</v>
      </c>
      <c r="V42" s="157">
        <f t="shared" si="13"/>
        <v>0</v>
      </c>
      <c r="W42" s="157"/>
      <c r="X42" s="157" t="s">
        <v>169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170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34</v>
      </c>
      <c r="B43" s="173" t="s">
        <v>1202</v>
      </c>
      <c r="C43" s="182" t="s">
        <v>1201</v>
      </c>
      <c r="D43" s="174" t="s">
        <v>1190</v>
      </c>
      <c r="E43" s="175">
        <v>6</v>
      </c>
      <c r="F43" s="176"/>
      <c r="G43" s="177">
        <f t="shared" si="7"/>
        <v>0</v>
      </c>
      <c r="H43" s="176"/>
      <c r="I43" s="177">
        <f t="shared" si="8"/>
        <v>0</v>
      </c>
      <c r="J43" s="176"/>
      <c r="K43" s="177">
        <f t="shared" si="9"/>
        <v>0</v>
      </c>
      <c r="L43" s="177">
        <v>21</v>
      </c>
      <c r="M43" s="177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7"/>
      <c r="S43" s="177" t="s">
        <v>168</v>
      </c>
      <c r="T43" s="178" t="s">
        <v>157</v>
      </c>
      <c r="U43" s="157">
        <v>0</v>
      </c>
      <c r="V43" s="157">
        <f t="shared" si="13"/>
        <v>0</v>
      </c>
      <c r="W43" s="157"/>
      <c r="X43" s="157" t="s">
        <v>169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170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35</v>
      </c>
      <c r="B44" s="173" t="s">
        <v>1204</v>
      </c>
      <c r="C44" s="182" t="s">
        <v>1281</v>
      </c>
      <c r="D44" s="174" t="s">
        <v>1190</v>
      </c>
      <c r="E44" s="175">
        <v>4</v>
      </c>
      <c r="F44" s="176"/>
      <c r="G44" s="177">
        <f t="shared" si="7"/>
        <v>0</v>
      </c>
      <c r="H44" s="176"/>
      <c r="I44" s="177">
        <f t="shared" si="8"/>
        <v>0</v>
      </c>
      <c r="J44" s="176"/>
      <c r="K44" s="177">
        <f t="shared" si="9"/>
        <v>0</v>
      </c>
      <c r="L44" s="177">
        <v>21</v>
      </c>
      <c r="M44" s="177">
        <f t="shared" si="10"/>
        <v>0</v>
      </c>
      <c r="N44" s="177">
        <v>0</v>
      </c>
      <c r="O44" s="177">
        <f t="shared" si="11"/>
        <v>0</v>
      </c>
      <c r="P44" s="177">
        <v>0</v>
      </c>
      <c r="Q44" s="177">
        <f t="shared" si="12"/>
        <v>0</v>
      </c>
      <c r="R44" s="177"/>
      <c r="S44" s="177" t="s">
        <v>168</v>
      </c>
      <c r="T44" s="178" t="s">
        <v>157</v>
      </c>
      <c r="U44" s="157">
        <v>0</v>
      </c>
      <c r="V44" s="157">
        <f t="shared" si="13"/>
        <v>0</v>
      </c>
      <c r="W44" s="157"/>
      <c r="X44" s="157" t="s">
        <v>169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170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36</v>
      </c>
      <c r="B45" s="173" t="s">
        <v>1206</v>
      </c>
      <c r="C45" s="182" t="s">
        <v>1203</v>
      </c>
      <c r="D45" s="174" t="s">
        <v>1190</v>
      </c>
      <c r="E45" s="175">
        <v>6</v>
      </c>
      <c r="F45" s="176"/>
      <c r="G45" s="177">
        <f t="shared" si="7"/>
        <v>0</v>
      </c>
      <c r="H45" s="176"/>
      <c r="I45" s="177">
        <f t="shared" si="8"/>
        <v>0</v>
      </c>
      <c r="J45" s="176"/>
      <c r="K45" s="177">
        <f t="shared" si="9"/>
        <v>0</v>
      </c>
      <c r="L45" s="177">
        <v>21</v>
      </c>
      <c r="M45" s="177">
        <f t="shared" si="10"/>
        <v>0</v>
      </c>
      <c r="N45" s="177">
        <v>0</v>
      </c>
      <c r="O45" s="177">
        <f t="shared" si="11"/>
        <v>0</v>
      </c>
      <c r="P45" s="177">
        <v>0</v>
      </c>
      <c r="Q45" s="177">
        <f t="shared" si="12"/>
        <v>0</v>
      </c>
      <c r="R45" s="177"/>
      <c r="S45" s="177" t="s">
        <v>168</v>
      </c>
      <c r="T45" s="178" t="s">
        <v>157</v>
      </c>
      <c r="U45" s="157">
        <v>0</v>
      </c>
      <c r="V45" s="157">
        <f t="shared" si="13"/>
        <v>0</v>
      </c>
      <c r="W45" s="157"/>
      <c r="X45" s="157" t="s">
        <v>169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2">
        <v>37</v>
      </c>
      <c r="B46" s="173" t="s">
        <v>1208</v>
      </c>
      <c r="C46" s="182" t="s">
        <v>1282</v>
      </c>
      <c r="D46" s="174" t="s">
        <v>1190</v>
      </c>
      <c r="E46" s="175">
        <v>4</v>
      </c>
      <c r="F46" s="176"/>
      <c r="G46" s="177">
        <f t="shared" si="7"/>
        <v>0</v>
      </c>
      <c r="H46" s="176"/>
      <c r="I46" s="177">
        <f t="shared" si="8"/>
        <v>0</v>
      </c>
      <c r="J46" s="176"/>
      <c r="K46" s="177">
        <f t="shared" si="9"/>
        <v>0</v>
      </c>
      <c r="L46" s="177">
        <v>21</v>
      </c>
      <c r="M46" s="177">
        <f t="shared" si="10"/>
        <v>0</v>
      </c>
      <c r="N46" s="177">
        <v>0</v>
      </c>
      <c r="O46" s="177">
        <f t="shared" si="11"/>
        <v>0</v>
      </c>
      <c r="P46" s="177">
        <v>0</v>
      </c>
      <c r="Q46" s="177">
        <f t="shared" si="12"/>
        <v>0</v>
      </c>
      <c r="R46" s="177"/>
      <c r="S46" s="177" t="s">
        <v>168</v>
      </c>
      <c r="T46" s="178" t="s">
        <v>157</v>
      </c>
      <c r="U46" s="157">
        <v>0</v>
      </c>
      <c r="V46" s="157">
        <f t="shared" si="13"/>
        <v>0</v>
      </c>
      <c r="W46" s="157"/>
      <c r="X46" s="157" t="s">
        <v>169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170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38</v>
      </c>
      <c r="B47" s="173" t="s">
        <v>1211</v>
      </c>
      <c r="C47" s="182" t="s">
        <v>1205</v>
      </c>
      <c r="D47" s="174" t="s">
        <v>1190</v>
      </c>
      <c r="E47" s="175">
        <v>10</v>
      </c>
      <c r="F47" s="176"/>
      <c r="G47" s="177">
        <f t="shared" si="7"/>
        <v>0</v>
      </c>
      <c r="H47" s="176"/>
      <c r="I47" s="177">
        <f t="shared" si="8"/>
        <v>0</v>
      </c>
      <c r="J47" s="176"/>
      <c r="K47" s="177">
        <f t="shared" si="9"/>
        <v>0</v>
      </c>
      <c r="L47" s="177">
        <v>21</v>
      </c>
      <c r="M47" s="177">
        <f t="shared" si="10"/>
        <v>0</v>
      </c>
      <c r="N47" s="177">
        <v>0</v>
      </c>
      <c r="O47" s="177">
        <f t="shared" si="11"/>
        <v>0</v>
      </c>
      <c r="P47" s="177">
        <v>0</v>
      </c>
      <c r="Q47" s="177">
        <f t="shared" si="12"/>
        <v>0</v>
      </c>
      <c r="R47" s="177"/>
      <c r="S47" s="177" t="s">
        <v>168</v>
      </c>
      <c r="T47" s="178" t="s">
        <v>157</v>
      </c>
      <c r="U47" s="157">
        <v>0</v>
      </c>
      <c r="V47" s="157">
        <f t="shared" si="13"/>
        <v>0</v>
      </c>
      <c r="W47" s="157"/>
      <c r="X47" s="157" t="s">
        <v>169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170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39</v>
      </c>
      <c r="B48" s="173" t="s">
        <v>1195</v>
      </c>
      <c r="C48" s="182" t="s">
        <v>1283</v>
      </c>
      <c r="D48" s="174" t="s">
        <v>297</v>
      </c>
      <c r="E48" s="175">
        <v>193</v>
      </c>
      <c r="F48" s="176"/>
      <c r="G48" s="177">
        <f t="shared" si="7"/>
        <v>0</v>
      </c>
      <c r="H48" s="176"/>
      <c r="I48" s="177">
        <f t="shared" si="8"/>
        <v>0</v>
      </c>
      <c r="J48" s="176"/>
      <c r="K48" s="177">
        <f t="shared" si="9"/>
        <v>0</v>
      </c>
      <c r="L48" s="177">
        <v>21</v>
      </c>
      <c r="M48" s="177">
        <f t="shared" si="10"/>
        <v>0</v>
      </c>
      <c r="N48" s="177">
        <v>0</v>
      </c>
      <c r="O48" s="177">
        <f t="shared" si="11"/>
        <v>0</v>
      </c>
      <c r="P48" s="177">
        <v>0</v>
      </c>
      <c r="Q48" s="177">
        <f t="shared" si="12"/>
        <v>0</v>
      </c>
      <c r="R48" s="177"/>
      <c r="S48" s="177" t="s">
        <v>168</v>
      </c>
      <c r="T48" s="178" t="s">
        <v>157</v>
      </c>
      <c r="U48" s="157">
        <v>0</v>
      </c>
      <c r="V48" s="157">
        <f t="shared" si="13"/>
        <v>0</v>
      </c>
      <c r="W48" s="157"/>
      <c r="X48" s="157" t="s">
        <v>169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40</v>
      </c>
      <c r="B49" s="173" t="s">
        <v>1191</v>
      </c>
      <c r="C49" s="182" t="s">
        <v>1209</v>
      </c>
      <c r="D49" s="174" t="s">
        <v>1210</v>
      </c>
      <c r="E49" s="175">
        <v>1</v>
      </c>
      <c r="F49" s="176"/>
      <c r="G49" s="177">
        <f t="shared" si="7"/>
        <v>0</v>
      </c>
      <c r="H49" s="176"/>
      <c r="I49" s="177">
        <f t="shared" si="8"/>
        <v>0</v>
      </c>
      <c r="J49" s="176"/>
      <c r="K49" s="177">
        <f t="shared" si="9"/>
        <v>0</v>
      </c>
      <c r="L49" s="177">
        <v>21</v>
      </c>
      <c r="M49" s="177">
        <f t="shared" si="10"/>
        <v>0</v>
      </c>
      <c r="N49" s="177">
        <v>0</v>
      </c>
      <c r="O49" s="177">
        <f t="shared" si="11"/>
        <v>0</v>
      </c>
      <c r="P49" s="177">
        <v>0</v>
      </c>
      <c r="Q49" s="177">
        <f t="shared" si="12"/>
        <v>0</v>
      </c>
      <c r="R49" s="177"/>
      <c r="S49" s="177" t="s">
        <v>168</v>
      </c>
      <c r="T49" s="178" t="s">
        <v>157</v>
      </c>
      <c r="U49" s="157">
        <v>0</v>
      </c>
      <c r="V49" s="157">
        <f t="shared" si="13"/>
        <v>0</v>
      </c>
      <c r="W49" s="157"/>
      <c r="X49" s="157" t="s">
        <v>287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288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41</v>
      </c>
      <c r="B50" s="173" t="s">
        <v>1284</v>
      </c>
      <c r="C50" s="182" t="s">
        <v>1285</v>
      </c>
      <c r="D50" s="174" t="s">
        <v>1190</v>
      </c>
      <c r="E50" s="175">
        <v>2</v>
      </c>
      <c r="F50" s="176"/>
      <c r="G50" s="177">
        <f t="shared" si="7"/>
        <v>0</v>
      </c>
      <c r="H50" s="176"/>
      <c r="I50" s="177">
        <f t="shared" si="8"/>
        <v>0</v>
      </c>
      <c r="J50" s="176"/>
      <c r="K50" s="177">
        <f t="shared" si="9"/>
        <v>0</v>
      </c>
      <c r="L50" s="177">
        <v>21</v>
      </c>
      <c r="M50" s="177">
        <f t="shared" si="10"/>
        <v>0</v>
      </c>
      <c r="N50" s="177">
        <v>0</v>
      </c>
      <c r="O50" s="177">
        <f t="shared" si="11"/>
        <v>0</v>
      </c>
      <c r="P50" s="177">
        <v>0</v>
      </c>
      <c r="Q50" s="177">
        <f t="shared" si="12"/>
        <v>0</v>
      </c>
      <c r="R50" s="177"/>
      <c r="S50" s="177" t="s">
        <v>168</v>
      </c>
      <c r="T50" s="178" t="s">
        <v>157</v>
      </c>
      <c r="U50" s="157">
        <v>0</v>
      </c>
      <c r="V50" s="157">
        <f t="shared" si="13"/>
        <v>0</v>
      </c>
      <c r="W50" s="157"/>
      <c r="X50" s="157" t="s">
        <v>287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288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42</v>
      </c>
      <c r="B51" s="173" t="s">
        <v>1198</v>
      </c>
      <c r="C51" s="182" t="s">
        <v>1289</v>
      </c>
      <c r="D51" s="174" t="s">
        <v>1190</v>
      </c>
      <c r="E51" s="175">
        <v>10</v>
      </c>
      <c r="F51" s="176"/>
      <c r="G51" s="177">
        <f t="shared" si="7"/>
        <v>0</v>
      </c>
      <c r="H51" s="176"/>
      <c r="I51" s="177">
        <f t="shared" si="8"/>
        <v>0</v>
      </c>
      <c r="J51" s="176"/>
      <c r="K51" s="177">
        <f t="shared" si="9"/>
        <v>0</v>
      </c>
      <c r="L51" s="177">
        <v>21</v>
      </c>
      <c r="M51" s="177">
        <f t="shared" si="10"/>
        <v>0</v>
      </c>
      <c r="N51" s="177">
        <v>0</v>
      </c>
      <c r="O51" s="177">
        <f t="shared" si="11"/>
        <v>0</v>
      </c>
      <c r="P51" s="177">
        <v>0</v>
      </c>
      <c r="Q51" s="177">
        <f t="shared" si="12"/>
        <v>0</v>
      </c>
      <c r="R51" s="177"/>
      <c r="S51" s="177" t="s">
        <v>168</v>
      </c>
      <c r="T51" s="178" t="s">
        <v>157</v>
      </c>
      <c r="U51" s="157">
        <v>0</v>
      </c>
      <c r="V51" s="157">
        <f t="shared" si="13"/>
        <v>0</v>
      </c>
      <c r="W51" s="157"/>
      <c r="X51" s="157" t="s">
        <v>287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288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43</v>
      </c>
      <c r="B52" s="173" t="s">
        <v>1286</v>
      </c>
      <c r="C52" s="182" t="s">
        <v>1212</v>
      </c>
      <c r="D52" s="174" t="s">
        <v>1213</v>
      </c>
      <c r="E52" s="175">
        <v>1</v>
      </c>
      <c r="F52" s="176"/>
      <c r="G52" s="177">
        <f t="shared" si="7"/>
        <v>0</v>
      </c>
      <c r="H52" s="176"/>
      <c r="I52" s="177">
        <f t="shared" si="8"/>
        <v>0</v>
      </c>
      <c r="J52" s="176"/>
      <c r="K52" s="177">
        <f t="shared" si="9"/>
        <v>0</v>
      </c>
      <c r="L52" s="177">
        <v>21</v>
      </c>
      <c r="M52" s="177">
        <f t="shared" si="10"/>
        <v>0</v>
      </c>
      <c r="N52" s="177">
        <v>0</v>
      </c>
      <c r="O52" s="177">
        <f t="shared" si="11"/>
        <v>0</v>
      </c>
      <c r="P52" s="177">
        <v>0</v>
      </c>
      <c r="Q52" s="177">
        <f t="shared" si="12"/>
        <v>0</v>
      </c>
      <c r="R52" s="177"/>
      <c r="S52" s="177" t="s">
        <v>168</v>
      </c>
      <c r="T52" s="178" t="s">
        <v>157</v>
      </c>
      <c r="U52" s="157">
        <v>0</v>
      </c>
      <c r="V52" s="157">
        <f t="shared" si="13"/>
        <v>0</v>
      </c>
      <c r="W52" s="157"/>
      <c r="X52" s="157" t="s">
        <v>287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288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59" t="s">
        <v>151</v>
      </c>
      <c r="B53" s="160" t="s">
        <v>119</v>
      </c>
      <c r="C53" s="181" t="s">
        <v>27</v>
      </c>
      <c r="D53" s="161"/>
      <c r="E53" s="162"/>
      <c r="F53" s="163"/>
      <c r="G53" s="163">
        <f>SUMIF(AG54:AG57,"&lt;&gt;NOR",G54:G57)</f>
        <v>0</v>
      </c>
      <c r="H53" s="163"/>
      <c r="I53" s="163">
        <f>SUM(I54:I57)</f>
        <v>0</v>
      </c>
      <c r="J53" s="163"/>
      <c r="K53" s="163">
        <f>SUM(K54:K57)</f>
        <v>0</v>
      </c>
      <c r="L53" s="163"/>
      <c r="M53" s="163">
        <f>SUM(M54:M57)</f>
        <v>0</v>
      </c>
      <c r="N53" s="163"/>
      <c r="O53" s="163">
        <f>SUM(O54:O57)</f>
        <v>0</v>
      </c>
      <c r="P53" s="163"/>
      <c r="Q53" s="163">
        <f>SUM(Q54:Q57)</f>
        <v>0</v>
      </c>
      <c r="R53" s="163"/>
      <c r="S53" s="163"/>
      <c r="T53" s="164"/>
      <c r="U53" s="158"/>
      <c r="V53" s="158">
        <f>SUM(V54:V57)</f>
        <v>0</v>
      </c>
      <c r="W53" s="158"/>
      <c r="X53" s="158"/>
      <c r="AG53" t="s">
        <v>152</v>
      </c>
    </row>
    <row r="54" spans="1:60" outlineLevel="1" x14ac:dyDescent="0.2">
      <c r="A54" s="172">
        <v>44</v>
      </c>
      <c r="B54" s="173" t="s">
        <v>1214</v>
      </c>
      <c r="C54" s="182" t="s">
        <v>1215</v>
      </c>
      <c r="D54" s="174" t="s">
        <v>1213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7"/>
      <c r="S54" s="177" t="s">
        <v>168</v>
      </c>
      <c r="T54" s="178" t="s">
        <v>157</v>
      </c>
      <c r="U54" s="157">
        <v>0</v>
      </c>
      <c r="V54" s="157">
        <f>ROUND(E54*U54,2)</f>
        <v>0</v>
      </c>
      <c r="W54" s="157"/>
      <c r="X54" s="157" t="s">
        <v>1216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1217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45</v>
      </c>
      <c r="B55" s="173" t="s">
        <v>1218</v>
      </c>
      <c r="C55" s="182" t="s">
        <v>1219</v>
      </c>
      <c r="D55" s="174" t="s">
        <v>1213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/>
      <c r="S55" s="177" t="s">
        <v>168</v>
      </c>
      <c r="T55" s="178" t="s">
        <v>157</v>
      </c>
      <c r="U55" s="157">
        <v>0</v>
      </c>
      <c r="V55" s="157">
        <f>ROUND(E55*U55,2)</f>
        <v>0</v>
      </c>
      <c r="W55" s="157"/>
      <c r="X55" s="157" t="s">
        <v>1216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1217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46</v>
      </c>
      <c r="B56" s="173" t="s">
        <v>1220</v>
      </c>
      <c r="C56" s="182" t="s">
        <v>1221</v>
      </c>
      <c r="D56" s="174" t="s">
        <v>1213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7"/>
      <c r="S56" s="177" t="s">
        <v>168</v>
      </c>
      <c r="T56" s="178" t="s">
        <v>157</v>
      </c>
      <c r="U56" s="157">
        <v>0</v>
      </c>
      <c r="V56" s="157">
        <f>ROUND(E56*U56,2)</f>
        <v>0</v>
      </c>
      <c r="W56" s="157"/>
      <c r="X56" s="157" t="s">
        <v>1216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1217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5">
        <v>47</v>
      </c>
      <c r="B57" s="166" t="s">
        <v>1222</v>
      </c>
      <c r="C57" s="183" t="s">
        <v>1223</v>
      </c>
      <c r="D57" s="167" t="s">
        <v>1213</v>
      </c>
      <c r="E57" s="168">
        <v>1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0"/>
      <c r="S57" s="170" t="s">
        <v>168</v>
      </c>
      <c r="T57" s="171" t="s">
        <v>157</v>
      </c>
      <c r="U57" s="157">
        <v>0</v>
      </c>
      <c r="V57" s="157">
        <f>ROUND(E57*U57,2)</f>
        <v>0</v>
      </c>
      <c r="W57" s="157"/>
      <c r="X57" s="157" t="s">
        <v>1216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1217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3"/>
      <c r="B58" s="4"/>
      <c r="C58" s="184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138</v>
      </c>
    </row>
    <row r="59" spans="1:60" x14ac:dyDescent="0.2">
      <c r="A59" s="151"/>
      <c r="B59" s="152" t="s">
        <v>29</v>
      </c>
      <c r="C59" s="185"/>
      <c r="D59" s="153"/>
      <c r="E59" s="154"/>
      <c r="F59" s="154"/>
      <c r="G59" s="180">
        <f>G8+G19+G53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186</v>
      </c>
    </row>
    <row r="60" spans="1:60" x14ac:dyDescent="0.2">
      <c r="C60" s="186"/>
      <c r="D60" s="10"/>
      <c r="AG60" t="s">
        <v>188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Ap/HiJqxwj0wLLjpnGnomFEPPTgGTiSRcS370JF+Kw7UvnCc86FW0tviyO+T10vvd8JJpSy6RAU65qgWYtIA==" saltValue="Lw2xbR5Z2iyhp+zq8gF+O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00 01 Naklady</vt:lpstr>
      <vt:lpstr>00 02 Naklady</vt:lpstr>
      <vt:lpstr>SO 101 1 Pol</vt:lpstr>
      <vt:lpstr>SO 101 2 Pol</vt:lpstr>
      <vt:lpstr>SO 101 3 Pol</vt:lpstr>
      <vt:lpstr>SO 101 4 Pol</vt:lpstr>
      <vt:lpstr>SO 301 1 Pol</vt:lpstr>
      <vt:lpstr>SO 301 2 Pol</vt:lpstr>
      <vt:lpstr>SO 301 3 Pol</vt:lpstr>
      <vt:lpstr>SO 401 1 Pol</vt:lpstr>
      <vt:lpstr>SO 402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Naklady'!Názvy_tisku</vt:lpstr>
      <vt:lpstr>'00 02 Naklady'!Názvy_tisku</vt:lpstr>
      <vt:lpstr>'SO 101 1 Pol'!Názvy_tisku</vt:lpstr>
      <vt:lpstr>'SO 101 2 Pol'!Názvy_tisku</vt:lpstr>
      <vt:lpstr>'SO 101 3 Pol'!Názvy_tisku</vt:lpstr>
      <vt:lpstr>'SO 101 4 Pol'!Názvy_tisku</vt:lpstr>
      <vt:lpstr>'SO 301 1 Pol'!Názvy_tisku</vt:lpstr>
      <vt:lpstr>'SO 301 2 Pol'!Názvy_tisku</vt:lpstr>
      <vt:lpstr>'SO 301 3 Pol'!Názvy_tisku</vt:lpstr>
      <vt:lpstr>'SO 401 1 Pol'!Názvy_tisku</vt:lpstr>
      <vt:lpstr>'SO 402 1 Pol'!Názvy_tisku</vt:lpstr>
      <vt:lpstr>oadresa</vt:lpstr>
      <vt:lpstr>Stavba!Objednatel</vt:lpstr>
      <vt:lpstr>Stavba!Objekt</vt:lpstr>
      <vt:lpstr>'00 01 Naklady'!Oblast_tisku</vt:lpstr>
      <vt:lpstr>'00 02 Naklady'!Oblast_tisku</vt:lpstr>
      <vt:lpstr>'SO 101 1 Pol'!Oblast_tisku</vt:lpstr>
      <vt:lpstr>'SO 101 2 Pol'!Oblast_tisku</vt:lpstr>
      <vt:lpstr>'SO 101 3 Pol'!Oblast_tisku</vt:lpstr>
      <vt:lpstr>'SO 101 4 Pol'!Oblast_tisku</vt:lpstr>
      <vt:lpstr>'SO 301 1 Pol'!Oblast_tisku</vt:lpstr>
      <vt:lpstr>'SO 301 2 Pol'!Oblast_tisku</vt:lpstr>
      <vt:lpstr>'SO 301 3 Pol'!Oblast_tisku</vt:lpstr>
      <vt:lpstr>'SO 401 1 Pol'!Oblast_tisku</vt:lpstr>
      <vt:lpstr>'SO 402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Ivana Pavliskova</cp:lastModifiedBy>
  <cp:lastPrinted>2019-03-19T12:27:02Z</cp:lastPrinted>
  <dcterms:created xsi:type="dcterms:W3CDTF">2009-04-08T07:15:50Z</dcterms:created>
  <dcterms:modified xsi:type="dcterms:W3CDTF">2021-02-19T10:33:28Z</dcterms:modified>
</cp:coreProperties>
</file>