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Rekapitulace stavby" sheetId="1" r:id="rId1"/>
    <sheet name="1 - SO 101.1 Místní komun..." sheetId="2" r:id="rId2"/>
    <sheet name="2 - SO 101.2  Místní komu..." sheetId="3" r:id="rId3"/>
    <sheet name="3 - SO 101-3 Místní komun..." sheetId="4" r:id="rId4"/>
    <sheet name="Pokyny pro vyplnění" sheetId="5" r:id="rId5"/>
  </sheets>
  <definedNames>
    <definedName name="_xlnm._FilterDatabase" localSheetId="1" hidden="1">'1 - SO 101.1 Místní komun...'!$C$83:$K$268</definedName>
    <definedName name="_xlnm._FilterDatabase" localSheetId="2" hidden="1">'2 - SO 101.2  Místní komu...'!$C$83:$K$143</definedName>
    <definedName name="_xlnm._FilterDatabase" localSheetId="3" hidden="1">'3 - SO 101-3 Místní komun...'!$C$85:$K$254</definedName>
    <definedName name="_xlnm.Print_Titles" localSheetId="1">'1 - SO 101.1 Místní komun...'!$83:$83</definedName>
    <definedName name="_xlnm.Print_Titles" localSheetId="2">'2 - SO 101.2  Místní komu...'!$83:$83</definedName>
    <definedName name="_xlnm.Print_Titles" localSheetId="3">'3 - SO 101-3 Místní komun...'!$85:$85</definedName>
    <definedName name="_xlnm.Print_Titles" localSheetId="0">'Rekapitulace stavby'!$49:$49</definedName>
    <definedName name="_xlnm.Print_Area" localSheetId="1">'1 - SO 101.1 Místní komun...'!$C$4:$J$36,'1 - SO 101.1 Místní komun...'!$C$42:$J$65,'1 - SO 101.1 Místní komun...'!$C$71:$K$268</definedName>
    <definedName name="_xlnm.Print_Area" localSheetId="2">'2 - SO 101.2  Místní komu...'!$C$4:$J$36,'2 - SO 101.2  Místní komu...'!$C$42:$J$65,'2 - SO 101.2  Místní komu...'!$C$71:$K$143</definedName>
    <definedName name="_xlnm.Print_Area" localSheetId="3">'3 - SO 101-3 Místní komun...'!$C$4:$J$36,'3 - SO 101-3 Místní komun...'!$C$42:$J$67,'3 - SO 101-3 Místní komun...'!$C$73:$K$254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254" i="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2"/>
  <c r="BH242"/>
  <c r="BG242"/>
  <c r="BF242"/>
  <c r="BE242"/>
  <c r="T242"/>
  <c r="T241" s="1"/>
  <c r="R242"/>
  <c r="R241" s="1"/>
  <c r="P242"/>
  <c r="P241" s="1"/>
  <c r="BK242"/>
  <c r="BK241" s="1"/>
  <c r="J241" s="1"/>
  <c r="J66" s="1"/>
  <c r="J242"/>
  <c r="BI240"/>
  <c r="BH240"/>
  <c r="BG240"/>
  <c r="BF240"/>
  <c r="T240"/>
  <c r="T239" s="1"/>
  <c r="R240"/>
  <c r="R239" s="1"/>
  <c r="P240"/>
  <c r="P239" s="1"/>
  <c r="BK240"/>
  <c r="BK239" s="1"/>
  <c r="J239" s="1"/>
  <c r="J65" s="1"/>
  <c r="J240"/>
  <c r="BE240" s="1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2"/>
  <c r="BH232"/>
  <c r="BG232"/>
  <c r="BF232"/>
  <c r="BE232"/>
  <c r="T232"/>
  <c r="T231" s="1"/>
  <c r="R232"/>
  <c r="R231" s="1"/>
  <c r="P232"/>
  <c r="P231" s="1"/>
  <c r="BK232"/>
  <c r="BK231" s="1"/>
  <c r="J231" s="1"/>
  <c r="J64" s="1"/>
  <c r="J232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2"/>
  <c r="BH222"/>
  <c r="BG222"/>
  <c r="BF222"/>
  <c r="BE222"/>
  <c r="T222"/>
  <c r="R222"/>
  <c r="P222"/>
  <c r="BK222"/>
  <c r="J222"/>
  <c r="BI221"/>
  <c r="BH221"/>
  <c r="BG221"/>
  <c r="BF221"/>
  <c r="BE221"/>
  <c r="T221"/>
  <c r="T220" s="1"/>
  <c r="R221"/>
  <c r="R220" s="1"/>
  <c r="P221"/>
  <c r="P220" s="1"/>
  <c r="BK221"/>
  <c r="BK220" s="1"/>
  <c r="J220" s="1"/>
  <c r="J63" s="1"/>
  <c r="J221"/>
  <c r="BI214"/>
  <c r="BH214"/>
  <c r="BG214"/>
  <c r="BF214"/>
  <c r="T214"/>
  <c r="R214"/>
  <c r="P214"/>
  <c r="BK214"/>
  <c r="J214"/>
  <c r="BE214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7"/>
  <c r="BH197"/>
  <c r="BG197"/>
  <c r="BF197"/>
  <c r="BE197"/>
  <c r="T197"/>
  <c r="R197"/>
  <c r="P197"/>
  <c r="BK197"/>
  <c r="J197"/>
  <c r="BI193"/>
  <c r="BH193"/>
  <c r="BG193"/>
  <c r="BF193"/>
  <c r="BE193"/>
  <c r="T193"/>
  <c r="T192" s="1"/>
  <c r="R193"/>
  <c r="R192" s="1"/>
  <c r="P193"/>
  <c r="P192" s="1"/>
  <c r="BK193"/>
  <c r="BK192" s="1"/>
  <c r="J192" s="1"/>
  <c r="J62" s="1"/>
  <c r="J193"/>
  <c r="BI191"/>
  <c r="BH191"/>
  <c r="BG191"/>
  <c r="BF191"/>
  <c r="T191"/>
  <c r="R191"/>
  <c r="P191"/>
  <c r="BK191"/>
  <c r="J191"/>
  <c r="BE191" s="1"/>
  <c r="BI190"/>
  <c r="BH190"/>
  <c r="BG190"/>
  <c r="BF190"/>
  <c r="T190"/>
  <c r="T189" s="1"/>
  <c r="R190"/>
  <c r="R189" s="1"/>
  <c r="P190"/>
  <c r="P189" s="1"/>
  <c r="BK190"/>
  <c r="BK189" s="1"/>
  <c r="J189" s="1"/>
  <c r="J61" s="1"/>
  <c r="J190"/>
  <c r="BE190" s="1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0" s="1"/>
  <c r="J178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7"/>
  <c r="BH147"/>
  <c r="BG147"/>
  <c r="BF147"/>
  <c r="BE147"/>
  <c r="T147"/>
  <c r="R147"/>
  <c r="P147"/>
  <c r="BK147"/>
  <c r="J147"/>
  <c r="BI141"/>
  <c r="BH141"/>
  <c r="BG141"/>
  <c r="BF141"/>
  <c r="BE141"/>
  <c r="T141"/>
  <c r="R141"/>
  <c r="P141"/>
  <c r="BK141"/>
  <c r="J141"/>
  <c r="BI135"/>
  <c r="BH135"/>
  <c r="BG135"/>
  <c r="BF135"/>
  <c r="BE135"/>
  <c r="T135"/>
  <c r="R135"/>
  <c r="P135"/>
  <c r="BK135"/>
  <c r="J135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5"/>
  <c r="BH115"/>
  <c r="BG115"/>
  <c r="BF115"/>
  <c r="BE115"/>
  <c r="T115"/>
  <c r="R115"/>
  <c r="P115"/>
  <c r="BK115"/>
  <c r="J115"/>
  <c r="BI111"/>
  <c r="BH111"/>
  <c r="BG111"/>
  <c r="BF111"/>
  <c r="BE111"/>
  <c r="T111"/>
  <c r="R111"/>
  <c r="P111"/>
  <c r="BK111"/>
  <c r="J111"/>
  <c r="BI107"/>
  <c r="BH107"/>
  <c r="BG107"/>
  <c r="BF107"/>
  <c r="BE107"/>
  <c r="T107"/>
  <c r="R107"/>
  <c r="P107"/>
  <c r="BK107"/>
  <c r="J107"/>
  <c r="BI103"/>
  <c r="BH103"/>
  <c r="BG103"/>
  <c r="BF103"/>
  <c r="BE103"/>
  <c r="T103"/>
  <c r="T102" s="1"/>
  <c r="R103"/>
  <c r="R102" s="1"/>
  <c r="P103"/>
  <c r="P102" s="1"/>
  <c r="BK103"/>
  <c r="BK102" s="1"/>
  <c r="J102" s="1"/>
  <c r="J59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89"/>
  <c r="F34" s="1"/>
  <c r="BD54" i="1" s="1"/>
  <c r="BH89" i="4"/>
  <c r="F33" s="1"/>
  <c r="BC54" i="1" s="1"/>
  <c r="BG89" i="4"/>
  <c r="F32" s="1"/>
  <c r="BB54" i="1" s="1"/>
  <c r="BF89" i="4"/>
  <c r="F31" s="1"/>
  <c r="BA54" i="1" s="1"/>
  <c r="T89" i="4"/>
  <c r="T88" s="1"/>
  <c r="T87" s="1"/>
  <c r="T86" s="1"/>
  <c r="R89"/>
  <c r="R88" s="1"/>
  <c r="P89"/>
  <c r="P88" s="1"/>
  <c r="P87" s="1"/>
  <c r="P86" s="1"/>
  <c r="AU54" i="1" s="1"/>
  <c r="BK89" i="4"/>
  <c r="BK88" s="1"/>
  <c r="J89"/>
  <c r="BE89" s="1"/>
  <c r="J82"/>
  <c r="F82"/>
  <c r="F80"/>
  <c r="E78"/>
  <c r="J51"/>
  <c r="F51"/>
  <c r="F49"/>
  <c r="E47"/>
  <c r="J18"/>
  <c r="E18"/>
  <c r="F52" s="1"/>
  <c r="J17"/>
  <c r="J12"/>
  <c r="J80" s="1"/>
  <c r="E7"/>
  <c r="E45" s="1"/>
  <c r="AY53" i="1"/>
  <c r="AX53"/>
  <c r="BI143" i="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T138" s="1"/>
  <c r="R139"/>
  <c r="R138" s="1"/>
  <c r="P139"/>
  <c r="P138" s="1"/>
  <c r="BK139"/>
  <c r="BK138" s="1"/>
  <c r="J138" s="1"/>
  <c r="J139"/>
  <c r="J64"/>
  <c r="BI137"/>
  <c r="BH137"/>
  <c r="BG137"/>
  <c r="BF137"/>
  <c r="T137"/>
  <c r="T136" s="1"/>
  <c r="R137"/>
  <c r="R136" s="1"/>
  <c r="P137"/>
  <c r="P136" s="1"/>
  <c r="BK137"/>
  <c r="BK136" s="1"/>
  <c r="J136" s="1"/>
  <c r="J137"/>
  <c r="BE137" s="1"/>
  <c r="J63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27"/>
  <c r="BH127"/>
  <c r="BG127"/>
  <c r="BF127"/>
  <c r="BE127"/>
  <c r="T127"/>
  <c r="T126" s="1"/>
  <c r="R127"/>
  <c r="R126" s="1"/>
  <c r="P127"/>
  <c r="P126" s="1"/>
  <c r="BK127"/>
  <c r="BK126" s="1"/>
  <c r="J126" s="1"/>
  <c r="J127"/>
  <c r="J62"/>
  <c r="BI125"/>
  <c r="BH125"/>
  <c r="BG125"/>
  <c r="BF125"/>
  <c r="T125"/>
  <c r="T124" s="1"/>
  <c r="R125"/>
  <c r="R124" s="1"/>
  <c r="P125"/>
  <c r="P124" s="1"/>
  <c r="BK125"/>
  <c r="BK124" s="1"/>
  <c r="J124" s="1"/>
  <c r="J125"/>
  <c r="BE125" s="1"/>
  <c r="J61"/>
  <c r="BI120"/>
  <c r="BH120"/>
  <c r="BG120"/>
  <c r="BF120"/>
  <c r="BE120"/>
  <c r="T120"/>
  <c r="R120"/>
  <c r="P120"/>
  <c r="BK120"/>
  <c r="J120"/>
  <c r="BI116"/>
  <c r="BH116"/>
  <c r="BG116"/>
  <c r="BF116"/>
  <c r="BE116"/>
  <c r="T116"/>
  <c r="T115" s="1"/>
  <c r="R116"/>
  <c r="R115" s="1"/>
  <c r="P116"/>
  <c r="P115" s="1"/>
  <c r="BK116"/>
  <c r="BK115" s="1"/>
  <c r="J115" s="1"/>
  <c r="J116"/>
  <c r="J60"/>
  <c r="BI114"/>
  <c r="BH114"/>
  <c r="BG114"/>
  <c r="BF114"/>
  <c r="T114"/>
  <c r="R114"/>
  <c r="P114"/>
  <c r="BK114"/>
  <c r="J114"/>
  <c r="BE114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5"/>
  <c r="BH105"/>
  <c r="F33" s="1"/>
  <c r="BC53" i="1" s="1"/>
  <c r="BG105" i="3"/>
  <c r="BF105"/>
  <c r="J31" s="1"/>
  <c r="AW53" i="1" s="1"/>
  <c r="T105" i="3"/>
  <c r="R105"/>
  <c r="R104" s="1"/>
  <c r="P105"/>
  <c r="BK105"/>
  <c r="BK104" s="1"/>
  <c r="J104" s="1"/>
  <c r="J105"/>
  <c r="BE105" s="1"/>
  <c r="J59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5"/>
  <c r="BH95"/>
  <c r="BG95"/>
  <c r="BF95"/>
  <c r="BE95"/>
  <c r="T95"/>
  <c r="R95"/>
  <c r="P95"/>
  <c r="BK95"/>
  <c r="J95"/>
  <c r="BI89"/>
  <c r="BH89"/>
  <c r="BG89"/>
  <c r="BF89"/>
  <c r="BE89"/>
  <c r="T89"/>
  <c r="R89"/>
  <c r="P89"/>
  <c r="BK89"/>
  <c r="J89"/>
  <c r="BI88"/>
  <c r="BH88"/>
  <c r="BG88"/>
  <c r="BF88"/>
  <c r="BE88"/>
  <c r="T88"/>
  <c r="R88"/>
  <c r="P88"/>
  <c r="BK88"/>
  <c r="J88"/>
  <c r="BI87"/>
  <c r="F34" s="1"/>
  <c r="BD53" i="1" s="1"/>
  <c r="BH87" i="3"/>
  <c r="BG87"/>
  <c r="F32" s="1"/>
  <c r="BB53" i="1" s="1"/>
  <c r="BF87" i="3"/>
  <c r="F31" s="1"/>
  <c r="BA53" i="1" s="1"/>
  <c r="BE87" i="3"/>
  <c r="T87"/>
  <c r="T86" s="1"/>
  <c r="R87"/>
  <c r="R86" s="1"/>
  <c r="R85" s="1"/>
  <c r="R84" s="1"/>
  <c r="P87"/>
  <c r="P86" s="1"/>
  <c r="BK87"/>
  <c r="BK86" s="1"/>
  <c r="J87"/>
  <c r="J80"/>
  <c r="F80"/>
  <c r="F78"/>
  <c r="E76"/>
  <c r="E74"/>
  <c r="J51"/>
  <c r="F51"/>
  <c r="J49"/>
  <c r="F49"/>
  <c r="E47"/>
  <c r="J18"/>
  <c r="E18"/>
  <c r="F52" s="1"/>
  <c r="J17"/>
  <c r="J12"/>
  <c r="J78" s="1"/>
  <c r="E7"/>
  <c r="E45" s="1"/>
  <c r="P267" i="2"/>
  <c r="BK267"/>
  <c r="J267" s="1"/>
  <c r="J64" s="1"/>
  <c r="BK209"/>
  <c r="J209" s="1"/>
  <c r="J62" s="1"/>
  <c r="BK179"/>
  <c r="J179" s="1"/>
  <c r="J60" s="1"/>
  <c r="BK86"/>
  <c r="AY52" i="1"/>
  <c r="AX52"/>
  <c r="BI268" i="2"/>
  <c r="BH268"/>
  <c r="BG268"/>
  <c r="BF268"/>
  <c r="T268"/>
  <c r="T267" s="1"/>
  <c r="R268"/>
  <c r="R267" s="1"/>
  <c r="P268"/>
  <c r="BK268"/>
  <c r="J268"/>
  <c r="BE268" s="1"/>
  <c r="BI266"/>
  <c r="BH266"/>
  <c r="BG266"/>
  <c r="BF266"/>
  <c r="BE266"/>
  <c r="T266"/>
  <c r="R266"/>
  <c r="P266"/>
  <c r="BK266"/>
  <c r="J266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61"/>
  <c r="BH261"/>
  <c r="BG261"/>
  <c r="BF261"/>
  <c r="BE261"/>
  <c r="T261"/>
  <c r="T260" s="1"/>
  <c r="R261"/>
  <c r="R260" s="1"/>
  <c r="P261"/>
  <c r="P260" s="1"/>
  <c r="BK261"/>
  <c r="BK260" s="1"/>
  <c r="J260" s="1"/>
  <c r="J63" s="1"/>
  <c r="J261"/>
  <c r="BI256"/>
  <c r="BH256"/>
  <c r="BG256"/>
  <c r="BF256"/>
  <c r="T256"/>
  <c r="R256"/>
  <c r="P256"/>
  <c r="BK256"/>
  <c r="J256"/>
  <c r="BE256" s="1"/>
  <c r="BI252"/>
  <c r="BH252"/>
  <c r="BG252"/>
  <c r="BF252"/>
  <c r="T252"/>
  <c r="R252"/>
  <c r="P252"/>
  <c r="BK252"/>
  <c r="J252"/>
  <c r="BE252" s="1"/>
  <c r="BI248"/>
  <c r="BH248"/>
  <c r="BG248"/>
  <c r="BF248"/>
  <c r="T248"/>
  <c r="R248"/>
  <c r="P248"/>
  <c r="BK248"/>
  <c r="J248"/>
  <c r="BE248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1"/>
  <c r="BH221"/>
  <c r="BG221"/>
  <c r="BF221"/>
  <c r="T221"/>
  <c r="R221"/>
  <c r="P221"/>
  <c r="BK221"/>
  <c r="J221"/>
  <c r="BE221" s="1"/>
  <c r="BI212"/>
  <c r="BH212"/>
  <c r="BG212"/>
  <c r="BF212"/>
  <c r="T212"/>
  <c r="R212"/>
  <c r="P212"/>
  <c r="BK212"/>
  <c r="J212"/>
  <c r="BE212" s="1"/>
  <c r="BI211"/>
  <c r="BH211"/>
  <c r="BG211"/>
  <c r="BF211"/>
  <c r="T211"/>
  <c r="T209" s="1"/>
  <c r="R211"/>
  <c r="P211"/>
  <c r="BK211"/>
  <c r="J211"/>
  <c r="BE211" s="1"/>
  <c r="BI210"/>
  <c r="BH210"/>
  <c r="BG210"/>
  <c r="BF210"/>
  <c r="T210"/>
  <c r="R210"/>
  <c r="R209" s="1"/>
  <c r="P210"/>
  <c r="P209" s="1"/>
  <c r="BK210"/>
  <c r="J210"/>
  <c r="BE210" s="1"/>
  <c r="BI206"/>
  <c r="BH206"/>
  <c r="BG206"/>
  <c r="BF206"/>
  <c r="BE206"/>
  <c r="T206"/>
  <c r="R206"/>
  <c r="P206"/>
  <c r="BK206"/>
  <c r="J206"/>
  <c r="BI202"/>
  <c r="BH202"/>
  <c r="BG202"/>
  <c r="BF202"/>
  <c r="BE202"/>
  <c r="T202"/>
  <c r="R202"/>
  <c r="P202"/>
  <c r="BK202"/>
  <c r="J202"/>
  <c r="BI198"/>
  <c r="BH198"/>
  <c r="BG198"/>
  <c r="BF198"/>
  <c r="BE198"/>
  <c r="T198"/>
  <c r="R198"/>
  <c r="P198"/>
  <c r="BK198"/>
  <c r="J198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87"/>
  <c r="BH187"/>
  <c r="BG187"/>
  <c r="BF187"/>
  <c r="BE187"/>
  <c r="T187"/>
  <c r="R187"/>
  <c r="P187"/>
  <c r="BK187"/>
  <c r="J187"/>
  <c r="BI183"/>
  <c r="BH183"/>
  <c r="BG183"/>
  <c r="BF183"/>
  <c r="BE183"/>
  <c r="T183"/>
  <c r="T182" s="1"/>
  <c r="R183"/>
  <c r="R182" s="1"/>
  <c r="P183"/>
  <c r="P182" s="1"/>
  <c r="BK183"/>
  <c r="BK182" s="1"/>
  <c r="J182" s="1"/>
  <c r="J61" s="1"/>
  <c r="J183"/>
  <c r="BI181"/>
  <c r="BH181"/>
  <c r="BG181"/>
  <c r="BF181"/>
  <c r="T181"/>
  <c r="R181"/>
  <c r="P181"/>
  <c r="BK181"/>
  <c r="J181"/>
  <c r="BE181" s="1"/>
  <c r="BI180"/>
  <c r="BH180"/>
  <c r="BG180"/>
  <c r="BF180"/>
  <c r="T180"/>
  <c r="T179" s="1"/>
  <c r="R180"/>
  <c r="R179" s="1"/>
  <c r="P180"/>
  <c r="P179" s="1"/>
  <c r="BK180"/>
  <c r="J180"/>
  <c r="BE180" s="1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48"/>
  <c r="BH148"/>
  <c r="BG148"/>
  <c r="BF148"/>
  <c r="BE148"/>
  <c r="T148"/>
  <c r="R148"/>
  <c r="P148"/>
  <c r="BK148"/>
  <c r="J148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15"/>
  <c r="BH115"/>
  <c r="BG115"/>
  <c r="BF115"/>
  <c r="BE115"/>
  <c r="T115"/>
  <c r="R115"/>
  <c r="P115"/>
  <c r="BK115"/>
  <c r="J115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2"/>
  <c r="BH102"/>
  <c r="BG102"/>
  <c r="BF102"/>
  <c r="BE102"/>
  <c r="T102"/>
  <c r="R102"/>
  <c r="P102"/>
  <c r="BK102"/>
  <c r="J102"/>
  <c r="BI101"/>
  <c r="F34" s="1"/>
  <c r="BD52" i="1" s="1"/>
  <c r="BD51" s="1"/>
  <c r="W30" s="1"/>
  <c r="BH101" i="2"/>
  <c r="BG101"/>
  <c r="F32" s="1"/>
  <c r="BB52" i="1" s="1"/>
  <c r="BB51" s="1"/>
  <c r="BF101" i="2"/>
  <c r="BE101"/>
  <c r="T101"/>
  <c r="T100" s="1"/>
  <c r="R101"/>
  <c r="R100" s="1"/>
  <c r="P101"/>
  <c r="P100" s="1"/>
  <c r="BK101"/>
  <c r="BK100" s="1"/>
  <c r="J100" s="1"/>
  <c r="J59" s="1"/>
  <c r="J10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7"/>
  <c r="BH87"/>
  <c r="F33" s="1"/>
  <c r="BC52" i="1" s="1"/>
  <c r="BC51" s="1"/>
  <c r="BG87" i="2"/>
  <c r="BF87"/>
  <c r="J31" s="1"/>
  <c r="AW52" i="1" s="1"/>
  <c r="T87" i="2"/>
  <c r="T86" s="1"/>
  <c r="T85" s="1"/>
  <c r="T84" s="1"/>
  <c r="R87"/>
  <c r="R86" s="1"/>
  <c r="P87"/>
  <c r="P86" s="1"/>
  <c r="P85" s="1"/>
  <c r="P84" s="1"/>
  <c r="AU52" i="1" s="1"/>
  <c r="BK87" i="2"/>
  <c r="J87"/>
  <c r="BE87" s="1"/>
  <c r="J80"/>
  <c r="F80"/>
  <c r="F78"/>
  <c r="E76"/>
  <c r="J51"/>
  <c r="F51"/>
  <c r="F49"/>
  <c r="E47"/>
  <c r="J18"/>
  <c r="E18"/>
  <c r="F81" s="1"/>
  <c r="J17"/>
  <c r="J12"/>
  <c r="J49" s="1"/>
  <c r="E7"/>
  <c r="E74" s="1"/>
  <c r="AS51" i="1"/>
  <c r="L47"/>
  <c r="AM46"/>
  <c r="L46"/>
  <c r="AM44"/>
  <c r="L44"/>
  <c r="L42"/>
  <c r="L41"/>
  <c r="F52" i="2" l="1"/>
  <c r="F81" i="3"/>
  <c r="W28" i="1"/>
  <c r="AX51"/>
  <c r="R85" i="2"/>
  <c r="R84" s="1"/>
  <c r="W29" i="1"/>
  <c r="AY51"/>
  <c r="F31" i="2"/>
  <c r="BA52" i="1" s="1"/>
  <c r="BA51" s="1"/>
  <c r="J86" i="3"/>
  <c r="J58" s="1"/>
  <c r="BK85"/>
  <c r="F30"/>
  <c r="AZ53" i="1" s="1"/>
  <c r="J30" i="3"/>
  <c r="AV53" i="1" s="1"/>
  <c r="AT53" s="1"/>
  <c r="P104" i="3"/>
  <c r="T104"/>
  <c r="E45" i="2"/>
  <c r="J78"/>
  <c r="J30"/>
  <c r="AV52" i="1" s="1"/>
  <c r="AT52" s="1"/>
  <c r="F30" i="2"/>
  <c r="AZ52" i="1" s="1"/>
  <c r="J86" i="2"/>
  <c r="J58" s="1"/>
  <c r="BK85"/>
  <c r="F30" i="4"/>
  <c r="AZ54" i="1" s="1"/>
  <c r="J30" i="4"/>
  <c r="AV54" i="1" s="1"/>
  <c r="P85" i="3"/>
  <c r="P84" s="1"/>
  <c r="AU53" i="1" s="1"/>
  <c r="AU51" s="1"/>
  <c r="T85" i="3"/>
  <c r="T84" s="1"/>
  <c r="J88" i="4"/>
  <c r="J58" s="1"/>
  <c r="BK87"/>
  <c r="R87"/>
  <c r="R86" s="1"/>
  <c r="J49"/>
  <c r="E76"/>
  <c r="F83"/>
  <c r="J31"/>
  <c r="AW54" i="1" s="1"/>
  <c r="J87" i="4" l="1"/>
  <c r="J57" s="1"/>
  <c r="BK86"/>
  <c r="J86" s="1"/>
  <c r="AT54" i="1"/>
  <c r="J85" i="2"/>
  <c r="J57" s="1"/>
  <c r="BK84"/>
  <c r="J84" s="1"/>
  <c r="AZ51" i="1"/>
  <c r="J85" i="3"/>
  <c r="J57" s="1"/>
  <c r="BK84"/>
  <c r="J84" s="1"/>
  <c r="W27" i="1"/>
  <c r="AW51"/>
  <c r="AK27" s="1"/>
  <c r="J56" i="4" l="1"/>
  <c r="J27"/>
  <c r="J56" i="3"/>
  <c r="J27"/>
  <c r="W26" i="1"/>
  <c r="AV51"/>
  <c r="J27" i="2"/>
  <c r="J56"/>
  <c r="AG52" i="1" l="1"/>
  <c r="J36" i="2"/>
  <c r="AT51" i="1"/>
  <c r="AK26"/>
  <c r="AG53"/>
  <c r="AN53" s="1"/>
  <c r="J36" i="3"/>
  <c r="AG54" i="1"/>
  <c r="AN54" s="1"/>
  <c r="J36" i="4"/>
  <c r="AG51" i="1" l="1"/>
  <c r="AN52"/>
  <c r="AN51" l="1"/>
  <c r="AK23"/>
  <c r="AK32" s="1"/>
</calcChain>
</file>

<file path=xl/sharedStrings.xml><?xml version="1.0" encoding="utf-8"?>
<sst xmlns="http://schemas.openxmlformats.org/spreadsheetml/2006/main" count="5615" uniqueCount="888">
  <si>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</si>
  <si>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</si>
  <si>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</si>
  <si>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</si>
  <si>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</si>
  <si>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</si>
  <si>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</si>
  <si>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{1d935bc2-4883-4f7d-9d8c-fe5785bd319c}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</si>
  <si>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</si>
  <si>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</si>
  <si>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</si>
  <si>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</si>
  <si>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</si>
  <si>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</si>
  <si>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</si>
  <si>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</si>
  <si>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</si>
  <si>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</si>
  <si>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</si>
  <si>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Cyklistické propojení Kopřivnice,Paseky-Závišice</t>
  </si>
  <si>
    <t>KSO:</t>
  </si>
  <si>
    <t>CC-CZ:</t>
  </si>
  <si>
    <t>Místo:</t>
  </si>
  <si>
    <t xml:space="preserve"> </t>
  </si>
  <si>
    <t>Datum:</t>
  </si>
  <si>
    <t>23. 1. 2019</t>
  </si>
  <si>
    <t>Zadavatel:</t>
  </si>
  <si>
    <t>IČ:</t>
  </si>
  <si>
    <t>Město kopřivnice</t>
  </si>
  <si>
    <t>DIČ:</t>
  </si>
  <si>
    <t>Uchazeč:</t>
  </si>
  <si>
    <t>Projektant:</t>
  </si>
  <si>
    <t>HaskoningDHV Czech Republic spol.s.r.o.,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</si>
  <si>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</si>
  <si>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</si>
  <si>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</si>
  <si>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</si>
  <si>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</si>
  <si>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</si>
  <si>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</si>
  <si>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</si>
  <si>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</si>
  <si>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</si>
  <si>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</si>
  <si>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</si>
  <si>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</si>
  <si>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</si>
  <si>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</si>
  <si>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</si>
  <si>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</si>
  <si>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</si>
  <si>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</si>
  <si>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</si>
  <si>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</si>
  <si>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</si>
  <si>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</si>
  <si>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</si>
  <si>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</si>
  <si>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</si>
  <si>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</si>
  <si>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</si>
  <si>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</si>
  <si>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</si>
  <si>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</si>
  <si>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</si>
  <si>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</si>
  <si>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</si>
  <si>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</si>
  <si>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</si>
  <si>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</si>
  <si>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</si>
  <si>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</si>
  <si>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</si>
  <si>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</si>
  <si>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</si>
  <si>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101.1 Místní komunikace-způsobilé výdaje hlavní</t>
  </si>
  <si>
    <t>STA</t>
  </si>
  <si>
    <t>{039a18c0-e9af-49c8-9c5f-c5cda50c328d}</t>
  </si>
  <si>
    <t>2</t>
  </si>
  <si>
    <t>SO 101.2  Místní komunikace-způsobilé výdaje vedlejší</t>
  </si>
  <si>
    <t>{834a37f7-01b3-4427-a8bc-69135fbda18a}</t>
  </si>
  <si>
    <t>3</t>
  </si>
  <si>
    <t>SO 101-3 Místní komunikace-nezpůsobilé výdaje</t>
  </si>
  <si>
    <t>{bf74a740-0f08-4a41-8a9c-81dc6a4f5fd7}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</si>
  <si>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</si>
  <si>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</si>
  <si>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</si>
  <si>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</si>
  <si>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</si>
  <si>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</si>
  <si>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</si>
  <si>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101.1 Místní komunikace-způsobilé výdaje hlavní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</si>
  <si>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</si>
  <si>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</si>
  <si>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</si>
  <si>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</si>
  <si>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</si>
  <si>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</si>
  <si>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</si>
  <si>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</si>
  <si>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469 - Stavební práce při elektromontážích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</si>
  <si>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</si>
  <si>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</si>
  <si>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</si>
  <si>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</si>
  <si>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</si>
  <si>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</si>
  <si>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</si>
  <si>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</si>
  <si>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</si>
  <si>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</si>
  <si>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</si>
  <si>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</si>
  <si>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</si>
  <si>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</si>
  <si>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</si>
  <si>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</si>
  <si>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</si>
  <si>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</si>
  <si>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</si>
  <si>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</si>
  <si>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</si>
  <si>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</si>
  <si>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</si>
  <si>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</si>
  <si>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</si>
  <si>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</si>
  <si>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</si>
  <si>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</si>
  <si>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4</t>
  </si>
  <si>
    <t>1200618714</t>
  </si>
  <si>
    <t>VV</t>
  </si>
  <si>
    <t>360,0*0,3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</si>
  <si>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</si>
  <si>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</si>
  <si>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</si>
  <si>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-1280117659</t>
  </si>
  <si>
    <t>171101121</t>
  </si>
  <si>
    <t>Uložení sypaniny do násypů s rozprostřením sypaniny ve vrstvách a s hrubým urovnáním zhutněných s uzavřením povrchu násypu z hornin nesoudržných kamenitých</t>
  </si>
  <si>
    <t>-1044053552</t>
  </si>
  <si>
    <t>M</t>
  </si>
  <si>
    <t>583336980</t>
  </si>
  <si>
    <t>kamenivo těžené hrubé frakce 32-63</t>
  </si>
  <si>
    <t>t</t>
  </si>
  <si>
    <t>8</t>
  </si>
  <si>
    <t>-313301902</t>
  </si>
  <si>
    <t>108,0*1,67*1,01</t>
  </si>
  <si>
    <t>5</t>
  </si>
  <si>
    <t>171201201</t>
  </si>
  <si>
    <t>Uložení sypaniny na skládky</t>
  </si>
  <si>
    <t>-942971697</t>
  </si>
  <si>
    <t>6</t>
  </si>
  <si>
    <t>171201211</t>
  </si>
  <si>
    <t>Uložení sypaniny poplatek za uložení sypaniny na skládce (skládkovné)</t>
  </si>
  <si>
    <t>793457128</t>
  </si>
  <si>
    <t>108,0*1,5</t>
  </si>
  <si>
    <t>7</t>
  </si>
  <si>
    <t>919726122</t>
  </si>
  <si>
    <t>Geotextilie netkaná pro ochranu, separaci nebo filtraci měrná hmotnost přes 200 do 300 g/m2</t>
  </si>
  <si>
    <t>m2</t>
  </si>
  <si>
    <t>-945739802</t>
  </si>
  <si>
    <t>Zemní práce</t>
  </si>
  <si>
    <t>1-0</t>
  </si>
  <si>
    <t>Pročištění propustků</t>
  </si>
  <si>
    <t>m</t>
  </si>
  <si>
    <t>7510503</t>
  </si>
  <si>
    <t>9</t>
  </si>
  <si>
    <t>111201101</t>
  </si>
  <si>
    <t>Odstranění křovin a stromů s odstraněním kořenů průměru kmene do 100 mm do sklonu terénu 1 : 5, při celkové ploše do 1 000 m2</t>
  </si>
  <si>
    <t>-452190569</t>
  </si>
  <si>
    <t>dle TZ</t>
  </si>
  <si>
    <t>20,0</t>
  </si>
  <si>
    <t>10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</si>
  <si>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</si>
  <si>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</si>
  <si>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2135928316</t>
  </si>
  <si>
    <t>dle TZ-štěrková plocha</t>
  </si>
  <si>
    <t>290,0</t>
  </si>
  <si>
    <t>11</t>
  </si>
  <si>
    <t>121101103</t>
  </si>
  <si>
    <t>Sejmutí ornice nebo lesní půdy s vodorovným přemístěním na hromady v místě upotřebení nebo na dočasné či trvalé skládky se složením, na vzdálenost přes 100 do 250 m</t>
  </si>
  <si>
    <t>1391919565</t>
  </si>
  <si>
    <t>100,0*0,1</t>
  </si>
  <si>
    <t>123,0*0,35</t>
  </si>
  <si>
    <t>12</t>
  </si>
  <si>
    <t>122101101</t>
  </si>
  <si>
    <t>Odkopávky a prokopávky nezapažené s přehozením výkopku na vzdálenost do 3 m nebo s naložením na dopravní prostředek v horninách tř. 1 a 2 do 100 m3</t>
  </si>
  <si>
    <t>-1650842589</t>
  </si>
  <si>
    <t>těžení a naložení ornice na meziskládce pro zpětné ohumusování</t>
  </si>
  <si>
    <t>153,0*0,1</t>
  </si>
  <si>
    <t>Mezisoučet</t>
  </si>
  <si>
    <t>těžení a naložení přebytečné ornice pro odvoz</t>
  </si>
  <si>
    <t>53,05-15,3</t>
  </si>
  <si>
    <t>13</t>
  </si>
  <si>
    <t>375597552</t>
  </si>
  <si>
    <t>14</t>
  </si>
  <si>
    <t>129203101</t>
  </si>
  <si>
    <t>Čištění otevřených koryt vodotečí s přehozením rozpojeného nánosu do 3 m nebo s naložením na dopravní prostředek při šířce původního dna do 5m a hloubce koryta do 2,5 m v hornině tř. 3</t>
  </si>
  <si>
    <t>-1757986582</t>
  </si>
  <si>
    <t>pročištění stávajícího příkopu</t>
  </si>
  <si>
    <t>440,0*0,2</t>
  </si>
  <si>
    <t>130001101</t>
  </si>
  <si>
    <t>Příplatek k cenám hloubených vykopávek za ztížení vykopávky v blízkosti podzemního vedení nebo výbušnin pro jakoukoliv třídu horniny</t>
  </si>
  <si>
    <t>-345612196</t>
  </si>
  <si>
    <t>16</t>
  </si>
  <si>
    <t>132201101</t>
  </si>
  <si>
    <t>Hloubení zapažených i nezapažených rýh šířky do 600 mm s urovnáním dna do předepsaného profilu a spádu v hornině tř. 3 do 100 m3</t>
  </si>
  <si>
    <t>1093133471</t>
  </si>
  <si>
    <t>výkop pro chráničku</t>
  </si>
  <si>
    <t>50,0*0,6*0,6</t>
  </si>
  <si>
    <t>17</t>
  </si>
  <si>
    <t>133201101</t>
  </si>
  <si>
    <t>Hloubení zapažených i nezapažených šachet s případným nutným přemístěním výkopku ve výkopišti v hornině tř. 3 do 100 m3</t>
  </si>
  <si>
    <t>-275251319</t>
  </si>
  <si>
    <t>výkop pro patky</t>
  </si>
  <si>
    <t>0,3*0,3*0,4*2</t>
  </si>
  <si>
    <t>18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</si>
  <si>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</si>
  <si>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</si>
  <si>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62429993</t>
  </si>
  <si>
    <t>dovoz ornice z meziskládky pro ohumusování</t>
  </si>
  <si>
    <t>15,3</t>
  </si>
  <si>
    <t>odvoz ornice na meziskládku</t>
  </si>
  <si>
    <t>19</t>
  </si>
  <si>
    <t>162301501</t>
  </si>
  <si>
    <t>Vodorovné přemístění smýcených křovin do průměru kmene 100 mm na vzdálenost do 5 000 m</t>
  </si>
  <si>
    <t>-180881872</t>
  </si>
  <si>
    <t>20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</si>
  <si>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</si>
  <si>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</si>
  <si>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1114005074</t>
  </si>
  <si>
    <t>odvoz přebytečné ornice</t>
  </si>
  <si>
    <t>37,75</t>
  </si>
  <si>
    <t>-503320697</t>
  </si>
  <si>
    <t>odvoz přebytečné zeminy na skládku</t>
  </si>
  <si>
    <t>(88,0+18,0+0,072+18,0)-2,0</t>
  </si>
  <si>
    <t>22</t>
  </si>
  <si>
    <t>985209859</t>
  </si>
  <si>
    <t>23</t>
  </si>
  <si>
    <t>1478997413</t>
  </si>
  <si>
    <t>122,072*1,5</t>
  </si>
  <si>
    <t>24</t>
  </si>
  <si>
    <t>181301101</t>
  </si>
  <si>
    <t>Rozprostření a urovnání ornice v rovině nebo ve svahu sklonu do 1:5 při souvislé ploše do 500 m2, tl. vrstvy do 100 mm</t>
  </si>
  <si>
    <t>1202841918</t>
  </si>
  <si>
    <t>25</t>
  </si>
  <si>
    <t>181411131</t>
  </si>
  <si>
    <t>Založení trávníku na půdě předem připravené plochy do 1000 m2 výsevem včetně utažení parkového v rovině nebo na svahu do 1:5</t>
  </si>
  <si>
    <t>-1928948925</t>
  </si>
  <si>
    <t>26</t>
  </si>
  <si>
    <t>005724100</t>
  </si>
  <si>
    <t>osivo směs travní parková</t>
  </si>
  <si>
    <t>kg</t>
  </si>
  <si>
    <t>1922341578</t>
  </si>
  <si>
    <t>70,0*0,025</t>
  </si>
  <si>
    <t>27</t>
  </si>
  <si>
    <t>181411132</t>
  </si>
  <si>
    <t>Založení trávníku na půdě předem připravené plochy do 1000 m2 výsevem včetně utažení parkového na svahu přes 1:5 do 1:2</t>
  </si>
  <si>
    <t>-1516695371</t>
  </si>
  <si>
    <t>28</t>
  </si>
  <si>
    <t>313886187</t>
  </si>
  <si>
    <t>83,0*0,025</t>
  </si>
  <si>
    <t>29</t>
  </si>
  <si>
    <t>181951102</t>
  </si>
  <si>
    <t>Úprava pláně vyrovnáním výškových rozdílů v hornině tř. 1 až 4 se zhutněním</t>
  </si>
  <si>
    <t>18131504</t>
  </si>
  <si>
    <t>30</t>
  </si>
  <si>
    <t>182101101</t>
  </si>
  <si>
    <t>Svahování trvalých svahů do projektovaných profilů s potřebným přemístěním výkopku při svahování v zářezech v hornině tř. 1 až 4</t>
  </si>
  <si>
    <t>-1648648567</t>
  </si>
  <si>
    <t>31</t>
  </si>
  <si>
    <t>182301121</t>
  </si>
  <si>
    <t>Rozprostření a urovnání ornice ve svahu sklonu přes 1:5 při souvislé ploše do 500 m2, tl. vrstvy do 100 mm</t>
  </si>
  <si>
    <t>-974239368</t>
  </si>
  <si>
    <t>32</t>
  </si>
  <si>
    <t>184806112</t>
  </si>
  <si>
    <t>Řez stromů, keřů nebo růží průklestem stromů netrnitých, o průměru koruny přes 2 do 4 m</t>
  </si>
  <si>
    <t>kus</t>
  </si>
  <si>
    <t>-1710588391</t>
  </si>
  <si>
    <t>33</t>
  </si>
  <si>
    <t>184818232</t>
  </si>
  <si>
    <t>Ochrana kmene bedněním před poškozením stavebním provozem zřízení včetně odstranění výšky bednění do 2 m průměru kmene přes 300 do 500 mm</t>
  </si>
  <si>
    <t>1632746992</t>
  </si>
  <si>
    <t>34</t>
  </si>
  <si>
    <t>185803111</t>
  </si>
  <si>
    <t>Ošetření trávníku jednorázové v rovině nebo na svahu do 1:5</t>
  </si>
  <si>
    <t>-1455948144</t>
  </si>
  <si>
    <t>70,0*2</t>
  </si>
  <si>
    <t>35</t>
  </si>
  <si>
    <t>185803112</t>
  </si>
  <si>
    <t>Ošetření trávníku jednorázové na svahu přes 1:5 do 1:2</t>
  </si>
  <si>
    <t>1206544419</t>
  </si>
  <si>
    <t>83,0*2</t>
  </si>
  <si>
    <t>469</t>
  </si>
  <si>
    <t>Stavební práce při elektromontážích</t>
  </si>
  <si>
    <t>36</t>
  </si>
  <si>
    <t>469-1</t>
  </si>
  <si>
    <t>2115620777</t>
  </si>
  <si>
    <t>37</t>
  </si>
  <si>
    <t>469-2</t>
  </si>
  <si>
    <t>1660411118</t>
  </si>
  <si>
    <t>Komunikace pozemní</t>
  </si>
  <si>
    <t>38</t>
  </si>
  <si>
    <t>564861111</t>
  </si>
  <si>
    <t>Podklad ze štěrkodrti ŠD s rozprostřením a zhutněním, po zhutnění tl. 200 mm</t>
  </si>
  <si>
    <t>-357611933</t>
  </si>
  <si>
    <t>společná stezka pro chodce a cyklisty</t>
  </si>
  <si>
    <t>360,0*1,05</t>
  </si>
  <si>
    <t>39</t>
  </si>
  <si>
    <t>564911411</t>
  </si>
  <si>
    <t>Podklad nebo podsyp z asfaltového recyklátu s rozprostřením a zhutněním, po zhutnění tl. 50 mm</t>
  </si>
  <si>
    <t>-1106772645</t>
  </si>
  <si>
    <t>360,0</t>
  </si>
  <si>
    <t>40</t>
  </si>
  <si>
    <t>569851111</t>
  </si>
  <si>
    <t>Zpevnění krajnic nebo komunikací pro pěší s rozprostřením a zhutněním, po zhutnění štěrkodrtí tl. 150 mm</t>
  </si>
  <si>
    <t>2133945619</t>
  </si>
  <si>
    <t>41</t>
  </si>
  <si>
    <t>569903311</t>
  </si>
  <si>
    <t>Zřízení zemních krajnic z hornin jakékoliv třídy se zhutněním</t>
  </si>
  <si>
    <t>-243992806</t>
  </si>
  <si>
    <t>42</t>
  </si>
  <si>
    <t>573191111</t>
  </si>
  <si>
    <t>Postřik infiltrační kationaktivní emulzí v množství 1,00 kg/m2</t>
  </si>
  <si>
    <t>830197025</t>
  </si>
  <si>
    <t>43</t>
  </si>
  <si>
    <t>573211108</t>
  </si>
  <si>
    <t>Postřik spojovací PS bez posypu kamenivem z asfaltu silničního, v množství 0,40 kg/m2</t>
  </si>
  <si>
    <t>1844880274</t>
  </si>
  <si>
    <t>44</t>
  </si>
  <si>
    <t>577144111</t>
  </si>
  <si>
    <t>Asfaltový beton vrstva obrusná ACO 11 (ABS) s rozprostřením a se zhutněním z nemodifikovaného asfaltu v pruhu šířky do 3 m tř. I, po zhutnění tl. 50 mm</t>
  </si>
  <si>
    <t>-1244259455</t>
  </si>
  <si>
    <t>360,0-2,0</t>
  </si>
  <si>
    <t>45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</si>
  <si>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</si>
  <si>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</si>
  <si>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1964347426</t>
  </si>
  <si>
    <t>dle TZ-reliéfní dlažba</t>
  </si>
  <si>
    <t>2,0</t>
  </si>
  <si>
    <t>46</t>
  </si>
  <si>
    <t>592452670</t>
  </si>
  <si>
    <t>dlažba skladebná betonová základní pro nevidomé 20 x 10 x 6 cm barevná</t>
  </si>
  <si>
    <t>1996412747</t>
  </si>
  <si>
    <t>2,0*1,01</t>
  </si>
  <si>
    <t>Ostatní konstrukce a práce, bourání</t>
  </si>
  <si>
    <t>47</t>
  </si>
  <si>
    <t>9-0</t>
  </si>
  <si>
    <t>Úprava zábradlí-(navýšení,odstranění původného nátěru+nátěr nový,přidání vodící tyče pro nevidomé)</t>
  </si>
  <si>
    <t>-1921014209</t>
  </si>
  <si>
    <t>48</t>
  </si>
  <si>
    <t>911121111</t>
  </si>
  <si>
    <t>Montáž zábradlí ocelového přichyceného vruty do betonového podkladu</t>
  </si>
  <si>
    <t>1072967844</t>
  </si>
  <si>
    <t>49</t>
  </si>
  <si>
    <t>914111111</t>
  </si>
  <si>
    <t>Montáž svislé dopravní značky základní velikosti do 1 m2 objímkami na sloupky nebo konzoly</t>
  </si>
  <si>
    <t>-422497851</t>
  </si>
  <si>
    <t>C9a</t>
  </si>
  <si>
    <t>C9b</t>
  </si>
  <si>
    <t>přemístění bez dodávky E13</t>
  </si>
  <si>
    <t>50</t>
  </si>
  <si>
    <t>404442130</t>
  </si>
  <si>
    <t>značka dopravní svislá reflexní zákazová C AL- 3M 700 mm</t>
  </si>
  <si>
    <t>-127866279</t>
  </si>
  <si>
    <t>51</t>
  </si>
  <si>
    <t>914511112</t>
  </si>
  <si>
    <t>Montáž sloupku dopravních značek délky do 3,5 m do hliníkové patky</t>
  </si>
  <si>
    <t>-2103159303</t>
  </si>
  <si>
    <t>52</t>
  </si>
  <si>
    <t>404452250</t>
  </si>
  <si>
    <t>sloupek Zn 60 - 350</t>
  </si>
  <si>
    <t>1439278440</t>
  </si>
  <si>
    <t>53</t>
  </si>
  <si>
    <t>404452400</t>
  </si>
  <si>
    <t>patka hliníková pro sloupek D 60 mm</t>
  </si>
  <si>
    <t>1313905047</t>
  </si>
  <si>
    <t>54</t>
  </si>
  <si>
    <t>404452530</t>
  </si>
  <si>
    <t>víčko plastové na sloupek 60</t>
  </si>
  <si>
    <t>2125619804</t>
  </si>
  <si>
    <t>55</t>
  </si>
  <si>
    <t>404452560</t>
  </si>
  <si>
    <t>upínací svorka na sloupek D 60 mm</t>
  </si>
  <si>
    <t>-447259493</t>
  </si>
  <si>
    <t>56</t>
  </si>
  <si>
    <t>915131116</t>
  </si>
  <si>
    <t>Vodorovné dopravní značení stříkané barvou přechody pro chodce, šipky, symboly žluté retroreflexní</t>
  </si>
  <si>
    <t>1334099414</t>
  </si>
  <si>
    <t>dle TZ  V15(C9a)-barevná</t>
  </si>
  <si>
    <t>2*5,0</t>
  </si>
  <si>
    <t>57</t>
  </si>
  <si>
    <t>915621111</t>
  </si>
  <si>
    <t>Předznačení pro vodorovné značení stříkané barvou nebo prováděné z nátěrových hmot plošné šipky, symboly, nápisy</t>
  </si>
  <si>
    <t>-1106777060</t>
  </si>
  <si>
    <t>58</t>
  </si>
  <si>
    <t>916131213</t>
  </si>
  <si>
    <t>880409141</t>
  </si>
  <si>
    <t>dle TZ 100/250</t>
  </si>
  <si>
    <t>94,0</t>
  </si>
  <si>
    <t>59</t>
  </si>
  <si>
    <t>592174150</t>
  </si>
  <si>
    <t>obrubník betonový chodníkový 100x10x25 cm</t>
  </si>
  <si>
    <t>-1321325300</t>
  </si>
  <si>
    <t>60</t>
  </si>
  <si>
    <t>936174311</t>
  </si>
  <si>
    <t>Montáž stojanu na kola přichyceného kotevními šrouby 5 kol</t>
  </si>
  <si>
    <t>82311304</t>
  </si>
  <si>
    <t>61</t>
  </si>
  <si>
    <t>749101510</t>
  </si>
  <si>
    <t>-664071778</t>
  </si>
  <si>
    <t>62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</si>
  <si>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</si>
  <si>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</si>
  <si>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-338131477</t>
  </si>
  <si>
    <t>dle TZ -B11</t>
  </si>
  <si>
    <t>63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</si>
  <si>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</si>
  <si>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</si>
  <si>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-780445811</t>
  </si>
  <si>
    <t>E13</t>
  </si>
  <si>
    <t>64</t>
  </si>
  <si>
    <t>966006251</t>
  </si>
  <si>
    <t>Odstranění parkovací zábrany s odklizením materiálu na vzdálenost do 20 m nebo s naložením na dopravní prostředek sloupku zabetonovaného</t>
  </si>
  <si>
    <t>-403733414</t>
  </si>
  <si>
    <t>sloupky proti pojezdu-odstranění</t>
  </si>
  <si>
    <t>65</t>
  </si>
  <si>
    <t>9-1</t>
  </si>
  <si>
    <t>-136845943</t>
  </si>
  <si>
    <t>1,45</t>
  </si>
  <si>
    <t>997</t>
  </si>
  <si>
    <t>Přesun sutě</t>
  </si>
  <si>
    <t>66</t>
  </si>
  <si>
    <t>997221551</t>
  </si>
  <si>
    <t>Vodorovná doprava suti bez naložení, ale se složením a s hrubým urovnáním ze sypkých materiálů, na vzdálenost do 1 km</t>
  </si>
  <si>
    <t>1876294703</t>
  </si>
  <si>
    <t>67</t>
  </si>
  <si>
    <t>997221559</t>
  </si>
  <si>
    <t>Vodorovná doprava suti bez naložení, ale se složením a s hrubým urovnáním Příplatek k ceně za každý další i započatý 1 km přes 1 km</t>
  </si>
  <si>
    <t>-1625833743</t>
  </si>
  <si>
    <t>168,2*9</t>
  </si>
  <si>
    <t>68</t>
  </si>
  <si>
    <t>997221611</t>
  </si>
  <si>
    <t>Nakládání na dopravní prostředky pro vodorovnou dopravu suti</t>
  </si>
  <si>
    <t>1107529649</t>
  </si>
  <si>
    <t>69</t>
  </si>
  <si>
    <t>997221855</t>
  </si>
  <si>
    <t>Poplatek za uložení stavebního odpadu na skládce (skládkovné) z kameniva</t>
  </si>
  <si>
    <t>951398019</t>
  </si>
  <si>
    <t>998</t>
  </si>
  <si>
    <t>Přesun hmot</t>
  </si>
  <si>
    <t>70</t>
  </si>
  <si>
    <t>998225111</t>
  </si>
  <si>
    <t>Přesun hmot pro komunikace s krytem z kameniva, monolitickým betonovým nebo živičným dopravní vzdálenost do 200 m jakékoliv délky objektu</t>
  </si>
  <si>
    <t>-515851571</t>
  </si>
  <si>
    <t>2 - SO 101.2  Místní komunikace-způsobilé výdaje vedlejší</t>
  </si>
  <si>
    <t xml:space="preserve">    3 - Svislé a kompletní konstrukce</t>
  </si>
  <si>
    <t xml:space="preserve">    8 - Trubní vedení</t>
  </si>
  <si>
    <t>VRN - Vedlejší rozpočtové náklady</t>
  </si>
  <si>
    <t>1478129689</t>
  </si>
  <si>
    <t>2029681399</t>
  </si>
  <si>
    <t>-1706515550</t>
  </si>
  <si>
    <t>výkop pro odvodňovací žlab</t>
  </si>
  <si>
    <t>3,0*0,5*0,5</t>
  </si>
  <si>
    <t>výkop pro palisády</t>
  </si>
  <si>
    <t>10,0*0,6*0,5</t>
  </si>
  <si>
    <t>149123256</t>
  </si>
  <si>
    <t>odvoz zeminy na skládku</t>
  </si>
  <si>
    <t>3,75+2,0</t>
  </si>
  <si>
    <t>859540739</t>
  </si>
  <si>
    <t>-522719334</t>
  </si>
  <si>
    <t>5,75*1,5</t>
  </si>
  <si>
    <t>-726339012</t>
  </si>
  <si>
    <t>Svislé a kompletní konstrukce</t>
  </si>
  <si>
    <t>339921132</t>
  </si>
  <si>
    <t>Osazování palisád betonových v řadě se zabetonováním výšky palisády přes 500 do 1000 mm</t>
  </si>
  <si>
    <t>1291297710</t>
  </si>
  <si>
    <t>palisády 180/120/ výška 60cm</t>
  </si>
  <si>
    <t>3,24</t>
  </si>
  <si>
    <t>592284090/R</t>
  </si>
  <si>
    <t>157739086</t>
  </si>
  <si>
    <t>339921133</t>
  </si>
  <si>
    <t>Osazování palisád betonových v řadě se zabetonováním výšky palisády přes 1000 do 1500 mm</t>
  </si>
  <si>
    <t>-1117412219</t>
  </si>
  <si>
    <t>palisády 180/120/1200</t>
  </si>
  <si>
    <t>6,48</t>
  </si>
  <si>
    <t>592284110/R</t>
  </si>
  <si>
    <t>-1699817477</t>
  </si>
  <si>
    <t>564752114</t>
  </si>
  <si>
    <t>Podklad nebo kryt z vibrovaného štěrku VŠ s rozprostřením, vlhčením a zhutněním, po zhutnění tl. 180 mm</t>
  </si>
  <si>
    <t>-1285283702</t>
  </si>
  <si>
    <t>dle TZ-odpočívka</t>
  </si>
  <si>
    <t>2,5*4,5</t>
  </si>
  <si>
    <t>573451111</t>
  </si>
  <si>
    <t>Dvojitý nátěr DN s posypem kamenivem a se zaválcováním z asfaltu silničního, v množství 1,4 kg/m2</t>
  </si>
  <si>
    <t>1791121164</t>
  </si>
  <si>
    <t>odpočívka</t>
  </si>
  <si>
    <t>11,25</t>
  </si>
  <si>
    <t>Trubní vedení</t>
  </si>
  <si>
    <t>8-1</t>
  </si>
  <si>
    <t>ks</t>
  </si>
  <si>
    <t>1147753725</t>
  </si>
  <si>
    <t>-980676814</t>
  </si>
  <si>
    <t>4,5</t>
  </si>
  <si>
    <t>2045012889</t>
  </si>
  <si>
    <t>936104213</t>
  </si>
  <si>
    <t>Montáž odpadkového koše přichycením kotevními šrouby</t>
  </si>
  <si>
    <t>312926254</t>
  </si>
  <si>
    <t>749101320</t>
  </si>
  <si>
    <t>-1572316128</t>
  </si>
  <si>
    <t>9-3</t>
  </si>
  <si>
    <t>223689866</t>
  </si>
  <si>
    <t>9-4</t>
  </si>
  <si>
    <t>Odvodňovací žlab z polymerického betonu vč.vodotěsné přechodky a čisticího kusu D+M viz TZ</t>
  </si>
  <si>
    <t>1215182734</t>
  </si>
  <si>
    <t>1798832885</t>
  </si>
  <si>
    <t>VRN</t>
  </si>
  <si>
    <t>Vedlejší rozpočtové náklady</t>
  </si>
  <si>
    <t>VRN-1</t>
  </si>
  <si>
    <t>celk</t>
  </si>
  <si>
    <t>-1247718134</t>
  </si>
  <si>
    <t>VRN-2</t>
  </si>
  <si>
    <t>Statická zatěžkávací zkouška</t>
  </si>
  <si>
    <t>582344414</t>
  </si>
  <si>
    <t>VRN-3</t>
  </si>
  <si>
    <t>793146319</t>
  </si>
  <si>
    <t>VRN-4</t>
  </si>
  <si>
    <t>64288014</t>
  </si>
  <si>
    <t>VRN-5</t>
  </si>
  <si>
    <t>-2069992403</t>
  </si>
  <si>
    <t>3 - SO 101-3 Místní komunikace-nezpůsobilé výdaje</t>
  </si>
  <si>
    <t xml:space="preserve">    2 - Zakládání</t>
  </si>
  <si>
    <t>-469674277</t>
  </si>
  <si>
    <t>560,0*0,3</t>
  </si>
  <si>
    <t>2113313939</t>
  </si>
  <si>
    <t>-1621684450</t>
  </si>
  <si>
    <t>1313860630</t>
  </si>
  <si>
    <t>168,0*1,67*1,01</t>
  </si>
  <si>
    <t>-1304355786</t>
  </si>
  <si>
    <t>1802575192</t>
  </si>
  <si>
    <t>168,0*1,5</t>
  </si>
  <si>
    <t>1567036760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</si>
  <si>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</si>
  <si>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</si>
  <si>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-1502936542</t>
  </si>
  <si>
    <t>podklad vozovky živičné</t>
  </si>
  <si>
    <t>40,0</t>
  </si>
  <si>
    <t>113107144</t>
  </si>
  <si>
    <t>Odstranění podkladů nebo krytů s přemístěním hmot na skládku na vzdálenost do 3 m nebo s naložením na dopravní prostředek v ploše jednotlivě do 50 m2 živičných, o tl. vrstvy přes 150 do 200 mm</t>
  </si>
  <si>
    <t>1665506099</t>
  </si>
  <si>
    <t>dle TZ-vozovka živičná</t>
  </si>
  <si>
    <t>1958971736</t>
  </si>
  <si>
    <t>330,0</t>
  </si>
  <si>
    <t>113154111</t>
  </si>
  <si>
    <t>Frézování živičného podkladu nebo krytu s naložením na dopravní prostředek plochy do 500 m2 bez překážek v trase pruhu šířky do 0,5 m, tloušťky vrstvy do 30 mm</t>
  </si>
  <si>
    <t>-1666399042</t>
  </si>
  <si>
    <t>710,0</t>
  </si>
  <si>
    <t>120001101</t>
  </si>
  <si>
    <t>Příplatek k cenám vykopávek za ztížení vykopávky v blízkosti podzemního vedení nebo výbušnin v horninách jakékoliv třídy</t>
  </si>
  <si>
    <t>10868219</t>
  </si>
  <si>
    <t>2008521778</t>
  </si>
  <si>
    <t>350,0*0,1</t>
  </si>
  <si>
    <t>-302466238</t>
  </si>
  <si>
    <t>těžení a naložení ornice pro ohumusování</t>
  </si>
  <si>
    <t>187,0*0,1</t>
  </si>
  <si>
    <t>těžení a naložení ornice pro odvoz na skládku</t>
  </si>
  <si>
    <t>35,0-18,7</t>
  </si>
  <si>
    <t>-17075550</t>
  </si>
  <si>
    <t>1514758639</t>
  </si>
  <si>
    <t>130,0*0,2</t>
  </si>
  <si>
    <t>-1325004117</t>
  </si>
  <si>
    <t>výkop pro drenáž</t>
  </si>
  <si>
    <t>10,0*0,4*0,5</t>
  </si>
  <si>
    <t>45,0*0,6*0,6</t>
  </si>
  <si>
    <t>-271543036</t>
  </si>
  <si>
    <t>18,7</t>
  </si>
  <si>
    <t>893080574</t>
  </si>
  <si>
    <t>16,3</t>
  </si>
  <si>
    <t>1469681226</t>
  </si>
  <si>
    <t>(55,0+18,2+26,0)-3,0</t>
  </si>
  <si>
    <t>1045093265</t>
  </si>
  <si>
    <t>2023431595</t>
  </si>
  <si>
    <t>96,2*1,5</t>
  </si>
  <si>
    <t>-1899760589</t>
  </si>
  <si>
    <t>-488880113</t>
  </si>
  <si>
    <t>1679925584</t>
  </si>
  <si>
    <t>74,0*0,025</t>
  </si>
  <si>
    <t>-762781822</t>
  </si>
  <si>
    <t>1659676769</t>
  </si>
  <si>
    <t>113,0*0,025</t>
  </si>
  <si>
    <t>-944818965</t>
  </si>
  <si>
    <t>1643906217</t>
  </si>
  <si>
    <t>-1979876819</t>
  </si>
  <si>
    <t>1761431665</t>
  </si>
  <si>
    <t>74,0*2</t>
  </si>
  <si>
    <t>-1434487484</t>
  </si>
  <si>
    <t>113,0*2</t>
  </si>
  <si>
    <t>Zakládání</t>
  </si>
  <si>
    <t>211571121</t>
  </si>
  <si>
    <t>Výplň kamenivem do rýh odvodňovacích žeber nebo trativodů bez zhutnění, s úpravou povrchu výplně kamenivem drobným těženým</t>
  </si>
  <si>
    <t>254770182</t>
  </si>
  <si>
    <t>10,0*0,4*0,4</t>
  </si>
  <si>
    <t>212572121</t>
  </si>
  <si>
    <t>Lože pro trativody z kameniva drobného těženého</t>
  </si>
  <si>
    <t>-510895249</t>
  </si>
  <si>
    <t>10,0*0,4*0,1</t>
  </si>
  <si>
    <t>212755214</t>
  </si>
  <si>
    <t>Trativody bez lože z drenážních trubek plastových flexibilních D 100 mm</t>
  </si>
  <si>
    <t>-1428627206</t>
  </si>
  <si>
    <t>275313711</t>
  </si>
  <si>
    <t>Základy z betonu prostého patky a bloky z betonu kamenem neprokládaného tř. C 20/25</t>
  </si>
  <si>
    <t>419688873</t>
  </si>
  <si>
    <t>pro zábradlí</t>
  </si>
  <si>
    <t>1403406905</t>
  </si>
  <si>
    <t>-1895654219</t>
  </si>
  <si>
    <t>-372969796</t>
  </si>
  <si>
    <t>dle TZ -asfaltová vozovka</t>
  </si>
  <si>
    <t>560,0*1,05</t>
  </si>
  <si>
    <t>-1742501799</t>
  </si>
  <si>
    <t>asfaltová vozovka</t>
  </si>
  <si>
    <t>560,0</t>
  </si>
  <si>
    <t>1459294690</t>
  </si>
  <si>
    <t>135,0</t>
  </si>
  <si>
    <t>1159459229</t>
  </si>
  <si>
    <t>572213111</t>
  </si>
  <si>
    <t>Vyspravení výtluků a propadlých míst na krajnicích a komunikacích s rozprostřením a zhutněním recyklátem</t>
  </si>
  <si>
    <t>-1776727128</t>
  </si>
  <si>
    <t>-828558751</t>
  </si>
  <si>
    <t>-1363740892</t>
  </si>
  <si>
    <t>vozovka asfaltová</t>
  </si>
  <si>
    <t>oprava stávající  vozovky</t>
  </si>
  <si>
    <t>-856180106</t>
  </si>
  <si>
    <t>oprava stávající komunikace</t>
  </si>
  <si>
    <t>-1905500471</t>
  </si>
  <si>
    <t>916131113</t>
  </si>
  <si>
    <t>-52692089</t>
  </si>
  <si>
    <t>dle TZ-150/150</t>
  </si>
  <si>
    <t>69,0</t>
  </si>
  <si>
    <t>592174680</t>
  </si>
  <si>
    <t>obrubník betonový silniční nájezdový vibrolisovaný 100x15x15 cm</t>
  </si>
  <si>
    <t>38288244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</si>
  <si>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</si>
  <si>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</si>
  <si>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1272705856</t>
  </si>
  <si>
    <t>919735112</t>
  </si>
  <si>
    <t>Řezání stávajícího živičného krytu nebo podkladu hloubky přes 50 do 100 mm</t>
  </si>
  <si>
    <t>-329522031</t>
  </si>
  <si>
    <t>9-2</t>
  </si>
  <si>
    <t>-1301112236</t>
  </si>
  <si>
    <t>9-5</t>
  </si>
  <si>
    <t>Reflexní žlutočerná páska na sloupy</t>
  </si>
  <si>
    <t>-164934642</t>
  </si>
  <si>
    <t>130132078</t>
  </si>
  <si>
    <t>850728366</t>
  </si>
  <si>
    <t>275,67*9</t>
  </si>
  <si>
    <t>1126595075</t>
  </si>
  <si>
    <t>997221845</t>
  </si>
  <si>
    <t>Poplatek za uložení stavebního odpadu na skládce (skládkovné) z asfaltových povrchů</t>
  </si>
  <si>
    <t>-1114477209</t>
  </si>
  <si>
    <t>-833634785</t>
  </si>
  <si>
    <t>-351913113</t>
  </si>
  <si>
    <t>V-1</t>
  </si>
  <si>
    <t>Zaříézení staveniště</t>
  </si>
  <si>
    <t>-1480417351</t>
  </si>
  <si>
    <t>zařízení staveniště vč.odhumusování plochy ZS,</t>
  </si>
  <si>
    <t>položení geotextilie,označení staveniště vč.výstražných</t>
  </si>
  <si>
    <t>značek,oplocení,mobilní WC,buňka,průběžné čištění</t>
  </si>
  <si>
    <t>komunikací,uvedení pozemku do původního stavu</t>
  </si>
  <si>
    <t>V-2</t>
  </si>
  <si>
    <t>Provizorní dopravní značení vč.zajištění bezbariérových přístupů</t>
  </si>
  <si>
    <t>1768492198</t>
  </si>
  <si>
    <t>V-3</t>
  </si>
  <si>
    <t>Statická zatěžovací zkouška</t>
  </si>
  <si>
    <t>-1084362619</t>
  </si>
  <si>
    <t>V-4</t>
  </si>
  <si>
    <t>-1444852122</t>
  </si>
  <si>
    <t>V-5</t>
  </si>
  <si>
    <t>Dodatečná úprava vedení CETIN</t>
  </si>
  <si>
    <t>1083354876</t>
  </si>
  <si>
    <t>V-6</t>
  </si>
  <si>
    <t>Dodatečná úprava vedení ČEZ DISTRIBUCE</t>
  </si>
  <si>
    <t>-2147175396</t>
  </si>
  <si>
    <t>V-7</t>
  </si>
  <si>
    <t>Práce geologa</t>
  </si>
  <si>
    <t>hod</t>
  </si>
  <si>
    <t>1986194413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</si>
  <si>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</si>
  <si>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</si>
  <si>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</si>
  <si>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</si>
  <si>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</si>
  <si>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</si>
  <si>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</si>
  <si>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</si>
  <si>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</si>
  <si>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</si>
  <si>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</si>
  <si>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</si>
  <si>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</si>
  <si>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</si>
  <si>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</si>
  <si>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</si>
  <si>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</si>
  <si>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</si>
  <si>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</si>
  <si>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</si>
  <si>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</si>
  <si>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</si>
  <si>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</si>
  <si>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</si>
  <si>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</si>
  <si>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</si>
  <si>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</si>
  <si>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</si>
  <si>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</si>
  <si>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</si>
  <si>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</si>
  <si>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</si>
  <si>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</si>
  <si>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</si>
  <si>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</si>
  <si>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</si>
  <si>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</si>
  <si>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</si>
  <si>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</si>
  <si>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</si>
  <si>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</si>
  <si>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</si>
  <si>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</si>
  <si>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</si>
  <si>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</si>
  <si>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</si>
  <si>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</si>
  <si>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</si>
  <si>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</si>
  <si>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</si>
  <si>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</si>
  <si>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</si>
  <si>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</si>
  <si>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</si>
  <si>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</si>
  <si>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</si>
  <si>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</si>
  <si>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</si>
  <si>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</si>
  <si>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</si>
  <si>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</si>
  <si>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</si>
  <si>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</si>
  <si>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</si>
  <si>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</si>
  <si>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</si>
  <si>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</si>
  <si>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</si>
  <si>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</si>
  <si>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</si>
  <si>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</si>
  <si>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</si>
  <si>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</si>
  <si>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</si>
  <si>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</si>
  <si>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</si>
  <si>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</si>
  <si>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</si>
  <si>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</si>
  <si>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</si>
  <si>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</si>
  <si>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</si>
  <si>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</si>
  <si>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</si>
  <si>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</si>
  <si>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</si>
  <si>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</si>
  <si>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</si>
  <si>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</si>
  <si>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</si>
  <si>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</si>
  <si>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</si>
  <si>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</si>
  <si>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</si>
  <si>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</si>
  <si>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</si>
  <si>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</si>
  <si>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</si>
  <si>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</si>
  <si>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</si>
  <si>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</si>
  <si>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</si>
  <si>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</si>
  <si>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</si>
  <si>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</si>
  <si>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</si>
  <si>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</si>
  <si>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</si>
  <si>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</si>
  <si>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</si>
  <si>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</si>
  <si>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</si>
  <si>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</si>
  <si>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</si>
  <si>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</si>
  <si>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</si>
  <si>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</si>
  <si>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</si>
  <si>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</si>
  <si>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</si>
  <si>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</si>
  <si>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</si>
  <si>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</si>
  <si>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</si>
  <si>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</si>
  <si>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</si>
  <si>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</si>
  <si>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</si>
  <si>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</si>
  <si>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</si>
  <si>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</si>
  <si>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</si>
  <si>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</si>
  <si>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</si>
  <si>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</si>
  <si>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</si>
  <si>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</si>
  <si>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</si>
  <si>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</si>
  <si>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</si>
  <si>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</si>
  <si>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</si>
  <si>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</si>
  <si>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</si>
  <si>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</si>
  <si>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</si>
  <si>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</si>
  <si>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</si>
  <si>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</si>
  <si>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</si>
  <si>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</si>
  <si>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</si>
  <si>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</si>
  <si>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</si>
  <si>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</si>
  <si>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</si>
  <si>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</si>
  <si>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</si>
  <si>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</si>
  <si>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</si>
  <si>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</si>
  <si>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</si>
  <si>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</si>
  <si>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</si>
  <si>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</si>
  <si>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</si>
  <si>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</si>
  <si>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</si>
  <si>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</si>
  <si>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</si>
  <si>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</si>
  <si>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</si>
  <si>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</si>
  <si>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</si>
  <si>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</si>
  <si>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</si>
  <si>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</si>
  <si>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</si>
  <si>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</si>
  <si>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</si>
  <si>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</si>
  <si>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</si>
  <si>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</si>
  <si>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Ing.Ondřej Bojko</t>
  </si>
  <si>
    <t>Pokud se v rozpočtu vyskytují obchodní názvy-jsou pouze informativní</t>
  </si>
  <si>
    <t>stojan na kola viz TZ</t>
  </si>
  <si>
    <t>Zábradlí v 1,3 vč.1*barva antikorozní+2*syntetický krycí nátěr viz TZ</t>
  </si>
  <si>
    <t>Osazení silničního obrubníku betonového se zřízením lože, s vyplněním a zatřením spár cementovou maltou stojatého s boční opěrou z betonu prostého tř. C 20/25, do lože z betonu prostého téže značky</t>
  </si>
  <si>
    <t>palisáda  betonová přírodní 18X12X60 cm</t>
  </si>
  <si>
    <t>palisáda betonová přírodní 18X12X120 cm</t>
  </si>
  <si>
    <t>Napojení  do stávající kanalizace jádrovou navrtávkou</t>
  </si>
  <si>
    <t>koš odpadkový viz TZ</t>
  </si>
  <si>
    <t>Krytý objekt-lavičky+stůl  D+M viz TZ</t>
  </si>
  <si>
    <t>Vytýčení stávajících inženýrských sítí(popř.zajištění aktualizace stanovisek správců inž.sítí)</t>
  </si>
  <si>
    <t>Geometrické vytýčení stavby</t>
  </si>
  <si>
    <t>Dokumentace skutečného provedení stavby vč.zaměření a geometrických plánů)</t>
  </si>
  <si>
    <t>Osazení silničního obrubníku betonového se zřízením lože, s vyplněním a zatřením spár cementovou maltou ležatého s boční opěrou z betonu prostého tř. C 20/25, do lože z betonu prostého téže značky</t>
  </si>
  <si>
    <t>Mostní zábradlí v 1,3 vč.1*barva antikorozní+2*syntetický krycí nátěr viz TZ</t>
  </si>
  <si>
    <t>Vytýčení stávajících inž.sítí(popř.zajištění aktualizace stanovisek správců inž.sítí)</t>
  </si>
  <si>
    <t>Chránička dělená DN 160 vč.lože a obsypu</t>
  </si>
  <si>
    <t>Rezervní chránička ohebná dvouplášťová DN160 vč,lože,obsypu</t>
  </si>
  <si>
    <t>Rezervní chránička ohebná dvouplášťová  DN160 vč,lože,obsypu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</si>
</sst>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40" activePane="bottomLeft" state="frozen"/>
      <selection pane="bottomLeft" activeCell="AI17" sqref="AI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20" t="s">
        <v>8</v>
      </c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48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46" t="s">
        <v>17</v>
      </c>
      <c r="BS5" s="24" t="s">
        <v>9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7"/>
      <c r="BS6" s="24" t="s">
        <v>9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21</v>
      </c>
      <c r="AL7" s="29"/>
      <c r="AM7" s="29"/>
      <c r="AN7" s="35" t="s">
        <v>5</v>
      </c>
      <c r="AO7" s="29"/>
      <c r="AP7" s="29"/>
      <c r="AQ7" s="31"/>
      <c r="BE7" s="347"/>
      <c r="BS7" s="24" t="s">
        <v>9</v>
      </c>
    </row>
    <row r="8" spans="1:74" ht="14.45" customHeight="1">
      <c r="B8" s="28"/>
      <c r="C8" s="29"/>
      <c r="D8" s="37" t="s">
        <v>22</v>
      </c>
      <c r="E8" s="29"/>
      <c r="F8" s="29"/>
      <c r="G8" s="29"/>
      <c r="H8" s="29"/>
      <c r="I8" s="29"/>
      <c r="J8" s="29"/>
      <c r="K8" s="35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24</v>
      </c>
      <c r="AL8" s="29"/>
      <c r="AM8" s="29"/>
      <c r="AN8" s="38" t="s">
        <v>25</v>
      </c>
      <c r="AO8" s="29"/>
      <c r="AP8" s="29"/>
      <c r="AQ8" s="31"/>
      <c r="BE8" s="347"/>
      <c r="BS8" s="24" t="s">
        <v>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7"/>
      <c r="BS9" s="24" t="s">
        <v>9</v>
      </c>
    </row>
    <row r="10" spans="1:74" ht="14.45" customHeight="1">
      <c r="B10" s="28"/>
      <c r="C10" s="29"/>
      <c r="D10" s="37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27</v>
      </c>
      <c r="AL10" s="29"/>
      <c r="AM10" s="29"/>
      <c r="AN10" s="35" t="s">
        <v>5</v>
      </c>
      <c r="AO10" s="29"/>
      <c r="AP10" s="29"/>
      <c r="AQ10" s="31"/>
      <c r="BE10" s="347"/>
      <c r="BS10" s="24" t="s">
        <v>9</v>
      </c>
    </row>
    <row r="11" spans="1:74" ht="18.399999999999999" customHeight="1">
      <c r="B11" s="28"/>
      <c r="C11" s="29"/>
      <c r="D11" s="29"/>
      <c r="E11" s="35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29</v>
      </c>
      <c r="AL11" s="29"/>
      <c r="AM11" s="29"/>
      <c r="AN11" s="35" t="s">
        <v>5</v>
      </c>
      <c r="AO11" s="29"/>
      <c r="AP11" s="29"/>
      <c r="AQ11" s="31"/>
      <c r="BE11" s="347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7"/>
      <c r="BS12" s="24" t="s">
        <v>9</v>
      </c>
    </row>
    <row r="13" spans="1:74" ht="14.45" customHeight="1">
      <c r="B13" s="28"/>
      <c r="C13" s="29"/>
      <c r="D13" s="37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27</v>
      </c>
      <c r="AL13" s="29"/>
      <c r="AM13" s="29"/>
      <c r="AN13" s="39"/>
      <c r="AO13" s="29"/>
      <c r="AP13" s="29"/>
      <c r="AQ13" s="31"/>
      <c r="BE13" s="347"/>
      <c r="BS13" s="24" t="s">
        <v>9</v>
      </c>
    </row>
    <row r="14" spans="1:74" ht="15">
      <c r="B14" s="28"/>
      <c r="C14" s="29"/>
      <c r="D14" s="29"/>
      <c r="E14" s="351" t="s">
        <v>869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7" t="s">
        <v>29</v>
      </c>
      <c r="AL14" s="29"/>
      <c r="AM14" s="29"/>
      <c r="AN14" s="39"/>
      <c r="AO14" s="29"/>
      <c r="AP14" s="29"/>
      <c r="AQ14" s="31"/>
      <c r="BE14" s="347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7"/>
      <c r="BS15" s="24" t="s">
        <v>6</v>
      </c>
    </row>
    <row r="16" spans="1:74" ht="14.45" customHeight="1">
      <c r="B16" s="28"/>
      <c r="C16" s="29"/>
      <c r="D16" s="37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27</v>
      </c>
      <c r="AL16" s="29"/>
      <c r="AM16" s="29"/>
      <c r="AN16" s="35" t="s">
        <v>5</v>
      </c>
      <c r="AO16" s="29"/>
      <c r="AP16" s="29"/>
      <c r="AQ16" s="31"/>
      <c r="BE16" s="347"/>
      <c r="BS16" s="24" t="s">
        <v>6</v>
      </c>
    </row>
    <row r="17" spans="2:71" ht="18.399999999999999" customHeight="1">
      <c r="B17" s="28"/>
      <c r="C17" s="29"/>
      <c r="D17" s="29"/>
      <c r="E17" s="35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29</v>
      </c>
      <c r="AL17" s="29"/>
      <c r="AM17" s="29"/>
      <c r="AN17" s="35" t="s">
        <v>5</v>
      </c>
      <c r="AO17" s="29"/>
      <c r="AP17" s="29"/>
      <c r="AQ17" s="31"/>
      <c r="BE17" s="347"/>
      <c r="BS17" s="24" t="s">
        <v>33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7"/>
      <c r="BS18" s="24" t="s">
        <v>9</v>
      </c>
    </row>
    <row r="19" spans="2:71" ht="14.45" customHeight="1">
      <c r="B19" s="28"/>
      <c r="C19" s="29"/>
      <c r="D19" s="37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7"/>
      <c r="BS19" s="24" t="s">
        <v>9</v>
      </c>
    </row>
    <row r="20" spans="2:71" ht="22.5" customHeight="1">
      <c r="B20" s="28"/>
      <c r="C20" s="29"/>
      <c r="D20" s="29"/>
      <c r="E20" s="353" t="s">
        <v>870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9"/>
      <c r="AP20" s="29"/>
      <c r="AQ20" s="31"/>
      <c r="BE20" s="34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7"/>
    </row>
    <row r="23" spans="2:71" s="1" customFormat="1" ht="25.9" customHeight="1">
      <c r="B23" s="41"/>
      <c r="C23" s="42"/>
      <c r="D23" s="43" t="s">
        <v>35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4">
        <f>ROUND(AG51,2)</f>
        <v>0</v>
      </c>
      <c r="AL23" s="355"/>
      <c r="AM23" s="355"/>
      <c r="AN23" s="355"/>
      <c r="AO23" s="355"/>
      <c r="AP23" s="42"/>
      <c r="AQ23" s="45"/>
      <c r="BE23" s="34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6" t="s">
        <v>36</v>
      </c>
      <c r="M25" s="356"/>
      <c r="N25" s="356"/>
      <c r="O25" s="356"/>
      <c r="P25" s="42"/>
      <c r="Q25" s="42"/>
      <c r="R25" s="42"/>
      <c r="S25" s="42"/>
      <c r="T25" s="42"/>
      <c r="U25" s="42"/>
      <c r="V25" s="42"/>
      <c r="W25" s="356" t="s">
        <v>37</v>
      </c>
      <c r="X25" s="356"/>
      <c r="Y25" s="356"/>
      <c r="Z25" s="356"/>
      <c r="AA25" s="356"/>
      <c r="AB25" s="356"/>
      <c r="AC25" s="356"/>
      <c r="AD25" s="356"/>
      <c r="AE25" s="356"/>
      <c r="AF25" s="42"/>
      <c r="AG25" s="42"/>
      <c r="AH25" s="42"/>
      <c r="AI25" s="42"/>
      <c r="AJ25" s="42"/>
      <c r="AK25" s="356" t="s">
        <v>38</v>
      </c>
      <c r="AL25" s="356"/>
      <c r="AM25" s="356"/>
      <c r="AN25" s="356"/>
      <c r="AO25" s="356"/>
      <c r="AP25" s="42"/>
      <c r="AQ25" s="45"/>
      <c r="BE25" s="347"/>
    </row>
    <row r="26" spans="2:71" s="2" customFormat="1" ht="14.45" customHeight="1">
      <c r="B26" s="47"/>
      <c r="C26" s="48"/>
      <c r="D26" s="49" t="s">
        <v>39</v>
      </c>
      <c r="E26" s="48"/>
      <c r="F26" s="49" t="s">
        <v>40</v>
      </c>
      <c r="G26" s="48"/>
      <c r="H26" s="48"/>
      <c r="I26" s="48"/>
      <c r="J26" s="48"/>
      <c r="K26" s="48"/>
      <c r="L26" s="339">
        <v>0.21</v>
      </c>
      <c r="M26" s="340"/>
      <c r="N26" s="340"/>
      <c r="O26" s="340"/>
      <c r="P26" s="48"/>
      <c r="Q26" s="48"/>
      <c r="R26" s="48"/>
      <c r="S26" s="48"/>
      <c r="T26" s="48"/>
      <c r="U26" s="48"/>
      <c r="V26" s="48"/>
      <c r="W26" s="341">
        <f>ROUND(AZ51,2)</f>
        <v>0</v>
      </c>
      <c r="X26" s="340"/>
      <c r="Y26" s="340"/>
      <c r="Z26" s="340"/>
      <c r="AA26" s="340"/>
      <c r="AB26" s="340"/>
      <c r="AC26" s="340"/>
      <c r="AD26" s="340"/>
      <c r="AE26" s="340"/>
      <c r="AF26" s="48"/>
      <c r="AG26" s="48"/>
      <c r="AH26" s="48"/>
      <c r="AI26" s="48"/>
      <c r="AJ26" s="48"/>
      <c r="AK26" s="341">
        <f>ROUND(AV51,2)</f>
        <v>0</v>
      </c>
      <c r="AL26" s="340"/>
      <c r="AM26" s="340"/>
      <c r="AN26" s="340"/>
      <c r="AO26" s="340"/>
      <c r="AP26" s="48"/>
      <c r="AQ26" s="50"/>
      <c r="BE26" s="347"/>
    </row>
    <row r="27" spans="2:71" s="2" customFormat="1" ht="14.45" customHeight="1">
      <c r="B27" s="47"/>
      <c r="C27" s="48"/>
      <c r="D27" s="48"/>
      <c r="E27" s="48"/>
      <c r="F27" s="49" t="s">
        <v>41</v>
      </c>
      <c r="G27" s="48"/>
      <c r="H27" s="48"/>
      <c r="I27" s="48"/>
      <c r="J27" s="48"/>
      <c r="K27" s="48"/>
      <c r="L27" s="339">
        <v>0.15</v>
      </c>
      <c r="M27" s="340"/>
      <c r="N27" s="340"/>
      <c r="O27" s="340"/>
      <c r="P27" s="48"/>
      <c r="Q27" s="48"/>
      <c r="R27" s="48"/>
      <c r="S27" s="48"/>
      <c r="T27" s="48"/>
      <c r="U27" s="48"/>
      <c r="V27" s="48"/>
      <c r="W27" s="341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F27" s="48"/>
      <c r="AG27" s="48"/>
      <c r="AH27" s="48"/>
      <c r="AI27" s="48"/>
      <c r="AJ27" s="48"/>
      <c r="AK27" s="341">
        <f>ROUND(AW51,2)</f>
        <v>0</v>
      </c>
      <c r="AL27" s="340"/>
      <c r="AM27" s="340"/>
      <c r="AN27" s="340"/>
      <c r="AO27" s="340"/>
      <c r="AP27" s="48"/>
      <c r="AQ27" s="50"/>
      <c r="BE27" s="347"/>
    </row>
    <row r="28" spans="2:71" s="2" customFormat="1" ht="14.45" hidden="1" customHeight="1">
      <c r="B28" s="47"/>
      <c r="C28" s="48"/>
      <c r="D28" s="48"/>
      <c r="E28" s="48"/>
      <c r="F28" s="49" t="s">
        <v>42</v>
      </c>
      <c r="G28" s="48"/>
      <c r="H28" s="48"/>
      <c r="I28" s="48"/>
      <c r="J28" s="48"/>
      <c r="K28" s="48"/>
      <c r="L28" s="339">
        <v>0.21</v>
      </c>
      <c r="M28" s="340"/>
      <c r="N28" s="340"/>
      <c r="O28" s="340"/>
      <c r="P28" s="48"/>
      <c r="Q28" s="48"/>
      <c r="R28" s="48"/>
      <c r="S28" s="48"/>
      <c r="T28" s="48"/>
      <c r="U28" s="48"/>
      <c r="V28" s="48"/>
      <c r="W28" s="341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F28" s="48"/>
      <c r="AG28" s="48"/>
      <c r="AH28" s="48"/>
      <c r="AI28" s="48"/>
      <c r="AJ28" s="48"/>
      <c r="AK28" s="341">
        <v>0</v>
      </c>
      <c r="AL28" s="340"/>
      <c r="AM28" s="340"/>
      <c r="AN28" s="340"/>
      <c r="AO28" s="340"/>
      <c r="AP28" s="48"/>
      <c r="AQ28" s="50"/>
      <c r="BE28" s="347"/>
    </row>
    <row r="29" spans="2:71" s="2" customFormat="1" ht="14.45" hidden="1" customHeight="1">
      <c r="B29" s="47"/>
      <c r="C29" s="48"/>
      <c r="D29" s="48"/>
      <c r="E29" s="48"/>
      <c r="F29" s="49" t="s">
        <v>43</v>
      </c>
      <c r="G29" s="48"/>
      <c r="H29" s="48"/>
      <c r="I29" s="48"/>
      <c r="J29" s="48"/>
      <c r="K29" s="48"/>
      <c r="L29" s="339">
        <v>0.15</v>
      </c>
      <c r="M29" s="340"/>
      <c r="N29" s="340"/>
      <c r="O29" s="340"/>
      <c r="P29" s="48"/>
      <c r="Q29" s="48"/>
      <c r="R29" s="48"/>
      <c r="S29" s="48"/>
      <c r="T29" s="48"/>
      <c r="U29" s="48"/>
      <c r="V29" s="48"/>
      <c r="W29" s="341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F29" s="48"/>
      <c r="AG29" s="48"/>
      <c r="AH29" s="48"/>
      <c r="AI29" s="48"/>
      <c r="AJ29" s="48"/>
      <c r="AK29" s="341">
        <v>0</v>
      </c>
      <c r="AL29" s="340"/>
      <c r="AM29" s="340"/>
      <c r="AN29" s="340"/>
      <c r="AO29" s="340"/>
      <c r="AP29" s="48"/>
      <c r="AQ29" s="50"/>
      <c r="BE29" s="347"/>
    </row>
    <row r="30" spans="2:71" s="2" customFormat="1" ht="14.45" hidden="1" customHeight="1">
      <c r="B30" s="47"/>
      <c r="C30" s="48"/>
      <c r="D30" s="48"/>
      <c r="E30" s="48"/>
      <c r="F30" s="49" t="s">
        <v>44</v>
      </c>
      <c r="G30" s="48"/>
      <c r="H30" s="48"/>
      <c r="I30" s="48"/>
      <c r="J30" s="48"/>
      <c r="K30" s="48"/>
      <c r="L30" s="339">
        <v>0</v>
      </c>
      <c r="M30" s="340"/>
      <c r="N30" s="340"/>
      <c r="O30" s="340"/>
      <c r="P30" s="48"/>
      <c r="Q30" s="48"/>
      <c r="R30" s="48"/>
      <c r="S30" s="48"/>
      <c r="T30" s="48"/>
      <c r="U30" s="48"/>
      <c r="V30" s="48"/>
      <c r="W30" s="341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F30" s="48"/>
      <c r="AG30" s="48"/>
      <c r="AH30" s="48"/>
      <c r="AI30" s="48"/>
      <c r="AJ30" s="48"/>
      <c r="AK30" s="341">
        <v>0</v>
      </c>
      <c r="AL30" s="340"/>
      <c r="AM30" s="340"/>
      <c r="AN30" s="340"/>
      <c r="AO30" s="340"/>
      <c r="AP30" s="48"/>
      <c r="AQ30" s="50"/>
      <c r="BE30" s="34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7"/>
    </row>
    <row r="32" spans="2:71" s="1" customFormat="1" ht="25.9" customHeight="1">
      <c r="B32" s="41"/>
      <c r="C32" s="51"/>
      <c r="D32" s="52" t="s">
        <v>45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46</v>
      </c>
      <c r="U32" s="53"/>
      <c r="V32" s="53"/>
      <c r="W32" s="53"/>
      <c r="X32" s="342" t="s">
        <v>47</v>
      </c>
      <c r="Y32" s="343"/>
      <c r="Z32" s="343"/>
      <c r="AA32" s="343"/>
      <c r="AB32" s="343"/>
      <c r="AC32" s="53"/>
      <c r="AD32" s="53"/>
      <c r="AE32" s="53"/>
      <c r="AF32" s="53"/>
      <c r="AG32" s="53"/>
      <c r="AH32" s="53"/>
      <c r="AI32" s="53"/>
      <c r="AJ32" s="53"/>
      <c r="AK32" s="344">
        <f>SUM(AK23:AK30)</f>
        <v>0</v>
      </c>
      <c r="AL32" s="343"/>
      <c r="AM32" s="343"/>
      <c r="AN32" s="343"/>
      <c r="AO32" s="345"/>
      <c r="AP32" s="51"/>
      <c r="AQ32" s="55"/>
      <c r="BE32" s="34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48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>
        <f>K5</f>
        <v>0</v>
      </c>
      <c r="AR41" s="62"/>
    </row>
    <row r="42" spans="2:56" s="4" customFormat="1" ht="36.950000000000003" customHeight="1">
      <c r="B42" s="64"/>
      <c r="C42" s="65" t="s">
        <v>18</v>
      </c>
      <c r="L42" s="327" t="str">
        <f>K6</f>
        <v>Cyklistické propojení Kopřivnice,Paseky-Závišice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22</v>
      </c>
      <c r="L44" s="66" t="str">
        <f>IF(K8="","",K8)</f>
        <v xml:space="preserve"> </v>
      </c>
      <c r="AI44" s="63" t="s">
        <v>24</v>
      </c>
      <c r="AM44" s="329" t="str">
        <f>IF(AN8= "","",AN8)</f>
        <v>23. 1. 2019</v>
      </c>
      <c r="AN44" s="329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26</v>
      </c>
      <c r="L46" s="3" t="str">
        <f>IF(E11= "","",E11)</f>
        <v>Město kopřivnice</v>
      </c>
      <c r="AI46" s="63" t="s">
        <v>31</v>
      </c>
      <c r="AM46" s="330" t="str">
        <f>IF(E17="","",E17)</f>
        <v>HaskoningDHV Czech Republic spol.s.r.o.,</v>
      </c>
      <c r="AN46" s="330"/>
      <c r="AO46" s="330"/>
      <c r="AP46" s="330"/>
      <c r="AR46" s="41"/>
      <c r="AS46" s="331" t="s">
        <v>49</v>
      </c>
      <c r="AT46" s="33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30</v>
      </c>
      <c r="L47" s="3" t="str">
        <f>IF(E14= "Vyplň údaj","",E14)</f>
        <v>Ing.Ondřej Bojko</v>
      </c>
      <c r="AR47" s="41"/>
      <c r="AS47" s="333"/>
      <c r="AT47" s="334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33"/>
      <c r="AT48" s="334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35" t="s">
        <v>50</v>
      </c>
      <c r="D49" s="336"/>
      <c r="E49" s="336"/>
      <c r="F49" s="336"/>
      <c r="G49" s="336"/>
      <c r="H49" s="71"/>
      <c r="I49" s="337" t="s">
        <v>51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52</v>
      </c>
      <c r="AH49" s="336"/>
      <c r="AI49" s="336"/>
      <c r="AJ49" s="336"/>
      <c r="AK49" s="336"/>
      <c r="AL49" s="336"/>
      <c r="AM49" s="336"/>
      <c r="AN49" s="337" t="s">
        <v>53</v>
      </c>
      <c r="AO49" s="336"/>
      <c r="AP49" s="336"/>
      <c r="AQ49" s="72" t="s">
        <v>54</v>
      </c>
      <c r="AR49" s="41"/>
      <c r="AS49" s="73" t="s">
        <v>55</v>
      </c>
      <c r="AT49" s="74" t="s">
        <v>56</v>
      </c>
      <c r="AU49" s="74" t="s">
        <v>57</v>
      </c>
      <c r="AV49" s="74" t="s">
        <v>58</v>
      </c>
      <c r="AW49" s="74" t="s">
        <v>59</v>
      </c>
      <c r="AX49" s="74" t="s">
        <v>60</v>
      </c>
      <c r="AY49" s="74" t="s">
        <v>61</v>
      </c>
      <c r="AZ49" s="74" t="s">
        <v>62</v>
      </c>
      <c r="BA49" s="74" t="s">
        <v>63</v>
      </c>
      <c r="BB49" s="74" t="s">
        <v>64</v>
      </c>
      <c r="BC49" s="74" t="s">
        <v>65</v>
      </c>
      <c r="BD49" s="75" t="s">
        <v>66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67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25">
        <f>ROUND(SUM(AG52:AG54),2)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9" t="s">
        <v>5</v>
      </c>
      <c r="AR51" s="64"/>
      <c r="AS51" s="80">
        <f>ROUND(SUM(AS52:AS54),2)</f>
        <v>0</v>
      </c>
      <c r="AT51" s="81">
        <f>ROUND(SUM(AV51:AW51),2)</f>
        <v>0</v>
      </c>
      <c r="AU51" s="82">
        <f>ROUND(SUM(AU52:AU54),5)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ROUND(SUM(AZ52:AZ54),2)</f>
        <v>0</v>
      </c>
      <c r="BA51" s="81">
        <f>ROUND(SUM(BA52:BA54),2)</f>
        <v>0</v>
      </c>
      <c r="BB51" s="81">
        <f>ROUND(SUM(BB52:BB54),2)</f>
        <v>0</v>
      </c>
      <c r="BC51" s="81">
        <f>ROUND(SUM(BC52:BC54),2)</f>
        <v>0</v>
      </c>
      <c r="BD51" s="83">
        <f>ROUND(SUM(BD52:BD54),2)</f>
        <v>0</v>
      </c>
      <c r="BS51" s="65" t="s">
        <v>68</v>
      </c>
      <c r="BT51" s="65" t="s">
        <v>69</v>
      </c>
      <c r="BU51" s="84" t="s">
        <v>70</v>
      </c>
      <c r="BV51" s="65" t="s">
        <v>71</v>
      </c>
      <c r="BW51" s="65" t="s">
        <v>7</v>
      </c>
      <c r="BX51" s="65" t="s">
        <v>72</v>
      </c>
      <c r="CL51" s="65" t="s">
        <v>5</v>
      </c>
    </row>
    <row r="52" spans="1:91" s="5" customFormat="1" ht="37.5" customHeight="1">
      <c r="A52" s="85" t="s">
        <v>73</v>
      </c>
      <c r="B52" s="86"/>
      <c r="C52" s="87"/>
      <c r="D52" s="324" t="s">
        <v>74</v>
      </c>
      <c r="E52" s="324"/>
      <c r="F52" s="324"/>
      <c r="G52" s="324"/>
      <c r="H52" s="324"/>
      <c r="I52" s="88"/>
      <c r="J52" s="324" t="s">
        <v>75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2">
        <f>'1 - SO 101.1 Místní komun...'!J27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89" t="s">
        <v>76</v>
      </c>
      <c r="AR52" s="86"/>
      <c r="AS52" s="90">
        <v>0</v>
      </c>
      <c r="AT52" s="91">
        <f>ROUND(SUM(AV52:AW52),2)</f>
        <v>0</v>
      </c>
      <c r="AU52" s="92">
        <f>'1 - SO 101.1 Místní komun...'!P84</f>
        <v>0</v>
      </c>
      <c r="AV52" s="91">
        <f>'1 - SO 101.1 Místní komun...'!J30</f>
        <v>0</v>
      </c>
      <c r="AW52" s="91">
        <f>'1 - SO 101.1 Místní komun...'!J31</f>
        <v>0</v>
      </c>
      <c r="AX52" s="91">
        <f>'1 - SO 101.1 Místní komun...'!J32</f>
        <v>0</v>
      </c>
      <c r="AY52" s="91">
        <f>'1 - SO 101.1 Místní komun...'!J33</f>
        <v>0</v>
      </c>
      <c r="AZ52" s="91">
        <f>'1 - SO 101.1 Místní komun...'!F30</f>
        <v>0</v>
      </c>
      <c r="BA52" s="91">
        <f>'1 - SO 101.1 Místní komun...'!F31</f>
        <v>0</v>
      </c>
      <c r="BB52" s="91">
        <f>'1 - SO 101.1 Místní komun...'!F32</f>
        <v>0</v>
      </c>
      <c r="BC52" s="91">
        <f>'1 - SO 101.1 Místní komun...'!F33</f>
        <v>0</v>
      </c>
      <c r="BD52" s="93">
        <f>'1 - SO 101.1 Místní komun...'!F34</f>
        <v>0</v>
      </c>
      <c r="BT52" s="94" t="s">
        <v>74</v>
      </c>
      <c r="BV52" s="94" t="s">
        <v>71</v>
      </c>
      <c r="BW52" s="94" t="s">
        <v>77</v>
      </c>
      <c r="BX52" s="94" t="s">
        <v>7</v>
      </c>
      <c r="CL52" s="94" t="s">
        <v>5</v>
      </c>
      <c r="CM52" s="94" t="s">
        <v>78</v>
      </c>
    </row>
    <row r="53" spans="1:91" s="5" customFormat="1" ht="37.5" customHeight="1">
      <c r="A53" s="85" t="s">
        <v>73</v>
      </c>
      <c r="B53" s="86"/>
      <c r="C53" s="87"/>
      <c r="D53" s="324" t="s">
        <v>78</v>
      </c>
      <c r="E53" s="324"/>
      <c r="F53" s="324"/>
      <c r="G53" s="324"/>
      <c r="H53" s="324"/>
      <c r="I53" s="88"/>
      <c r="J53" s="324" t="s">
        <v>79</v>
      </c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2">
        <f>'2 - SO 101.2  Místní komu...'!J27</f>
        <v>0</v>
      </c>
      <c r="AH53" s="323"/>
      <c r="AI53" s="323"/>
      <c r="AJ53" s="323"/>
      <c r="AK53" s="323"/>
      <c r="AL53" s="323"/>
      <c r="AM53" s="323"/>
      <c r="AN53" s="322">
        <f>SUM(AG53,AT53)</f>
        <v>0</v>
      </c>
      <c r="AO53" s="323"/>
      <c r="AP53" s="323"/>
      <c r="AQ53" s="89" t="s">
        <v>76</v>
      </c>
      <c r="AR53" s="86"/>
      <c r="AS53" s="90">
        <v>0</v>
      </c>
      <c r="AT53" s="91">
        <f>ROUND(SUM(AV53:AW53),2)</f>
        <v>0</v>
      </c>
      <c r="AU53" s="92">
        <f>'2 - SO 101.2  Místní komu...'!P84</f>
        <v>0</v>
      </c>
      <c r="AV53" s="91">
        <f>'2 - SO 101.2  Místní komu...'!J30</f>
        <v>0</v>
      </c>
      <c r="AW53" s="91">
        <f>'2 - SO 101.2  Místní komu...'!J31</f>
        <v>0</v>
      </c>
      <c r="AX53" s="91">
        <f>'2 - SO 101.2  Místní komu...'!J32</f>
        <v>0</v>
      </c>
      <c r="AY53" s="91">
        <f>'2 - SO 101.2  Místní komu...'!J33</f>
        <v>0</v>
      </c>
      <c r="AZ53" s="91">
        <f>'2 - SO 101.2  Místní komu...'!F30</f>
        <v>0</v>
      </c>
      <c r="BA53" s="91">
        <f>'2 - SO 101.2  Místní komu...'!F31</f>
        <v>0</v>
      </c>
      <c r="BB53" s="91">
        <f>'2 - SO 101.2  Místní komu...'!F32</f>
        <v>0</v>
      </c>
      <c r="BC53" s="91">
        <f>'2 - SO 101.2  Místní komu...'!F33</f>
        <v>0</v>
      </c>
      <c r="BD53" s="93">
        <f>'2 - SO 101.2  Místní komu...'!F34</f>
        <v>0</v>
      </c>
      <c r="BT53" s="94" t="s">
        <v>74</v>
      </c>
      <c r="BV53" s="94" t="s">
        <v>71</v>
      </c>
      <c r="BW53" s="94" t="s">
        <v>80</v>
      </c>
      <c r="BX53" s="94" t="s">
        <v>7</v>
      </c>
      <c r="CL53" s="94" t="s">
        <v>5</v>
      </c>
      <c r="CM53" s="94" t="s">
        <v>78</v>
      </c>
    </row>
    <row r="54" spans="1:91" s="5" customFormat="1" ht="37.5" customHeight="1">
      <c r="A54" s="85" t="s">
        <v>73</v>
      </c>
      <c r="B54" s="86"/>
      <c r="C54" s="87"/>
      <c r="D54" s="324" t="s">
        <v>81</v>
      </c>
      <c r="E54" s="324"/>
      <c r="F54" s="324"/>
      <c r="G54" s="324"/>
      <c r="H54" s="324"/>
      <c r="I54" s="88"/>
      <c r="J54" s="324" t="s">
        <v>82</v>
      </c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2">
        <f>'3 - SO 101-3 Místní komun...'!J27</f>
        <v>0</v>
      </c>
      <c r="AH54" s="323"/>
      <c r="AI54" s="323"/>
      <c r="AJ54" s="323"/>
      <c r="AK54" s="323"/>
      <c r="AL54" s="323"/>
      <c r="AM54" s="323"/>
      <c r="AN54" s="322">
        <f>SUM(AG54,AT54)</f>
        <v>0</v>
      </c>
      <c r="AO54" s="323"/>
      <c r="AP54" s="323"/>
      <c r="AQ54" s="89" t="s">
        <v>76</v>
      </c>
      <c r="AR54" s="86"/>
      <c r="AS54" s="95">
        <v>0</v>
      </c>
      <c r="AT54" s="96">
        <f>ROUND(SUM(AV54:AW54),2)</f>
        <v>0</v>
      </c>
      <c r="AU54" s="97">
        <f>'3 - SO 101-3 Místní komun...'!P86</f>
        <v>0</v>
      </c>
      <c r="AV54" s="96">
        <f>'3 - SO 101-3 Místní komun...'!J30</f>
        <v>0</v>
      </c>
      <c r="AW54" s="96">
        <f>'3 - SO 101-3 Místní komun...'!J31</f>
        <v>0</v>
      </c>
      <c r="AX54" s="96">
        <f>'3 - SO 101-3 Místní komun...'!J32</f>
        <v>0</v>
      </c>
      <c r="AY54" s="96">
        <f>'3 - SO 101-3 Místní komun...'!J33</f>
        <v>0</v>
      </c>
      <c r="AZ54" s="96">
        <f>'3 - SO 101-3 Místní komun...'!F30</f>
        <v>0</v>
      </c>
      <c r="BA54" s="96">
        <f>'3 - SO 101-3 Místní komun...'!F31</f>
        <v>0</v>
      </c>
      <c r="BB54" s="96">
        <f>'3 - SO 101-3 Místní komun...'!F32</f>
        <v>0</v>
      </c>
      <c r="BC54" s="96">
        <f>'3 - SO 101-3 Místní komun...'!F33</f>
        <v>0</v>
      </c>
      <c r="BD54" s="98">
        <f>'3 - SO 101-3 Místní komun...'!F34</f>
        <v>0</v>
      </c>
      <c r="BT54" s="94" t="s">
        <v>74</v>
      </c>
      <c r="BV54" s="94" t="s">
        <v>71</v>
      </c>
      <c r="BW54" s="94" t="s">
        <v>83</v>
      </c>
      <c r="BX54" s="94" t="s">
        <v>7</v>
      </c>
      <c r="CL54" s="94" t="s">
        <v>5</v>
      </c>
      <c r="CM54" s="94" t="s">
        <v>78</v>
      </c>
    </row>
    <row r="55" spans="1:91" s="1" customFormat="1" ht="30" customHeight="1">
      <c r="B55" s="41"/>
      <c r="AR55" s="4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41"/>
    </row>
  </sheetData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1 - SO 101.1 Místní komun...'!C2" display="/"/>
    <hyperlink ref="A53" location="'2 - SO 101.2  Místní komu...'!C2" display="/"/>
    <hyperlink ref="A54" location="'3 - SO 101-3 Místní komu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9"/>
  <sheetViews>
    <sheetView showGridLines="0" workbookViewId="0">
      <pane ySplit="1" topLeftCell="A64" activePane="bottomLeft" state="frozen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84</v>
      </c>
      <c r="G1" s="360" t="s">
        <v>85</v>
      </c>
      <c r="H1" s="360"/>
      <c r="I1" s="103"/>
      <c r="J1" s="102" t="s">
        <v>86</v>
      </c>
      <c r="K1" s="101" t="s">
        <v>87</v>
      </c>
      <c r="L1" s="102" t="s">
        <v>88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20" t="s">
        <v>8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4" t="s">
        <v>77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78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05"/>
      <c r="J6" s="29"/>
      <c r="K6" s="31"/>
    </row>
    <row r="7" spans="1:70" ht="22.5" customHeight="1">
      <c r="B7" s="28"/>
      <c r="C7" s="29"/>
      <c r="D7" s="29"/>
      <c r="E7" s="361" t="str">
        <f>'Rekapitulace stavby'!K6</f>
        <v>Cyklistické propojení Kopřivnice,Paseky-Závišice</v>
      </c>
      <c r="F7" s="362"/>
      <c r="G7" s="362"/>
      <c r="H7" s="362"/>
      <c r="I7" s="105"/>
      <c r="J7" s="29"/>
      <c r="K7" s="31"/>
    </row>
    <row r="8" spans="1:70" s="1" customFormat="1" ht="15">
      <c r="B8" s="41"/>
      <c r="C8" s="42"/>
      <c r="D8" s="37" t="s">
        <v>90</v>
      </c>
      <c r="E8" s="42"/>
      <c r="F8" s="42"/>
      <c r="G8" s="42"/>
      <c r="H8" s="42"/>
      <c r="I8" s="106"/>
      <c r="J8" s="42"/>
      <c r="K8" s="45"/>
    </row>
    <row r="9" spans="1:70" s="1" customFormat="1" ht="36.950000000000003" customHeight="1">
      <c r="B9" s="41"/>
      <c r="C9" s="42"/>
      <c r="D9" s="42"/>
      <c r="E9" s="363" t="s">
        <v>91</v>
      </c>
      <c r="F9" s="364"/>
      <c r="G9" s="364"/>
      <c r="H9" s="364"/>
      <c r="I9" s="10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06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5</v>
      </c>
      <c r="G11" s="42"/>
      <c r="H11" s="42"/>
      <c r="I11" s="107" t="s">
        <v>21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22</v>
      </c>
      <c r="E12" s="42"/>
      <c r="F12" s="35" t="s">
        <v>23</v>
      </c>
      <c r="G12" s="42"/>
      <c r="H12" s="42"/>
      <c r="I12" s="107" t="s">
        <v>24</v>
      </c>
      <c r="J12" s="108" t="str">
        <f>'Rekapitulace stavby'!AN8</f>
        <v>23. 1. 2019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6"/>
      <c r="J13" s="42"/>
      <c r="K13" s="45"/>
    </row>
    <row r="14" spans="1:70" s="1" customFormat="1" ht="14.45" customHeight="1">
      <c r="B14" s="41"/>
      <c r="C14" s="42"/>
      <c r="D14" s="37" t="s">
        <v>26</v>
      </c>
      <c r="E14" s="42"/>
      <c r="F14" s="42"/>
      <c r="G14" s="42"/>
      <c r="H14" s="42"/>
      <c r="I14" s="107" t="s">
        <v>27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28</v>
      </c>
      <c r="F15" s="42"/>
      <c r="G15" s="42"/>
      <c r="H15" s="42"/>
      <c r="I15" s="107" t="s">
        <v>29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6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07" t="s">
        <v>27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>Ing.Ondřej Bojko</v>
      </c>
      <c r="F18" s="42"/>
      <c r="G18" s="42"/>
      <c r="H18" s="42"/>
      <c r="I18" s="107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6"/>
      <c r="J19" s="42"/>
      <c r="K19" s="45"/>
    </row>
    <row r="20" spans="2:11" s="1" customFormat="1" ht="14.45" customHeight="1">
      <c r="B20" s="41"/>
      <c r="C20" s="42"/>
      <c r="D20" s="37" t="s">
        <v>31</v>
      </c>
      <c r="E20" s="42"/>
      <c r="F20" s="42"/>
      <c r="G20" s="42"/>
      <c r="H20" s="42"/>
      <c r="I20" s="107" t="s">
        <v>27</v>
      </c>
      <c r="J20" s="35" t="s">
        <v>5</v>
      </c>
      <c r="K20" s="45"/>
    </row>
    <row r="21" spans="2:11" s="1" customFormat="1" ht="18" customHeight="1">
      <c r="B21" s="41"/>
      <c r="C21" s="42"/>
      <c r="D21" s="42"/>
      <c r="E21" s="35" t="s">
        <v>32</v>
      </c>
      <c r="F21" s="42"/>
      <c r="G21" s="42"/>
      <c r="H21" s="42"/>
      <c r="I21" s="107" t="s">
        <v>29</v>
      </c>
      <c r="J21" s="35" t="s">
        <v>5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6"/>
      <c r="J22" s="42"/>
      <c r="K22" s="45"/>
    </row>
    <row r="23" spans="2:11" s="1" customFormat="1" ht="14.45" customHeight="1">
      <c r="B23" s="41"/>
      <c r="C23" s="42"/>
      <c r="D23" s="37" t="s">
        <v>34</v>
      </c>
      <c r="E23" s="42"/>
      <c r="F23" s="42"/>
      <c r="G23" s="42"/>
      <c r="H23" s="42"/>
      <c r="I23" s="106"/>
      <c r="J23" s="42"/>
      <c r="K23" s="45"/>
    </row>
    <row r="24" spans="2:11" s="6" customFormat="1" ht="22.5" customHeight="1">
      <c r="B24" s="109"/>
      <c r="C24" s="110"/>
      <c r="D24" s="110"/>
      <c r="E24" s="353" t="s">
        <v>5</v>
      </c>
      <c r="F24" s="353"/>
      <c r="G24" s="353"/>
      <c r="H24" s="353"/>
      <c r="I24" s="111"/>
      <c r="J24" s="110"/>
      <c r="K24" s="11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6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3"/>
      <c r="J26" s="68"/>
      <c r="K26" s="114"/>
    </row>
    <row r="27" spans="2:11" s="1" customFormat="1" ht="25.35" customHeight="1">
      <c r="B27" s="41"/>
      <c r="C27" s="42"/>
      <c r="D27" s="115" t="s">
        <v>35</v>
      </c>
      <c r="E27" s="42"/>
      <c r="F27" s="42"/>
      <c r="G27" s="42"/>
      <c r="H27" s="42"/>
      <c r="I27" s="106"/>
      <c r="J27" s="116">
        <f>ROUND(J84,2)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3"/>
      <c r="J28" s="68"/>
      <c r="K28" s="114"/>
    </row>
    <row r="29" spans="2:11" s="1" customFormat="1" ht="14.45" customHeight="1">
      <c r="B29" s="41"/>
      <c r="C29" s="42"/>
      <c r="D29" s="42"/>
      <c r="E29" s="42"/>
      <c r="F29" s="46" t="s">
        <v>37</v>
      </c>
      <c r="G29" s="42"/>
      <c r="H29" s="42"/>
      <c r="I29" s="117" t="s">
        <v>36</v>
      </c>
      <c r="J29" s="46" t="s">
        <v>38</v>
      </c>
      <c r="K29" s="45"/>
    </row>
    <row r="30" spans="2:11" s="1" customFormat="1" ht="14.45" customHeight="1">
      <c r="B30" s="41"/>
      <c r="C30" s="42"/>
      <c r="D30" s="49" t="s">
        <v>39</v>
      </c>
      <c r="E30" s="49" t="s">
        <v>40</v>
      </c>
      <c r="F30" s="118">
        <f>ROUND(SUM(BE84:BE268), 2)</f>
        <v>0</v>
      </c>
      <c r="G30" s="42"/>
      <c r="H30" s="42"/>
      <c r="I30" s="119">
        <v>0.21</v>
      </c>
      <c r="J30" s="118">
        <f>ROUND(ROUND((SUM(BE84:BE268)),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41</v>
      </c>
      <c r="F31" s="118">
        <f>ROUND(SUM(BF84:BF268), 2)</f>
        <v>0</v>
      </c>
      <c r="G31" s="42"/>
      <c r="H31" s="42"/>
      <c r="I31" s="119">
        <v>0.15</v>
      </c>
      <c r="J31" s="118">
        <f>ROUND(ROUND((SUM(BF84:BF268)),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42</v>
      </c>
      <c r="F32" s="118">
        <f>ROUND(SUM(BG84:BG268), 2)</f>
        <v>0</v>
      </c>
      <c r="G32" s="42"/>
      <c r="H32" s="42"/>
      <c r="I32" s="119">
        <v>0.21</v>
      </c>
      <c r="J32" s="11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43</v>
      </c>
      <c r="F33" s="118">
        <f>ROUND(SUM(BH84:BH268), 2)</f>
        <v>0</v>
      </c>
      <c r="G33" s="42"/>
      <c r="H33" s="42"/>
      <c r="I33" s="119">
        <v>0.15</v>
      </c>
      <c r="J33" s="11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</v>
      </c>
      <c r="F34" s="118">
        <f>ROUND(SUM(BI84:BI268), 2)</f>
        <v>0</v>
      </c>
      <c r="G34" s="42"/>
      <c r="H34" s="42"/>
      <c r="I34" s="119">
        <v>0</v>
      </c>
      <c r="J34" s="11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6"/>
      <c r="J35" s="42"/>
      <c r="K35" s="45"/>
    </row>
    <row r="36" spans="2:11" s="1" customFormat="1" ht="25.35" customHeight="1">
      <c r="B36" s="41"/>
      <c r="C36" s="120"/>
      <c r="D36" s="121" t="s">
        <v>45</v>
      </c>
      <c r="E36" s="71"/>
      <c r="F36" s="71"/>
      <c r="G36" s="122" t="s">
        <v>46</v>
      </c>
      <c r="H36" s="123" t="s">
        <v>47</v>
      </c>
      <c r="I36" s="124"/>
      <c r="J36" s="125">
        <f>SUM(J27:J34)</f>
        <v>0</v>
      </c>
      <c r="K36" s="126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7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8"/>
      <c r="J41" s="60"/>
      <c r="K41" s="129"/>
    </row>
    <row r="42" spans="2:11" s="1" customFormat="1" ht="36.950000000000003" customHeight="1">
      <c r="B42" s="41"/>
      <c r="C42" s="30" t="s">
        <v>92</v>
      </c>
      <c r="D42" s="42"/>
      <c r="E42" s="42"/>
      <c r="F42" s="42"/>
      <c r="G42" s="42"/>
      <c r="H42" s="42"/>
      <c r="I42" s="10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6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06"/>
      <c r="J44" s="42"/>
      <c r="K44" s="45"/>
    </row>
    <row r="45" spans="2:11" s="1" customFormat="1" ht="22.5" customHeight="1">
      <c r="B45" s="41"/>
      <c r="C45" s="42"/>
      <c r="D45" s="42"/>
      <c r="E45" s="361" t="str">
        <f>E7</f>
        <v>Cyklistické propojení Kopřivnice,Paseky-Závišice</v>
      </c>
      <c r="F45" s="362"/>
      <c r="G45" s="362"/>
      <c r="H45" s="362"/>
      <c r="I45" s="106"/>
      <c r="J45" s="42"/>
      <c r="K45" s="45"/>
    </row>
    <row r="46" spans="2:11" s="1" customFormat="1" ht="14.45" customHeight="1">
      <c r="B46" s="41"/>
      <c r="C46" s="37" t="s">
        <v>90</v>
      </c>
      <c r="D46" s="42"/>
      <c r="E46" s="42"/>
      <c r="F46" s="42"/>
      <c r="G46" s="42"/>
      <c r="H46" s="42"/>
      <c r="I46" s="106"/>
      <c r="J46" s="42"/>
      <c r="K46" s="45"/>
    </row>
    <row r="47" spans="2:11" s="1" customFormat="1" ht="23.25" customHeight="1">
      <c r="B47" s="41"/>
      <c r="C47" s="42"/>
      <c r="D47" s="42"/>
      <c r="E47" s="363" t="str">
        <f>E9</f>
        <v>1 - SO 101.1 Místní komunikace-způsobilé výdaje hlavní</v>
      </c>
      <c r="F47" s="364"/>
      <c r="G47" s="364"/>
      <c r="H47" s="364"/>
      <c r="I47" s="10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6"/>
      <c r="J48" s="42"/>
      <c r="K48" s="45"/>
    </row>
    <row r="49" spans="2:47" s="1" customFormat="1" ht="18" customHeight="1">
      <c r="B49" s="41"/>
      <c r="C49" s="37" t="s">
        <v>22</v>
      </c>
      <c r="D49" s="42"/>
      <c r="E49" s="42"/>
      <c r="F49" s="35" t="str">
        <f>F12</f>
        <v xml:space="preserve"> </v>
      </c>
      <c r="G49" s="42"/>
      <c r="H49" s="42"/>
      <c r="I49" s="107" t="s">
        <v>24</v>
      </c>
      <c r="J49" s="108" t="str">
        <f>IF(J12="","",J12)</f>
        <v>23. 1. 2019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6"/>
      <c r="J50" s="42"/>
      <c r="K50" s="45"/>
    </row>
    <row r="51" spans="2:47" s="1" customFormat="1" ht="15">
      <c r="B51" s="41"/>
      <c r="C51" s="37" t="s">
        <v>26</v>
      </c>
      <c r="D51" s="42"/>
      <c r="E51" s="42"/>
      <c r="F51" s="35" t="str">
        <f>E15</f>
        <v>Město kopřivnice</v>
      </c>
      <c r="G51" s="42"/>
      <c r="H51" s="42"/>
      <c r="I51" s="107" t="s">
        <v>31</v>
      </c>
      <c r="J51" s="35" t="str">
        <f>E21</f>
        <v>HaskoningDHV Czech Republic spol.s.r.o.,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>Ing.Ondřej Bojko</v>
      </c>
      <c r="G52" s="42"/>
      <c r="H52" s="42"/>
      <c r="I52" s="10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6"/>
      <c r="J53" s="42"/>
      <c r="K53" s="45"/>
    </row>
    <row r="54" spans="2:47" s="1" customFormat="1" ht="29.25" customHeight="1">
      <c r="B54" s="41"/>
      <c r="C54" s="130" t="s">
        <v>93</v>
      </c>
      <c r="D54" s="120"/>
      <c r="E54" s="120"/>
      <c r="F54" s="120"/>
      <c r="G54" s="120"/>
      <c r="H54" s="120"/>
      <c r="I54" s="131"/>
      <c r="J54" s="132" t="s">
        <v>94</v>
      </c>
      <c r="K54" s="13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6"/>
      <c r="J55" s="42"/>
      <c r="K55" s="45"/>
    </row>
    <row r="56" spans="2:47" s="1" customFormat="1" ht="29.25" customHeight="1">
      <c r="B56" s="41"/>
      <c r="C56" s="134" t="s">
        <v>95</v>
      </c>
      <c r="D56" s="42"/>
      <c r="E56" s="42"/>
      <c r="F56" s="42"/>
      <c r="G56" s="42"/>
      <c r="H56" s="42"/>
      <c r="I56" s="106"/>
      <c r="J56" s="116">
        <f>J84</f>
        <v>0</v>
      </c>
      <c r="K56" s="45"/>
      <c r="AU56" s="24" t="s">
        <v>96</v>
      </c>
    </row>
    <row r="57" spans="2:47" s="7" customFormat="1" ht="24.95" customHeight="1">
      <c r="B57" s="135"/>
      <c r="C57" s="136"/>
      <c r="D57" s="137" t="s">
        <v>97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899999999999999" customHeight="1">
      <c r="B58" s="142"/>
      <c r="C58" s="143"/>
      <c r="D58" s="144" t="s">
        <v>98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9.899999999999999" customHeight="1">
      <c r="B59" s="142"/>
      <c r="C59" s="143"/>
      <c r="D59" s="144" t="s">
        <v>99</v>
      </c>
      <c r="E59" s="145"/>
      <c r="F59" s="145"/>
      <c r="G59" s="145"/>
      <c r="H59" s="145"/>
      <c r="I59" s="146"/>
      <c r="J59" s="147">
        <f>J100</f>
        <v>0</v>
      </c>
      <c r="K59" s="148"/>
    </row>
    <row r="60" spans="2:47" s="8" customFormat="1" ht="19.899999999999999" customHeight="1">
      <c r="B60" s="142"/>
      <c r="C60" s="143"/>
      <c r="D60" s="144" t="s">
        <v>100</v>
      </c>
      <c r="E60" s="145"/>
      <c r="F60" s="145"/>
      <c r="G60" s="145"/>
      <c r="H60" s="145"/>
      <c r="I60" s="146"/>
      <c r="J60" s="147">
        <f>J179</f>
        <v>0</v>
      </c>
      <c r="K60" s="148"/>
    </row>
    <row r="61" spans="2:47" s="8" customFormat="1" ht="19.899999999999999" customHeight="1">
      <c r="B61" s="142"/>
      <c r="C61" s="143"/>
      <c r="D61" s="144" t="s">
        <v>101</v>
      </c>
      <c r="E61" s="145"/>
      <c r="F61" s="145"/>
      <c r="G61" s="145"/>
      <c r="H61" s="145"/>
      <c r="I61" s="146"/>
      <c r="J61" s="147">
        <f>J182</f>
        <v>0</v>
      </c>
      <c r="K61" s="148"/>
    </row>
    <row r="62" spans="2:47" s="8" customFormat="1" ht="19.899999999999999" customHeight="1">
      <c r="B62" s="142"/>
      <c r="C62" s="143"/>
      <c r="D62" s="144" t="s">
        <v>102</v>
      </c>
      <c r="E62" s="145"/>
      <c r="F62" s="145"/>
      <c r="G62" s="145"/>
      <c r="H62" s="145"/>
      <c r="I62" s="146"/>
      <c r="J62" s="147">
        <f>J209</f>
        <v>0</v>
      </c>
      <c r="K62" s="148"/>
    </row>
    <row r="63" spans="2:47" s="8" customFormat="1" ht="19.899999999999999" customHeight="1">
      <c r="B63" s="142"/>
      <c r="C63" s="143"/>
      <c r="D63" s="144" t="s">
        <v>103</v>
      </c>
      <c r="E63" s="145"/>
      <c r="F63" s="145"/>
      <c r="G63" s="145"/>
      <c r="H63" s="145"/>
      <c r="I63" s="146"/>
      <c r="J63" s="147">
        <f>J260</f>
        <v>0</v>
      </c>
      <c r="K63" s="148"/>
    </row>
    <row r="64" spans="2:47" s="8" customFormat="1" ht="19.899999999999999" customHeight="1">
      <c r="B64" s="142"/>
      <c r="C64" s="143"/>
      <c r="D64" s="144" t="s">
        <v>104</v>
      </c>
      <c r="E64" s="145"/>
      <c r="F64" s="145"/>
      <c r="G64" s="145"/>
      <c r="H64" s="145"/>
      <c r="I64" s="146"/>
      <c r="J64" s="147">
        <f>J267</f>
        <v>0</v>
      </c>
      <c r="K64" s="148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06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27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28"/>
      <c r="J70" s="60"/>
      <c r="K70" s="60"/>
      <c r="L70" s="41"/>
    </row>
    <row r="71" spans="2:12" s="1" customFormat="1" ht="36.950000000000003" customHeight="1">
      <c r="B71" s="41"/>
      <c r="C71" s="61" t="s">
        <v>105</v>
      </c>
      <c r="L71" s="41"/>
    </row>
    <row r="72" spans="2:12" s="1" customFormat="1" ht="6.95" customHeight="1">
      <c r="B72" s="41"/>
      <c r="L72" s="41"/>
    </row>
    <row r="73" spans="2:12" s="1" customFormat="1" ht="14.45" customHeight="1">
      <c r="B73" s="41"/>
      <c r="C73" s="63" t="s">
        <v>18</v>
      </c>
      <c r="L73" s="41"/>
    </row>
    <row r="74" spans="2:12" s="1" customFormat="1" ht="22.5" customHeight="1">
      <c r="B74" s="41"/>
      <c r="E74" s="357" t="str">
        <f>E7</f>
        <v>Cyklistické propojení Kopřivnice,Paseky-Závišice</v>
      </c>
      <c r="F74" s="358"/>
      <c r="G74" s="358"/>
      <c r="H74" s="358"/>
      <c r="L74" s="41"/>
    </row>
    <row r="75" spans="2:12" s="1" customFormat="1" ht="14.45" customHeight="1">
      <c r="B75" s="41"/>
      <c r="C75" s="63" t="s">
        <v>90</v>
      </c>
      <c r="L75" s="41"/>
    </row>
    <row r="76" spans="2:12" s="1" customFormat="1" ht="23.25" customHeight="1">
      <c r="B76" s="41"/>
      <c r="E76" s="327" t="str">
        <f>E9</f>
        <v>1 - SO 101.1 Místní komunikace-způsobilé výdaje hlavní</v>
      </c>
      <c r="F76" s="359"/>
      <c r="G76" s="359"/>
      <c r="H76" s="359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22</v>
      </c>
      <c r="F78" s="149" t="str">
        <f>F12</f>
        <v xml:space="preserve"> </v>
      </c>
      <c r="I78" s="150" t="s">
        <v>24</v>
      </c>
      <c r="J78" s="67" t="str">
        <f>IF(J12="","",J12)</f>
        <v>23. 1. 2019</v>
      </c>
      <c r="L78" s="41"/>
    </row>
    <row r="79" spans="2:12" s="1" customFormat="1" ht="6.95" customHeight="1">
      <c r="B79" s="41"/>
      <c r="L79" s="41"/>
    </row>
    <row r="80" spans="2:12" s="1" customFormat="1" ht="15">
      <c r="B80" s="41"/>
      <c r="C80" s="63" t="s">
        <v>26</v>
      </c>
      <c r="F80" s="149" t="str">
        <f>E15</f>
        <v>Město kopřivnice</v>
      </c>
      <c r="I80" s="150" t="s">
        <v>31</v>
      </c>
      <c r="J80" s="149" t="str">
        <f>E21</f>
        <v>HaskoningDHV Czech Republic spol.s.r.o.,</v>
      </c>
      <c r="L80" s="41"/>
    </row>
    <row r="81" spans="2:65" s="1" customFormat="1" ht="14.45" customHeight="1">
      <c r="B81" s="41"/>
      <c r="C81" s="63" t="s">
        <v>30</v>
      </c>
      <c r="F81" s="149" t="str">
        <f>IF(E18="","",E18)</f>
        <v>Ing.Ondřej Bojko</v>
      </c>
      <c r="L81" s="41"/>
    </row>
    <row r="82" spans="2:65" s="1" customFormat="1" ht="10.35" customHeight="1">
      <c r="B82" s="41"/>
      <c r="L82" s="41"/>
    </row>
    <row r="83" spans="2:65" s="9" customFormat="1" ht="29.25" customHeight="1">
      <c r="B83" s="151"/>
      <c r="C83" s="152" t="s">
        <v>106</v>
      </c>
      <c r="D83" s="153" t="s">
        <v>54</v>
      </c>
      <c r="E83" s="153" t="s">
        <v>50</v>
      </c>
      <c r="F83" s="153" t="s">
        <v>107</v>
      </c>
      <c r="G83" s="153" t="s">
        <v>108</v>
      </c>
      <c r="H83" s="153" t="s">
        <v>109</v>
      </c>
      <c r="I83" s="154" t="s">
        <v>110</v>
      </c>
      <c r="J83" s="153" t="s">
        <v>94</v>
      </c>
      <c r="K83" s="155" t="s">
        <v>111</v>
      </c>
      <c r="L83" s="151"/>
      <c r="M83" s="73" t="s">
        <v>112</v>
      </c>
      <c r="N83" s="74" t="s">
        <v>39</v>
      </c>
      <c r="O83" s="74" t="s">
        <v>113</v>
      </c>
      <c r="P83" s="74" t="s">
        <v>114</v>
      </c>
      <c r="Q83" s="74" t="s">
        <v>115</v>
      </c>
      <c r="R83" s="74" t="s">
        <v>116</v>
      </c>
      <c r="S83" s="74" t="s">
        <v>117</v>
      </c>
      <c r="T83" s="75" t="s">
        <v>118</v>
      </c>
    </row>
    <row r="84" spans="2:65" s="1" customFormat="1" ht="29.25" customHeight="1">
      <c r="B84" s="41"/>
      <c r="C84" s="77" t="s">
        <v>95</v>
      </c>
      <c r="J84" s="156">
        <f>BK84</f>
        <v>0</v>
      </c>
      <c r="L84" s="41"/>
      <c r="M84" s="76"/>
      <c r="N84" s="68"/>
      <c r="O84" s="68"/>
      <c r="P84" s="157">
        <f>P85</f>
        <v>0</v>
      </c>
      <c r="Q84" s="68"/>
      <c r="R84" s="157">
        <f>R85</f>
        <v>216.13779299999999</v>
      </c>
      <c r="S84" s="68"/>
      <c r="T84" s="158">
        <f>T85</f>
        <v>168.91199999999998</v>
      </c>
      <c r="AT84" s="24" t="s">
        <v>68</v>
      </c>
      <c r="AU84" s="24" t="s">
        <v>96</v>
      </c>
      <c r="BK84" s="159">
        <f>BK85</f>
        <v>0</v>
      </c>
    </row>
    <row r="85" spans="2:65" s="10" customFormat="1" ht="37.35" customHeight="1">
      <c r="B85" s="160"/>
      <c r="D85" s="161" t="s">
        <v>68</v>
      </c>
      <c r="E85" s="162" t="s">
        <v>119</v>
      </c>
      <c r="F85" s="162" t="s">
        <v>120</v>
      </c>
      <c r="I85" s="163"/>
      <c r="J85" s="164">
        <f>BK85</f>
        <v>0</v>
      </c>
      <c r="L85" s="160"/>
      <c r="M85" s="165"/>
      <c r="N85" s="166"/>
      <c r="O85" s="166"/>
      <c r="P85" s="167">
        <f>P86+P100+P179+P182+P209+P260+P267</f>
        <v>0</v>
      </c>
      <c r="Q85" s="166"/>
      <c r="R85" s="167">
        <f>R86+R100+R179+R182+R209+R260+R267</f>
        <v>216.13779299999999</v>
      </c>
      <c r="S85" s="166"/>
      <c r="T85" s="168">
        <f>T86+T100+T179+T182+T209+T260+T267</f>
        <v>168.91199999999998</v>
      </c>
      <c r="AR85" s="161" t="s">
        <v>74</v>
      </c>
      <c r="AT85" s="169" t="s">
        <v>68</v>
      </c>
      <c r="AU85" s="169" t="s">
        <v>69</v>
      </c>
      <c r="AY85" s="161" t="s">
        <v>121</v>
      </c>
      <c r="BK85" s="170">
        <f>BK86+BK100+BK179+BK182+BK209+BK260+BK267</f>
        <v>0</v>
      </c>
    </row>
    <row r="86" spans="2:65" s="10" customFormat="1" ht="19.899999999999999" customHeight="1">
      <c r="B86" s="160"/>
      <c r="D86" s="171" t="s">
        <v>68</v>
      </c>
      <c r="E86" s="172" t="s">
        <v>122</v>
      </c>
      <c r="F86" s="172" t="s">
        <v>123</v>
      </c>
      <c r="I86" s="163"/>
      <c r="J86" s="173">
        <f>BK86</f>
        <v>0</v>
      </c>
      <c r="L86" s="160"/>
      <c r="M86" s="165"/>
      <c r="N86" s="166"/>
      <c r="O86" s="166"/>
      <c r="P86" s="167">
        <f>SUM(P87:P99)</f>
        <v>0</v>
      </c>
      <c r="Q86" s="166"/>
      <c r="R86" s="167">
        <f>SUM(R87:R99)</f>
        <v>182.33319999999998</v>
      </c>
      <c r="S86" s="166"/>
      <c r="T86" s="168">
        <f>SUM(T87:T99)</f>
        <v>0</v>
      </c>
      <c r="AR86" s="161" t="s">
        <v>74</v>
      </c>
      <c r="AT86" s="169" t="s">
        <v>68</v>
      </c>
      <c r="AU86" s="169" t="s">
        <v>74</v>
      </c>
      <c r="AY86" s="161" t="s">
        <v>121</v>
      </c>
      <c r="BK86" s="170">
        <f>SUM(BK87:BK99)</f>
        <v>0</v>
      </c>
    </row>
    <row r="87" spans="2:65" s="1" customFormat="1" ht="44.25" customHeight="1">
      <c r="B87" s="174"/>
      <c r="C87" s="175" t="s">
        <v>74</v>
      </c>
      <c r="D87" s="175" t="s">
        <v>124</v>
      </c>
      <c r="E87" s="176" t="s">
        <v>125</v>
      </c>
      <c r="F87" s="177" t="s">
        <v>126</v>
      </c>
      <c r="G87" s="178" t="s">
        <v>127</v>
      </c>
      <c r="H87" s="179">
        <v>108</v>
      </c>
      <c r="I87" s="180"/>
      <c r="J87" s="181">
        <f>ROUND(I87*H87,2)</f>
        <v>0</v>
      </c>
      <c r="K87" s="177" t="s">
        <v>128</v>
      </c>
      <c r="L87" s="41"/>
      <c r="M87" s="182" t="s">
        <v>5</v>
      </c>
      <c r="N87" s="183" t="s">
        <v>40</v>
      </c>
      <c r="O87" s="42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AR87" s="24" t="s">
        <v>129</v>
      </c>
      <c r="AT87" s="24" t="s">
        <v>124</v>
      </c>
      <c r="AU87" s="24" t="s">
        <v>78</v>
      </c>
      <c r="AY87" s="24" t="s">
        <v>121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4" t="s">
        <v>74</v>
      </c>
      <c r="BK87" s="186">
        <f>ROUND(I87*H87,2)</f>
        <v>0</v>
      </c>
      <c r="BL87" s="24" t="s">
        <v>129</v>
      </c>
      <c r="BM87" s="24" t="s">
        <v>130</v>
      </c>
    </row>
    <row r="88" spans="2:65" s="11" customFormat="1">
      <c r="B88" s="187"/>
      <c r="D88" s="188" t="s">
        <v>131</v>
      </c>
      <c r="E88" s="189" t="s">
        <v>5</v>
      </c>
      <c r="F88" s="190" t="s">
        <v>132</v>
      </c>
      <c r="H88" s="191">
        <v>108</v>
      </c>
      <c r="I88" s="192"/>
      <c r="L88" s="187"/>
      <c r="M88" s="193"/>
      <c r="N88" s="194"/>
      <c r="O88" s="194"/>
      <c r="P88" s="194"/>
      <c r="Q88" s="194"/>
      <c r="R88" s="194"/>
      <c r="S88" s="194"/>
      <c r="T88" s="195"/>
      <c r="AT88" s="189" t="s">
        <v>131</v>
      </c>
      <c r="AU88" s="189" t="s">
        <v>78</v>
      </c>
      <c r="AV88" s="11" t="s">
        <v>78</v>
      </c>
      <c r="AW88" s="11" t="s">
        <v>33</v>
      </c>
      <c r="AX88" s="11" t="s">
        <v>69</v>
      </c>
      <c r="AY88" s="189" t="s">
        <v>121</v>
      </c>
    </row>
    <row r="89" spans="2:65" s="12" customFormat="1">
      <c r="B89" s="196"/>
      <c r="D89" s="197" t="s">
        <v>131</v>
      </c>
      <c r="E89" s="198" t="s">
        <v>5</v>
      </c>
      <c r="F89" s="199" t="s">
        <v>133</v>
      </c>
      <c r="H89" s="200">
        <v>108</v>
      </c>
      <c r="I89" s="201"/>
      <c r="L89" s="196"/>
      <c r="M89" s="202"/>
      <c r="N89" s="203"/>
      <c r="O89" s="203"/>
      <c r="P89" s="203"/>
      <c r="Q89" s="203"/>
      <c r="R89" s="203"/>
      <c r="S89" s="203"/>
      <c r="T89" s="204"/>
      <c r="AT89" s="205" t="s">
        <v>131</v>
      </c>
      <c r="AU89" s="205" t="s">
        <v>78</v>
      </c>
      <c r="AV89" s="12" t="s">
        <v>129</v>
      </c>
      <c r="AW89" s="12" t="s">
        <v>33</v>
      </c>
      <c r="AX89" s="12" t="s">
        <v>74</v>
      </c>
      <c r="AY89" s="205" t="s">
        <v>121</v>
      </c>
    </row>
    <row r="90" spans="2:65" s="1" customFormat="1" ht="44.25" customHeight="1">
      <c r="B90" s="174"/>
      <c r="C90" s="175" t="s">
        <v>78</v>
      </c>
      <c r="D90" s="175" t="s">
        <v>124</v>
      </c>
      <c r="E90" s="176" t="s">
        <v>134</v>
      </c>
      <c r="F90" s="177" t="s">
        <v>135</v>
      </c>
      <c r="G90" s="178" t="s">
        <v>127</v>
      </c>
      <c r="H90" s="179">
        <v>108</v>
      </c>
      <c r="I90" s="180"/>
      <c r="J90" s="181">
        <f>ROUND(I90*H90,2)</f>
        <v>0</v>
      </c>
      <c r="K90" s="177" t="s">
        <v>128</v>
      </c>
      <c r="L90" s="41"/>
      <c r="M90" s="182" t="s">
        <v>5</v>
      </c>
      <c r="N90" s="183" t="s">
        <v>40</v>
      </c>
      <c r="O90" s="42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4" t="s">
        <v>129</v>
      </c>
      <c r="AT90" s="24" t="s">
        <v>124</v>
      </c>
      <c r="AU90" s="24" t="s">
        <v>78</v>
      </c>
      <c r="AY90" s="24" t="s">
        <v>121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4" t="s">
        <v>74</v>
      </c>
      <c r="BK90" s="186">
        <f>ROUND(I90*H90,2)</f>
        <v>0</v>
      </c>
      <c r="BL90" s="24" t="s">
        <v>129</v>
      </c>
      <c r="BM90" s="24" t="s">
        <v>136</v>
      </c>
    </row>
    <row r="91" spans="2:65" s="1" customFormat="1" ht="31.5" customHeight="1">
      <c r="B91" s="174"/>
      <c r="C91" s="175" t="s">
        <v>81</v>
      </c>
      <c r="D91" s="175" t="s">
        <v>124</v>
      </c>
      <c r="E91" s="176" t="s">
        <v>137</v>
      </c>
      <c r="F91" s="177" t="s">
        <v>138</v>
      </c>
      <c r="G91" s="178" t="s">
        <v>127</v>
      </c>
      <c r="H91" s="179">
        <v>108</v>
      </c>
      <c r="I91" s="180"/>
      <c r="J91" s="181">
        <f>ROUND(I91*H91,2)</f>
        <v>0</v>
      </c>
      <c r="K91" s="177" t="s">
        <v>128</v>
      </c>
      <c r="L91" s="41"/>
      <c r="M91" s="182" t="s">
        <v>5</v>
      </c>
      <c r="N91" s="183" t="s">
        <v>40</v>
      </c>
      <c r="O91" s="42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AR91" s="24" t="s">
        <v>129</v>
      </c>
      <c r="AT91" s="24" t="s">
        <v>124</v>
      </c>
      <c r="AU91" s="24" t="s">
        <v>78</v>
      </c>
      <c r="AY91" s="24" t="s">
        <v>121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4" t="s">
        <v>74</v>
      </c>
      <c r="BK91" s="186">
        <f>ROUND(I91*H91,2)</f>
        <v>0</v>
      </c>
      <c r="BL91" s="24" t="s">
        <v>129</v>
      </c>
      <c r="BM91" s="24" t="s">
        <v>139</v>
      </c>
    </row>
    <row r="92" spans="2:65" s="1" customFormat="1" ht="22.5" customHeight="1">
      <c r="B92" s="174"/>
      <c r="C92" s="206" t="s">
        <v>129</v>
      </c>
      <c r="D92" s="206" t="s">
        <v>140</v>
      </c>
      <c r="E92" s="207" t="s">
        <v>141</v>
      </c>
      <c r="F92" s="208" t="s">
        <v>142</v>
      </c>
      <c r="G92" s="209" t="s">
        <v>143</v>
      </c>
      <c r="H92" s="210">
        <v>182.16399999999999</v>
      </c>
      <c r="I92" s="211"/>
      <c r="J92" s="212">
        <f>ROUND(I92*H92,2)</f>
        <v>0</v>
      </c>
      <c r="K92" s="208" t="s">
        <v>128</v>
      </c>
      <c r="L92" s="213"/>
      <c r="M92" s="214" t="s">
        <v>5</v>
      </c>
      <c r="N92" s="215" t="s">
        <v>40</v>
      </c>
      <c r="O92" s="42"/>
      <c r="P92" s="184">
        <f>O92*H92</f>
        <v>0</v>
      </c>
      <c r="Q92" s="184">
        <v>1</v>
      </c>
      <c r="R92" s="184">
        <f>Q92*H92</f>
        <v>182.16399999999999</v>
      </c>
      <c r="S92" s="184">
        <v>0</v>
      </c>
      <c r="T92" s="185">
        <f>S92*H92</f>
        <v>0</v>
      </c>
      <c r="AR92" s="24" t="s">
        <v>144</v>
      </c>
      <c r="AT92" s="24" t="s">
        <v>140</v>
      </c>
      <c r="AU92" s="24" t="s">
        <v>78</v>
      </c>
      <c r="AY92" s="24" t="s">
        <v>121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4" t="s">
        <v>74</v>
      </c>
      <c r="BK92" s="186">
        <f>ROUND(I92*H92,2)</f>
        <v>0</v>
      </c>
      <c r="BL92" s="24" t="s">
        <v>129</v>
      </c>
      <c r="BM92" s="24" t="s">
        <v>145</v>
      </c>
    </row>
    <row r="93" spans="2:65" s="11" customFormat="1">
      <c r="B93" s="187"/>
      <c r="D93" s="188" t="s">
        <v>131</v>
      </c>
      <c r="E93" s="189" t="s">
        <v>5</v>
      </c>
      <c r="F93" s="190" t="s">
        <v>146</v>
      </c>
      <c r="H93" s="191">
        <v>182.16399999999999</v>
      </c>
      <c r="I93" s="192"/>
      <c r="L93" s="187"/>
      <c r="M93" s="193"/>
      <c r="N93" s="194"/>
      <c r="O93" s="194"/>
      <c r="P93" s="194"/>
      <c r="Q93" s="194"/>
      <c r="R93" s="194"/>
      <c r="S93" s="194"/>
      <c r="T93" s="195"/>
      <c r="AT93" s="189" t="s">
        <v>131</v>
      </c>
      <c r="AU93" s="189" t="s">
        <v>78</v>
      </c>
      <c r="AV93" s="11" t="s">
        <v>78</v>
      </c>
      <c r="AW93" s="11" t="s">
        <v>33</v>
      </c>
      <c r="AX93" s="11" t="s">
        <v>69</v>
      </c>
      <c r="AY93" s="189" t="s">
        <v>121</v>
      </c>
    </row>
    <row r="94" spans="2:65" s="12" customFormat="1">
      <c r="B94" s="196"/>
      <c r="D94" s="197" t="s">
        <v>131</v>
      </c>
      <c r="E94" s="198" t="s">
        <v>5</v>
      </c>
      <c r="F94" s="199" t="s">
        <v>133</v>
      </c>
      <c r="H94" s="200">
        <v>182.16399999999999</v>
      </c>
      <c r="I94" s="201"/>
      <c r="L94" s="196"/>
      <c r="M94" s="202"/>
      <c r="N94" s="203"/>
      <c r="O94" s="203"/>
      <c r="P94" s="203"/>
      <c r="Q94" s="203"/>
      <c r="R94" s="203"/>
      <c r="S94" s="203"/>
      <c r="T94" s="204"/>
      <c r="AT94" s="205" t="s">
        <v>131</v>
      </c>
      <c r="AU94" s="205" t="s">
        <v>78</v>
      </c>
      <c r="AV94" s="12" t="s">
        <v>129</v>
      </c>
      <c r="AW94" s="12" t="s">
        <v>33</v>
      </c>
      <c r="AX94" s="12" t="s">
        <v>74</v>
      </c>
      <c r="AY94" s="205" t="s">
        <v>121</v>
      </c>
    </row>
    <row r="95" spans="2:65" s="1" customFormat="1" ht="22.5" customHeight="1">
      <c r="B95" s="174"/>
      <c r="C95" s="175" t="s">
        <v>147</v>
      </c>
      <c r="D95" s="175" t="s">
        <v>124</v>
      </c>
      <c r="E95" s="176" t="s">
        <v>148</v>
      </c>
      <c r="F95" s="177" t="s">
        <v>149</v>
      </c>
      <c r="G95" s="178" t="s">
        <v>127</v>
      </c>
      <c r="H95" s="179">
        <v>108</v>
      </c>
      <c r="I95" s="180"/>
      <c r="J95" s="181">
        <f>ROUND(I95*H95,2)</f>
        <v>0</v>
      </c>
      <c r="K95" s="177" t="s">
        <v>128</v>
      </c>
      <c r="L95" s="41"/>
      <c r="M95" s="182" t="s">
        <v>5</v>
      </c>
      <c r="N95" s="183" t="s">
        <v>40</v>
      </c>
      <c r="O95" s="4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AR95" s="24" t="s">
        <v>129</v>
      </c>
      <c r="AT95" s="24" t="s">
        <v>124</v>
      </c>
      <c r="AU95" s="24" t="s">
        <v>78</v>
      </c>
      <c r="AY95" s="24" t="s">
        <v>121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4" t="s">
        <v>74</v>
      </c>
      <c r="BK95" s="186">
        <f>ROUND(I95*H95,2)</f>
        <v>0</v>
      </c>
      <c r="BL95" s="24" t="s">
        <v>129</v>
      </c>
      <c r="BM95" s="24" t="s">
        <v>150</v>
      </c>
    </row>
    <row r="96" spans="2:65" s="1" customFormat="1" ht="22.5" customHeight="1">
      <c r="B96" s="174"/>
      <c r="C96" s="175" t="s">
        <v>151</v>
      </c>
      <c r="D96" s="175" t="s">
        <v>124</v>
      </c>
      <c r="E96" s="176" t="s">
        <v>152</v>
      </c>
      <c r="F96" s="177" t="s">
        <v>153</v>
      </c>
      <c r="G96" s="178" t="s">
        <v>143</v>
      </c>
      <c r="H96" s="179">
        <v>162</v>
      </c>
      <c r="I96" s="180"/>
      <c r="J96" s="181">
        <f>ROUND(I96*H96,2)</f>
        <v>0</v>
      </c>
      <c r="K96" s="177" t="s">
        <v>128</v>
      </c>
      <c r="L96" s="41"/>
      <c r="M96" s="182" t="s">
        <v>5</v>
      </c>
      <c r="N96" s="183" t="s">
        <v>40</v>
      </c>
      <c r="O96" s="42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24" t="s">
        <v>129</v>
      </c>
      <c r="AT96" s="24" t="s">
        <v>124</v>
      </c>
      <c r="AU96" s="24" t="s">
        <v>78</v>
      </c>
      <c r="AY96" s="24" t="s">
        <v>121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4" t="s">
        <v>74</v>
      </c>
      <c r="BK96" s="186">
        <f>ROUND(I96*H96,2)</f>
        <v>0</v>
      </c>
      <c r="BL96" s="24" t="s">
        <v>129</v>
      </c>
      <c r="BM96" s="24" t="s">
        <v>154</v>
      </c>
    </row>
    <row r="97" spans="2:65" s="11" customFormat="1">
      <c r="B97" s="187"/>
      <c r="D97" s="188" t="s">
        <v>131</v>
      </c>
      <c r="E97" s="189" t="s">
        <v>5</v>
      </c>
      <c r="F97" s="190" t="s">
        <v>155</v>
      </c>
      <c r="H97" s="191">
        <v>162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131</v>
      </c>
      <c r="AU97" s="189" t="s">
        <v>78</v>
      </c>
      <c r="AV97" s="11" t="s">
        <v>78</v>
      </c>
      <c r="AW97" s="11" t="s">
        <v>33</v>
      </c>
      <c r="AX97" s="11" t="s">
        <v>69</v>
      </c>
      <c r="AY97" s="189" t="s">
        <v>121</v>
      </c>
    </row>
    <row r="98" spans="2:65" s="12" customFormat="1">
      <c r="B98" s="196"/>
      <c r="D98" s="197" t="s">
        <v>131</v>
      </c>
      <c r="E98" s="198" t="s">
        <v>5</v>
      </c>
      <c r="F98" s="199" t="s">
        <v>133</v>
      </c>
      <c r="H98" s="200">
        <v>162</v>
      </c>
      <c r="I98" s="201"/>
      <c r="L98" s="196"/>
      <c r="M98" s="202"/>
      <c r="N98" s="203"/>
      <c r="O98" s="203"/>
      <c r="P98" s="203"/>
      <c r="Q98" s="203"/>
      <c r="R98" s="203"/>
      <c r="S98" s="203"/>
      <c r="T98" s="204"/>
      <c r="AT98" s="205" t="s">
        <v>131</v>
      </c>
      <c r="AU98" s="205" t="s">
        <v>78</v>
      </c>
      <c r="AV98" s="12" t="s">
        <v>129</v>
      </c>
      <c r="AW98" s="12" t="s">
        <v>33</v>
      </c>
      <c r="AX98" s="12" t="s">
        <v>74</v>
      </c>
      <c r="AY98" s="205" t="s">
        <v>121</v>
      </c>
    </row>
    <row r="99" spans="2:65" s="1" customFormat="1" ht="31.5" customHeight="1">
      <c r="B99" s="174"/>
      <c r="C99" s="175" t="s">
        <v>156</v>
      </c>
      <c r="D99" s="175" t="s">
        <v>124</v>
      </c>
      <c r="E99" s="176" t="s">
        <v>157</v>
      </c>
      <c r="F99" s="177" t="s">
        <v>158</v>
      </c>
      <c r="G99" s="178" t="s">
        <v>159</v>
      </c>
      <c r="H99" s="179">
        <v>360</v>
      </c>
      <c r="I99" s="180"/>
      <c r="J99" s="181">
        <f>ROUND(I99*H99,2)</f>
        <v>0</v>
      </c>
      <c r="K99" s="177" t="s">
        <v>128</v>
      </c>
      <c r="L99" s="41"/>
      <c r="M99" s="182" t="s">
        <v>5</v>
      </c>
      <c r="N99" s="183" t="s">
        <v>40</v>
      </c>
      <c r="O99" s="42"/>
      <c r="P99" s="184">
        <f>O99*H99</f>
        <v>0</v>
      </c>
      <c r="Q99" s="184">
        <v>4.6999999999999999E-4</v>
      </c>
      <c r="R99" s="184">
        <f>Q99*H99</f>
        <v>0.16919999999999999</v>
      </c>
      <c r="S99" s="184">
        <v>0</v>
      </c>
      <c r="T99" s="185">
        <f>S99*H99</f>
        <v>0</v>
      </c>
      <c r="AR99" s="24" t="s">
        <v>129</v>
      </c>
      <c r="AT99" s="24" t="s">
        <v>124</v>
      </c>
      <c r="AU99" s="24" t="s">
        <v>78</v>
      </c>
      <c r="AY99" s="24" t="s">
        <v>121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4" t="s">
        <v>74</v>
      </c>
      <c r="BK99" s="186">
        <f>ROUND(I99*H99,2)</f>
        <v>0</v>
      </c>
      <c r="BL99" s="24" t="s">
        <v>129</v>
      </c>
      <c r="BM99" s="24" t="s">
        <v>160</v>
      </c>
    </row>
    <row r="100" spans="2:65" s="10" customFormat="1" ht="29.85" customHeight="1">
      <c r="B100" s="160"/>
      <c r="D100" s="171" t="s">
        <v>68</v>
      </c>
      <c r="E100" s="172" t="s">
        <v>74</v>
      </c>
      <c r="F100" s="172" t="s">
        <v>161</v>
      </c>
      <c r="I100" s="163"/>
      <c r="J100" s="173">
        <f>BK100</f>
        <v>0</v>
      </c>
      <c r="L100" s="160"/>
      <c r="M100" s="165"/>
      <c r="N100" s="166"/>
      <c r="O100" s="166"/>
      <c r="P100" s="167">
        <f>SUM(P101:P178)</f>
        <v>0</v>
      </c>
      <c r="Q100" s="166"/>
      <c r="R100" s="167">
        <f>SUM(R101:R178)</f>
        <v>0.64432500000000004</v>
      </c>
      <c r="S100" s="166"/>
      <c r="T100" s="168">
        <f>SUM(T101:T178)</f>
        <v>168.2</v>
      </c>
      <c r="AR100" s="161" t="s">
        <v>74</v>
      </c>
      <c r="AT100" s="169" t="s">
        <v>68</v>
      </c>
      <c r="AU100" s="169" t="s">
        <v>74</v>
      </c>
      <c r="AY100" s="161" t="s">
        <v>121</v>
      </c>
      <c r="BK100" s="170">
        <f>SUM(BK101:BK178)</f>
        <v>0</v>
      </c>
    </row>
    <row r="101" spans="2:65" s="1" customFormat="1" ht="22.5" customHeight="1">
      <c r="B101" s="174"/>
      <c r="C101" s="175" t="s">
        <v>144</v>
      </c>
      <c r="D101" s="175" t="s">
        <v>124</v>
      </c>
      <c r="E101" s="176" t="s">
        <v>162</v>
      </c>
      <c r="F101" s="177" t="s">
        <v>163</v>
      </c>
      <c r="G101" s="178" t="s">
        <v>164</v>
      </c>
      <c r="H101" s="179">
        <v>23</v>
      </c>
      <c r="I101" s="180"/>
      <c r="J101" s="181">
        <f>ROUND(I101*H101,2)</f>
        <v>0</v>
      </c>
      <c r="K101" s="177" t="s">
        <v>5</v>
      </c>
      <c r="L101" s="41"/>
      <c r="M101" s="182" t="s">
        <v>5</v>
      </c>
      <c r="N101" s="183" t="s">
        <v>40</v>
      </c>
      <c r="O101" s="4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4" t="s">
        <v>129</v>
      </c>
      <c r="AT101" s="24" t="s">
        <v>124</v>
      </c>
      <c r="AU101" s="24" t="s">
        <v>78</v>
      </c>
      <c r="AY101" s="24" t="s">
        <v>121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4" t="s">
        <v>74</v>
      </c>
      <c r="BK101" s="186">
        <f>ROUND(I101*H101,2)</f>
        <v>0</v>
      </c>
      <c r="BL101" s="24" t="s">
        <v>129</v>
      </c>
      <c r="BM101" s="24" t="s">
        <v>165</v>
      </c>
    </row>
    <row r="102" spans="2:65" s="1" customFormat="1" ht="31.5" customHeight="1">
      <c r="B102" s="174"/>
      <c r="C102" s="175" t="s">
        <v>166</v>
      </c>
      <c r="D102" s="175" t="s">
        <v>124</v>
      </c>
      <c r="E102" s="176" t="s">
        <v>167</v>
      </c>
      <c r="F102" s="177" t="s">
        <v>168</v>
      </c>
      <c r="G102" s="178" t="s">
        <v>159</v>
      </c>
      <c r="H102" s="179">
        <v>20</v>
      </c>
      <c r="I102" s="180"/>
      <c r="J102" s="181">
        <f>ROUND(I102*H102,2)</f>
        <v>0</v>
      </c>
      <c r="K102" s="177" t="s">
        <v>128</v>
      </c>
      <c r="L102" s="41"/>
      <c r="M102" s="182" t="s">
        <v>5</v>
      </c>
      <c r="N102" s="183" t="s">
        <v>40</v>
      </c>
      <c r="O102" s="4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24" t="s">
        <v>129</v>
      </c>
      <c r="AT102" s="24" t="s">
        <v>124</v>
      </c>
      <c r="AU102" s="24" t="s">
        <v>78</v>
      </c>
      <c r="AY102" s="24" t="s">
        <v>121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4" t="s">
        <v>74</v>
      </c>
      <c r="BK102" s="186">
        <f>ROUND(I102*H102,2)</f>
        <v>0</v>
      </c>
      <c r="BL102" s="24" t="s">
        <v>129</v>
      </c>
      <c r="BM102" s="24" t="s">
        <v>169</v>
      </c>
    </row>
    <row r="103" spans="2:65" s="13" customFormat="1">
      <c r="B103" s="216"/>
      <c r="D103" s="188" t="s">
        <v>131</v>
      </c>
      <c r="E103" s="217" t="s">
        <v>5</v>
      </c>
      <c r="F103" s="218" t="s">
        <v>170</v>
      </c>
      <c r="H103" s="219" t="s">
        <v>5</v>
      </c>
      <c r="I103" s="220"/>
      <c r="L103" s="216"/>
      <c r="M103" s="221"/>
      <c r="N103" s="222"/>
      <c r="O103" s="222"/>
      <c r="P103" s="222"/>
      <c r="Q103" s="222"/>
      <c r="R103" s="222"/>
      <c r="S103" s="222"/>
      <c r="T103" s="223"/>
      <c r="AT103" s="219" t="s">
        <v>131</v>
      </c>
      <c r="AU103" s="219" t="s">
        <v>78</v>
      </c>
      <c r="AV103" s="13" t="s">
        <v>74</v>
      </c>
      <c r="AW103" s="13" t="s">
        <v>33</v>
      </c>
      <c r="AX103" s="13" t="s">
        <v>69</v>
      </c>
      <c r="AY103" s="219" t="s">
        <v>121</v>
      </c>
    </row>
    <row r="104" spans="2:65" s="11" customFormat="1">
      <c r="B104" s="187"/>
      <c r="D104" s="188" t="s">
        <v>131</v>
      </c>
      <c r="E104" s="189" t="s">
        <v>5</v>
      </c>
      <c r="F104" s="190" t="s">
        <v>171</v>
      </c>
      <c r="H104" s="191">
        <v>20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131</v>
      </c>
      <c r="AU104" s="189" t="s">
        <v>78</v>
      </c>
      <c r="AV104" s="11" t="s">
        <v>78</v>
      </c>
      <c r="AW104" s="11" t="s">
        <v>33</v>
      </c>
      <c r="AX104" s="11" t="s">
        <v>69</v>
      </c>
      <c r="AY104" s="189" t="s">
        <v>121</v>
      </c>
    </row>
    <row r="105" spans="2:65" s="12" customFormat="1">
      <c r="B105" s="196"/>
      <c r="D105" s="197" t="s">
        <v>131</v>
      </c>
      <c r="E105" s="198" t="s">
        <v>5</v>
      </c>
      <c r="F105" s="199" t="s">
        <v>133</v>
      </c>
      <c r="H105" s="200">
        <v>20</v>
      </c>
      <c r="I105" s="201"/>
      <c r="L105" s="196"/>
      <c r="M105" s="202"/>
      <c r="N105" s="203"/>
      <c r="O105" s="203"/>
      <c r="P105" s="203"/>
      <c r="Q105" s="203"/>
      <c r="R105" s="203"/>
      <c r="S105" s="203"/>
      <c r="T105" s="204"/>
      <c r="AT105" s="205" t="s">
        <v>131</v>
      </c>
      <c r="AU105" s="205" t="s">
        <v>78</v>
      </c>
      <c r="AV105" s="12" t="s">
        <v>129</v>
      </c>
      <c r="AW105" s="12" t="s">
        <v>33</v>
      </c>
      <c r="AX105" s="12" t="s">
        <v>74</v>
      </c>
      <c r="AY105" s="205" t="s">
        <v>121</v>
      </c>
    </row>
    <row r="106" spans="2:65" s="1" customFormat="1" ht="44.25" customHeight="1">
      <c r="B106" s="174"/>
      <c r="C106" s="175" t="s">
        <v>172</v>
      </c>
      <c r="D106" s="175" t="s">
        <v>124</v>
      </c>
      <c r="E106" s="176" t="s">
        <v>173</v>
      </c>
      <c r="F106" s="177" t="s">
        <v>174</v>
      </c>
      <c r="G106" s="178" t="s">
        <v>159</v>
      </c>
      <c r="H106" s="179">
        <v>290</v>
      </c>
      <c r="I106" s="180"/>
      <c r="J106" s="181">
        <f>ROUND(I106*H106,2)</f>
        <v>0</v>
      </c>
      <c r="K106" s="177" t="s">
        <v>128</v>
      </c>
      <c r="L106" s="41"/>
      <c r="M106" s="182" t="s">
        <v>5</v>
      </c>
      <c r="N106" s="183" t="s">
        <v>40</v>
      </c>
      <c r="O106" s="42"/>
      <c r="P106" s="184">
        <f>O106*H106</f>
        <v>0</v>
      </c>
      <c r="Q106" s="184">
        <v>0</v>
      </c>
      <c r="R106" s="184">
        <f>Q106*H106</f>
        <v>0</v>
      </c>
      <c r="S106" s="184">
        <v>0.57999999999999996</v>
      </c>
      <c r="T106" s="185">
        <f>S106*H106</f>
        <v>168.2</v>
      </c>
      <c r="AR106" s="24" t="s">
        <v>129</v>
      </c>
      <c r="AT106" s="24" t="s">
        <v>124</v>
      </c>
      <c r="AU106" s="24" t="s">
        <v>78</v>
      </c>
      <c r="AY106" s="24" t="s">
        <v>121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4" t="s">
        <v>74</v>
      </c>
      <c r="BK106" s="186">
        <f>ROUND(I106*H106,2)</f>
        <v>0</v>
      </c>
      <c r="BL106" s="24" t="s">
        <v>129</v>
      </c>
      <c r="BM106" s="24" t="s">
        <v>175</v>
      </c>
    </row>
    <row r="107" spans="2:65" s="13" customFormat="1">
      <c r="B107" s="216"/>
      <c r="D107" s="188" t="s">
        <v>131</v>
      </c>
      <c r="E107" s="217" t="s">
        <v>5</v>
      </c>
      <c r="F107" s="218" t="s">
        <v>176</v>
      </c>
      <c r="H107" s="219" t="s">
        <v>5</v>
      </c>
      <c r="I107" s="220"/>
      <c r="L107" s="216"/>
      <c r="M107" s="221"/>
      <c r="N107" s="222"/>
      <c r="O107" s="222"/>
      <c r="P107" s="222"/>
      <c r="Q107" s="222"/>
      <c r="R107" s="222"/>
      <c r="S107" s="222"/>
      <c r="T107" s="223"/>
      <c r="AT107" s="219" t="s">
        <v>131</v>
      </c>
      <c r="AU107" s="219" t="s">
        <v>78</v>
      </c>
      <c r="AV107" s="13" t="s">
        <v>74</v>
      </c>
      <c r="AW107" s="13" t="s">
        <v>33</v>
      </c>
      <c r="AX107" s="13" t="s">
        <v>69</v>
      </c>
      <c r="AY107" s="219" t="s">
        <v>121</v>
      </c>
    </row>
    <row r="108" spans="2:65" s="11" customFormat="1">
      <c r="B108" s="187"/>
      <c r="D108" s="188" t="s">
        <v>131</v>
      </c>
      <c r="E108" s="189" t="s">
        <v>5</v>
      </c>
      <c r="F108" s="190" t="s">
        <v>177</v>
      </c>
      <c r="H108" s="191">
        <v>290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131</v>
      </c>
      <c r="AU108" s="189" t="s">
        <v>78</v>
      </c>
      <c r="AV108" s="11" t="s">
        <v>78</v>
      </c>
      <c r="AW108" s="11" t="s">
        <v>33</v>
      </c>
      <c r="AX108" s="11" t="s">
        <v>69</v>
      </c>
      <c r="AY108" s="189" t="s">
        <v>121</v>
      </c>
    </row>
    <row r="109" spans="2:65" s="12" customFormat="1">
      <c r="B109" s="196"/>
      <c r="D109" s="197" t="s">
        <v>131</v>
      </c>
      <c r="E109" s="198" t="s">
        <v>5</v>
      </c>
      <c r="F109" s="199" t="s">
        <v>133</v>
      </c>
      <c r="H109" s="200">
        <v>290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131</v>
      </c>
      <c r="AU109" s="205" t="s">
        <v>78</v>
      </c>
      <c r="AV109" s="12" t="s">
        <v>129</v>
      </c>
      <c r="AW109" s="12" t="s">
        <v>33</v>
      </c>
      <c r="AX109" s="12" t="s">
        <v>74</v>
      </c>
      <c r="AY109" s="205" t="s">
        <v>121</v>
      </c>
    </row>
    <row r="110" spans="2:65" s="1" customFormat="1" ht="44.25" customHeight="1">
      <c r="B110" s="174"/>
      <c r="C110" s="175" t="s">
        <v>178</v>
      </c>
      <c r="D110" s="175" t="s">
        <v>124</v>
      </c>
      <c r="E110" s="176" t="s">
        <v>179</v>
      </c>
      <c r="F110" s="177" t="s">
        <v>180</v>
      </c>
      <c r="G110" s="178" t="s">
        <v>127</v>
      </c>
      <c r="H110" s="179">
        <v>53.05</v>
      </c>
      <c r="I110" s="180"/>
      <c r="J110" s="181">
        <f>ROUND(I110*H110,2)</f>
        <v>0</v>
      </c>
      <c r="K110" s="177" t="s">
        <v>128</v>
      </c>
      <c r="L110" s="41"/>
      <c r="M110" s="182" t="s">
        <v>5</v>
      </c>
      <c r="N110" s="183" t="s">
        <v>40</v>
      </c>
      <c r="O110" s="4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24" t="s">
        <v>129</v>
      </c>
      <c r="AT110" s="24" t="s">
        <v>124</v>
      </c>
      <c r="AU110" s="24" t="s">
        <v>78</v>
      </c>
      <c r="AY110" s="24" t="s">
        <v>121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4" t="s">
        <v>74</v>
      </c>
      <c r="BK110" s="186">
        <f>ROUND(I110*H110,2)</f>
        <v>0</v>
      </c>
      <c r="BL110" s="24" t="s">
        <v>129</v>
      </c>
      <c r="BM110" s="24" t="s">
        <v>181</v>
      </c>
    </row>
    <row r="111" spans="2:65" s="13" customFormat="1">
      <c r="B111" s="216"/>
      <c r="D111" s="188" t="s">
        <v>131</v>
      </c>
      <c r="E111" s="217" t="s">
        <v>5</v>
      </c>
      <c r="F111" s="218" t="s">
        <v>170</v>
      </c>
      <c r="H111" s="219" t="s">
        <v>5</v>
      </c>
      <c r="I111" s="220"/>
      <c r="L111" s="216"/>
      <c r="M111" s="221"/>
      <c r="N111" s="222"/>
      <c r="O111" s="222"/>
      <c r="P111" s="222"/>
      <c r="Q111" s="222"/>
      <c r="R111" s="222"/>
      <c r="S111" s="222"/>
      <c r="T111" s="223"/>
      <c r="AT111" s="219" t="s">
        <v>131</v>
      </c>
      <c r="AU111" s="219" t="s">
        <v>78</v>
      </c>
      <c r="AV111" s="13" t="s">
        <v>74</v>
      </c>
      <c r="AW111" s="13" t="s">
        <v>33</v>
      </c>
      <c r="AX111" s="13" t="s">
        <v>69</v>
      </c>
      <c r="AY111" s="219" t="s">
        <v>121</v>
      </c>
    </row>
    <row r="112" spans="2:65" s="11" customFormat="1">
      <c r="B112" s="187"/>
      <c r="D112" s="188" t="s">
        <v>131</v>
      </c>
      <c r="E112" s="189" t="s">
        <v>5</v>
      </c>
      <c r="F112" s="190" t="s">
        <v>182</v>
      </c>
      <c r="H112" s="191">
        <v>10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131</v>
      </c>
      <c r="AU112" s="189" t="s">
        <v>78</v>
      </c>
      <c r="AV112" s="11" t="s">
        <v>78</v>
      </c>
      <c r="AW112" s="11" t="s">
        <v>33</v>
      </c>
      <c r="AX112" s="11" t="s">
        <v>69</v>
      </c>
      <c r="AY112" s="189" t="s">
        <v>121</v>
      </c>
    </row>
    <row r="113" spans="2:65" s="11" customFormat="1">
      <c r="B113" s="187"/>
      <c r="D113" s="188" t="s">
        <v>131</v>
      </c>
      <c r="E113" s="189" t="s">
        <v>5</v>
      </c>
      <c r="F113" s="190" t="s">
        <v>183</v>
      </c>
      <c r="H113" s="191">
        <v>43.05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131</v>
      </c>
      <c r="AU113" s="189" t="s">
        <v>78</v>
      </c>
      <c r="AV113" s="11" t="s">
        <v>78</v>
      </c>
      <c r="AW113" s="11" t="s">
        <v>33</v>
      </c>
      <c r="AX113" s="11" t="s">
        <v>69</v>
      </c>
      <c r="AY113" s="189" t="s">
        <v>121</v>
      </c>
    </row>
    <row r="114" spans="2:65" s="12" customFormat="1">
      <c r="B114" s="196"/>
      <c r="D114" s="197" t="s">
        <v>131</v>
      </c>
      <c r="E114" s="198" t="s">
        <v>5</v>
      </c>
      <c r="F114" s="199" t="s">
        <v>133</v>
      </c>
      <c r="H114" s="200">
        <v>53.05</v>
      </c>
      <c r="I114" s="201"/>
      <c r="L114" s="196"/>
      <c r="M114" s="202"/>
      <c r="N114" s="203"/>
      <c r="O114" s="203"/>
      <c r="P114" s="203"/>
      <c r="Q114" s="203"/>
      <c r="R114" s="203"/>
      <c r="S114" s="203"/>
      <c r="T114" s="204"/>
      <c r="AT114" s="205" t="s">
        <v>131</v>
      </c>
      <c r="AU114" s="205" t="s">
        <v>78</v>
      </c>
      <c r="AV114" s="12" t="s">
        <v>129</v>
      </c>
      <c r="AW114" s="12" t="s">
        <v>33</v>
      </c>
      <c r="AX114" s="12" t="s">
        <v>74</v>
      </c>
      <c r="AY114" s="205" t="s">
        <v>121</v>
      </c>
    </row>
    <row r="115" spans="2:65" s="1" customFormat="1" ht="31.5" customHeight="1">
      <c r="B115" s="174"/>
      <c r="C115" s="175" t="s">
        <v>184</v>
      </c>
      <c r="D115" s="175" t="s">
        <v>124</v>
      </c>
      <c r="E115" s="176" t="s">
        <v>185</v>
      </c>
      <c r="F115" s="177" t="s">
        <v>186</v>
      </c>
      <c r="G115" s="178" t="s">
        <v>127</v>
      </c>
      <c r="H115" s="179">
        <v>53.05</v>
      </c>
      <c r="I115" s="180"/>
      <c r="J115" s="181">
        <f>ROUND(I115*H115,2)</f>
        <v>0</v>
      </c>
      <c r="K115" s="177" t="s">
        <v>128</v>
      </c>
      <c r="L115" s="41"/>
      <c r="M115" s="182" t="s">
        <v>5</v>
      </c>
      <c r="N115" s="183" t="s">
        <v>40</v>
      </c>
      <c r="O115" s="4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24" t="s">
        <v>129</v>
      </c>
      <c r="AT115" s="24" t="s">
        <v>124</v>
      </c>
      <c r="AU115" s="24" t="s">
        <v>78</v>
      </c>
      <c r="AY115" s="24" t="s">
        <v>121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4" t="s">
        <v>74</v>
      </c>
      <c r="BK115" s="186">
        <f>ROUND(I115*H115,2)</f>
        <v>0</v>
      </c>
      <c r="BL115" s="24" t="s">
        <v>129</v>
      </c>
      <c r="BM115" s="24" t="s">
        <v>187</v>
      </c>
    </row>
    <row r="116" spans="2:65" s="13" customFormat="1">
      <c r="B116" s="216"/>
      <c r="D116" s="188" t="s">
        <v>131</v>
      </c>
      <c r="E116" s="217" t="s">
        <v>5</v>
      </c>
      <c r="F116" s="218" t="s">
        <v>188</v>
      </c>
      <c r="H116" s="219" t="s">
        <v>5</v>
      </c>
      <c r="I116" s="220"/>
      <c r="L116" s="216"/>
      <c r="M116" s="221"/>
      <c r="N116" s="222"/>
      <c r="O116" s="222"/>
      <c r="P116" s="222"/>
      <c r="Q116" s="222"/>
      <c r="R116" s="222"/>
      <c r="S116" s="222"/>
      <c r="T116" s="223"/>
      <c r="AT116" s="219" t="s">
        <v>131</v>
      </c>
      <c r="AU116" s="219" t="s">
        <v>78</v>
      </c>
      <c r="AV116" s="13" t="s">
        <v>74</v>
      </c>
      <c r="AW116" s="13" t="s">
        <v>33</v>
      </c>
      <c r="AX116" s="13" t="s">
        <v>69</v>
      </c>
      <c r="AY116" s="219" t="s">
        <v>121</v>
      </c>
    </row>
    <row r="117" spans="2:65" s="11" customFormat="1">
      <c r="B117" s="187"/>
      <c r="D117" s="188" t="s">
        <v>131</v>
      </c>
      <c r="E117" s="189" t="s">
        <v>5</v>
      </c>
      <c r="F117" s="190" t="s">
        <v>189</v>
      </c>
      <c r="H117" s="191">
        <v>15.3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131</v>
      </c>
      <c r="AU117" s="189" t="s">
        <v>78</v>
      </c>
      <c r="AV117" s="11" t="s">
        <v>78</v>
      </c>
      <c r="AW117" s="11" t="s">
        <v>33</v>
      </c>
      <c r="AX117" s="11" t="s">
        <v>69</v>
      </c>
      <c r="AY117" s="189" t="s">
        <v>121</v>
      </c>
    </row>
    <row r="118" spans="2:65" s="11" customFormat="1">
      <c r="B118" s="187"/>
      <c r="D118" s="188" t="s">
        <v>131</v>
      </c>
      <c r="E118" s="189" t="s">
        <v>5</v>
      </c>
      <c r="F118" s="190" t="s">
        <v>5</v>
      </c>
      <c r="H118" s="191">
        <v>0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131</v>
      </c>
      <c r="AU118" s="189" t="s">
        <v>78</v>
      </c>
      <c r="AV118" s="11" t="s">
        <v>78</v>
      </c>
      <c r="AW118" s="11" t="s">
        <v>33</v>
      </c>
      <c r="AX118" s="11" t="s">
        <v>69</v>
      </c>
      <c r="AY118" s="189" t="s">
        <v>121</v>
      </c>
    </row>
    <row r="119" spans="2:65" s="14" customFormat="1">
      <c r="B119" s="224"/>
      <c r="D119" s="188" t="s">
        <v>131</v>
      </c>
      <c r="E119" s="225" t="s">
        <v>5</v>
      </c>
      <c r="F119" s="226" t="s">
        <v>190</v>
      </c>
      <c r="H119" s="227">
        <v>15.3</v>
      </c>
      <c r="I119" s="228"/>
      <c r="L119" s="224"/>
      <c r="M119" s="229"/>
      <c r="N119" s="230"/>
      <c r="O119" s="230"/>
      <c r="P119" s="230"/>
      <c r="Q119" s="230"/>
      <c r="R119" s="230"/>
      <c r="S119" s="230"/>
      <c r="T119" s="231"/>
      <c r="AT119" s="225" t="s">
        <v>131</v>
      </c>
      <c r="AU119" s="225" t="s">
        <v>78</v>
      </c>
      <c r="AV119" s="14" t="s">
        <v>81</v>
      </c>
      <c r="AW119" s="14" t="s">
        <v>33</v>
      </c>
      <c r="AX119" s="14" t="s">
        <v>69</v>
      </c>
      <c r="AY119" s="225" t="s">
        <v>121</v>
      </c>
    </row>
    <row r="120" spans="2:65" s="13" customFormat="1">
      <c r="B120" s="216"/>
      <c r="D120" s="188" t="s">
        <v>131</v>
      </c>
      <c r="E120" s="217" t="s">
        <v>5</v>
      </c>
      <c r="F120" s="218" t="s">
        <v>191</v>
      </c>
      <c r="H120" s="219" t="s">
        <v>5</v>
      </c>
      <c r="I120" s="220"/>
      <c r="L120" s="216"/>
      <c r="M120" s="221"/>
      <c r="N120" s="222"/>
      <c r="O120" s="222"/>
      <c r="P120" s="222"/>
      <c r="Q120" s="222"/>
      <c r="R120" s="222"/>
      <c r="S120" s="222"/>
      <c r="T120" s="223"/>
      <c r="AT120" s="219" t="s">
        <v>131</v>
      </c>
      <c r="AU120" s="219" t="s">
        <v>78</v>
      </c>
      <c r="AV120" s="13" t="s">
        <v>74</v>
      </c>
      <c r="AW120" s="13" t="s">
        <v>33</v>
      </c>
      <c r="AX120" s="13" t="s">
        <v>69</v>
      </c>
      <c r="AY120" s="219" t="s">
        <v>121</v>
      </c>
    </row>
    <row r="121" spans="2:65" s="11" customFormat="1">
      <c r="B121" s="187"/>
      <c r="D121" s="188" t="s">
        <v>131</v>
      </c>
      <c r="E121" s="189" t="s">
        <v>5</v>
      </c>
      <c r="F121" s="190" t="s">
        <v>192</v>
      </c>
      <c r="H121" s="191">
        <v>37.75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131</v>
      </c>
      <c r="AU121" s="189" t="s">
        <v>78</v>
      </c>
      <c r="AV121" s="11" t="s">
        <v>78</v>
      </c>
      <c r="AW121" s="11" t="s">
        <v>33</v>
      </c>
      <c r="AX121" s="11" t="s">
        <v>69</v>
      </c>
      <c r="AY121" s="189" t="s">
        <v>121</v>
      </c>
    </row>
    <row r="122" spans="2:65" s="12" customFormat="1">
      <c r="B122" s="196"/>
      <c r="D122" s="197" t="s">
        <v>131</v>
      </c>
      <c r="E122" s="198" t="s">
        <v>5</v>
      </c>
      <c r="F122" s="199" t="s">
        <v>133</v>
      </c>
      <c r="H122" s="200">
        <v>53.05</v>
      </c>
      <c r="I122" s="201"/>
      <c r="L122" s="196"/>
      <c r="M122" s="202"/>
      <c r="N122" s="203"/>
      <c r="O122" s="203"/>
      <c r="P122" s="203"/>
      <c r="Q122" s="203"/>
      <c r="R122" s="203"/>
      <c r="S122" s="203"/>
      <c r="T122" s="204"/>
      <c r="AT122" s="205" t="s">
        <v>131</v>
      </c>
      <c r="AU122" s="205" t="s">
        <v>78</v>
      </c>
      <c r="AV122" s="12" t="s">
        <v>129</v>
      </c>
      <c r="AW122" s="12" t="s">
        <v>33</v>
      </c>
      <c r="AX122" s="12" t="s">
        <v>74</v>
      </c>
      <c r="AY122" s="205" t="s">
        <v>121</v>
      </c>
    </row>
    <row r="123" spans="2:65" s="1" customFormat="1" ht="44.25" customHeight="1">
      <c r="B123" s="174"/>
      <c r="C123" s="175" t="s">
        <v>193</v>
      </c>
      <c r="D123" s="175" t="s">
        <v>124</v>
      </c>
      <c r="E123" s="176" t="s">
        <v>125</v>
      </c>
      <c r="F123" s="177" t="s">
        <v>126</v>
      </c>
      <c r="G123" s="178" t="s">
        <v>127</v>
      </c>
      <c r="H123" s="179">
        <v>18</v>
      </c>
      <c r="I123" s="180"/>
      <c r="J123" s="181">
        <f>ROUND(I123*H123,2)</f>
        <v>0</v>
      </c>
      <c r="K123" s="177" t="s">
        <v>128</v>
      </c>
      <c r="L123" s="41"/>
      <c r="M123" s="182" t="s">
        <v>5</v>
      </c>
      <c r="N123" s="183" t="s">
        <v>40</v>
      </c>
      <c r="O123" s="4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24" t="s">
        <v>129</v>
      </c>
      <c r="AT123" s="24" t="s">
        <v>124</v>
      </c>
      <c r="AU123" s="24" t="s">
        <v>78</v>
      </c>
      <c r="AY123" s="24" t="s">
        <v>121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4" t="s">
        <v>74</v>
      </c>
      <c r="BK123" s="186">
        <f>ROUND(I123*H123,2)</f>
        <v>0</v>
      </c>
      <c r="BL123" s="24" t="s">
        <v>129</v>
      </c>
      <c r="BM123" s="24" t="s">
        <v>194</v>
      </c>
    </row>
    <row r="124" spans="2:65" s="1" customFormat="1" ht="44.25" customHeight="1">
      <c r="B124" s="174"/>
      <c r="C124" s="175" t="s">
        <v>195</v>
      </c>
      <c r="D124" s="175" t="s">
        <v>124</v>
      </c>
      <c r="E124" s="176" t="s">
        <v>196</v>
      </c>
      <c r="F124" s="177" t="s">
        <v>197</v>
      </c>
      <c r="G124" s="178" t="s">
        <v>127</v>
      </c>
      <c r="H124" s="179">
        <v>88</v>
      </c>
      <c r="I124" s="180"/>
      <c r="J124" s="181">
        <f>ROUND(I124*H124,2)</f>
        <v>0</v>
      </c>
      <c r="K124" s="177" t="s">
        <v>128</v>
      </c>
      <c r="L124" s="41"/>
      <c r="M124" s="182" t="s">
        <v>5</v>
      </c>
      <c r="N124" s="183" t="s">
        <v>40</v>
      </c>
      <c r="O124" s="4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4" t="s">
        <v>129</v>
      </c>
      <c r="AT124" s="24" t="s">
        <v>124</v>
      </c>
      <c r="AU124" s="24" t="s">
        <v>78</v>
      </c>
      <c r="AY124" s="24" t="s">
        <v>121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4" t="s">
        <v>74</v>
      </c>
      <c r="BK124" s="186">
        <f>ROUND(I124*H124,2)</f>
        <v>0</v>
      </c>
      <c r="BL124" s="24" t="s">
        <v>129</v>
      </c>
      <c r="BM124" s="24" t="s">
        <v>198</v>
      </c>
    </row>
    <row r="125" spans="2:65" s="13" customFormat="1">
      <c r="B125" s="216"/>
      <c r="D125" s="188" t="s">
        <v>131</v>
      </c>
      <c r="E125" s="217" t="s">
        <v>5</v>
      </c>
      <c r="F125" s="218" t="s">
        <v>199</v>
      </c>
      <c r="H125" s="219" t="s">
        <v>5</v>
      </c>
      <c r="I125" s="220"/>
      <c r="L125" s="216"/>
      <c r="M125" s="221"/>
      <c r="N125" s="222"/>
      <c r="O125" s="222"/>
      <c r="P125" s="222"/>
      <c r="Q125" s="222"/>
      <c r="R125" s="222"/>
      <c r="S125" s="222"/>
      <c r="T125" s="223"/>
      <c r="AT125" s="219" t="s">
        <v>131</v>
      </c>
      <c r="AU125" s="219" t="s">
        <v>78</v>
      </c>
      <c r="AV125" s="13" t="s">
        <v>74</v>
      </c>
      <c r="AW125" s="13" t="s">
        <v>33</v>
      </c>
      <c r="AX125" s="13" t="s">
        <v>69</v>
      </c>
      <c r="AY125" s="219" t="s">
        <v>121</v>
      </c>
    </row>
    <row r="126" spans="2:65" s="11" customFormat="1">
      <c r="B126" s="187"/>
      <c r="D126" s="188" t="s">
        <v>131</v>
      </c>
      <c r="E126" s="189" t="s">
        <v>5</v>
      </c>
      <c r="F126" s="190" t="s">
        <v>200</v>
      </c>
      <c r="H126" s="191">
        <v>88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131</v>
      </c>
      <c r="AU126" s="189" t="s">
        <v>78</v>
      </c>
      <c r="AV126" s="11" t="s">
        <v>78</v>
      </c>
      <c r="AW126" s="11" t="s">
        <v>33</v>
      </c>
      <c r="AX126" s="11" t="s">
        <v>69</v>
      </c>
      <c r="AY126" s="189" t="s">
        <v>121</v>
      </c>
    </row>
    <row r="127" spans="2:65" s="12" customFormat="1">
      <c r="B127" s="196"/>
      <c r="D127" s="197" t="s">
        <v>131</v>
      </c>
      <c r="E127" s="198" t="s">
        <v>5</v>
      </c>
      <c r="F127" s="199" t="s">
        <v>133</v>
      </c>
      <c r="H127" s="200">
        <v>88</v>
      </c>
      <c r="I127" s="201"/>
      <c r="L127" s="196"/>
      <c r="M127" s="202"/>
      <c r="N127" s="203"/>
      <c r="O127" s="203"/>
      <c r="P127" s="203"/>
      <c r="Q127" s="203"/>
      <c r="R127" s="203"/>
      <c r="S127" s="203"/>
      <c r="T127" s="204"/>
      <c r="AT127" s="205" t="s">
        <v>131</v>
      </c>
      <c r="AU127" s="205" t="s">
        <v>78</v>
      </c>
      <c r="AV127" s="12" t="s">
        <v>129</v>
      </c>
      <c r="AW127" s="12" t="s">
        <v>33</v>
      </c>
      <c r="AX127" s="12" t="s">
        <v>74</v>
      </c>
      <c r="AY127" s="205" t="s">
        <v>121</v>
      </c>
    </row>
    <row r="128" spans="2:65" s="1" customFormat="1" ht="31.5" customHeight="1">
      <c r="B128" s="174"/>
      <c r="C128" s="175" t="s">
        <v>11</v>
      </c>
      <c r="D128" s="175" t="s">
        <v>124</v>
      </c>
      <c r="E128" s="176" t="s">
        <v>201</v>
      </c>
      <c r="F128" s="177" t="s">
        <v>202</v>
      </c>
      <c r="G128" s="178" t="s">
        <v>127</v>
      </c>
      <c r="H128" s="179">
        <v>18.071999999999999</v>
      </c>
      <c r="I128" s="180"/>
      <c r="J128" s="181">
        <f>ROUND(I128*H128,2)</f>
        <v>0</v>
      </c>
      <c r="K128" s="177" t="s">
        <v>128</v>
      </c>
      <c r="L128" s="41"/>
      <c r="M128" s="182" t="s">
        <v>5</v>
      </c>
      <c r="N128" s="183" t="s">
        <v>40</v>
      </c>
      <c r="O128" s="4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4" t="s">
        <v>129</v>
      </c>
      <c r="AT128" s="24" t="s">
        <v>124</v>
      </c>
      <c r="AU128" s="24" t="s">
        <v>78</v>
      </c>
      <c r="AY128" s="24" t="s">
        <v>121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4" t="s">
        <v>74</v>
      </c>
      <c r="BK128" s="186">
        <f>ROUND(I128*H128,2)</f>
        <v>0</v>
      </c>
      <c r="BL128" s="24" t="s">
        <v>129</v>
      </c>
      <c r="BM128" s="24" t="s">
        <v>203</v>
      </c>
    </row>
    <row r="129" spans="2:65" s="1" customFormat="1" ht="31.5" customHeight="1">
      <c r="B129" s="174"/>
      <c r="C129" s="175" t="s">
        <v>204</v>
      </c>
      <c r="D129" s="175" t="s">
        <v>124</v>
      </c>
      <c r="E129" s="176" t="s">
        <v>205</v>
      </c>
      <c r="F129" s="177" t="s">
        <v>206</v>
      </c>
      <c r="G129" s="178" t="s">
        <v>127</v>
      </c>
      <c r="H129" s="179">
        <v>18</v>
      </c>
      <c r="I129" s="180"/>
      <c r="J129" s="181">
        <f>ROUND(I129*H129,2)</f>
        <v>0</v>
      </c>
      <c r="K129" s="177" t="s">
        <v>128</v>
      </c>
      <c r="L129" s="41"/>
      <c r="M129" s="182" t="s">
        <v>5</v>
      </c>
      <c r="N129" s="183" t="s">
        <v>40</v>
      </c>
      <c r="O129" s="4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24" t="s">
        <v>129</v>
      </c>
      <c r="AT129" s="24" t="s">
        <v>124</v>
      </c>
      <c r="AU129" s="24" t="s">
        <v>78</v>
      </c>
      <c r="AY129" s="24" t="s">
        <v>121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4" t="s">
        <v>74</v>
      </c>
      <c r="BK129" s="186">
        <f>ROUND(I129*H129,2)</f>
        <v>0</v>
      </c>
      <c r="BL129" s="24" t="s">
        <v>129</v>
      </c>
      <c r="BM129" s="24" t="s">
        <v>207</v>
      </c>
    </row>
    <row r="130" spans="2:65" s="13" customFormat="1">
      <c r="B130" s="216"/>
      <c r="D130" s="188" t="s">
        <v>131</v>
      </c>
      <c r="E130" s="217" t="s">
        <v>5</v>
      </c>
      <c r="F130" s="218" t="s">
        <v>208</v>
      </c>
      <c r="H130" s="219" t="s">
        <v>5</v>
      </c>
      <c r="I130" s="220"/>
      <c r="L130" s="216"/>
      <c r="M130" s="221"/>
      <c r="N130" s="222"/>
      <c r="O130" s="222"/>
      <c r="P130" s="222"/>
      <c r="Q130" s="222"/>
      <c r="R130" s="222"/>
      <c r="S130" s="222"/>
      <c r="T130" s="223"/>
      <c r="AT130" s="219" t="s">
        <v>131</v>
      </c>
      <c r="AU130" s="219" t="s">
        <v>78</v>
      </c>
      <c r="AV130" s="13" t="s">
        <v>74</v>
      </c>
      <c r="AW130" s="13" t="s">
        <v>33</v>
      </c>
      <c r="AX130" s="13" t="s">
        <v>69</v>
      </c>
      <c r="AY130" s="219" t="s">
        <v>121</v>
      </c>
    </row>
    <row r="131" spans="2:65" s="11" customFormat="1">
      <c r="B131" s="187"/>
      <c r="D131" s="188" t="s">
        <v>131</v>
      </c>
      <c r="E131" s="189" t="s">
        <v>5</v>
      </c>
      <c r="F131" s="190" t="s">
        <v>209</v>
      </c>
      <c r="H131" s="191">
        <v>18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131</v>
      </c>
      <c r="AU131" s="189" t="s">
        <v>78</v>
      </c>
      <c r="AV131" s="11" t="s">
        <v>78</v>
      </c>
      <c r="AW131" s="11" t="s">
        <v>33</v>
      </c>
      <c r="AX131" s="11" t="s">
        <v>69</v>
      </c>
      <c r="AY131" s="189" t="s">
        <v>121</v>
      </c>
    </row>
    <row r="132" spans="2:65" s="12" customFormat="1">
      <c r="B132" s="196"/>
      <c r="D132" s="197" t="s">
        <v>131</v>
      </c>
      <c r="E132" s="198" t="s">
        <v>5</v>
      </c>
      <c r="F132" s="199" t="s">
        <v>133</v>
      </c>
      <c r="H132" s="200">
        <v>18</v>
      </c>
      <c r="I132" s="201"/>
      <c r="L132" s="196"/>
      <c r="M132" s="202"/>
      <c r="N132" s="203"/>
      <c r="O132" s="203"/>
      <c r="P132" s="203"/>
      <c r="Q132" s="203"/>
      <c r="R132" s="203"/>
      <c r="S132" s="203"/>
      <c r="T132" s="204"/>
      <c r="AT132" s="205" t="s">
        <v>131</v>
      </c>
      <c r="AU132" s="205" t="s">
        <v>78</v>
      </c>
      <c r="AV132" s="12" t="s">
        <v>129</v>
      </c>
      <c r="AW132" s="12" t="s">
        <v>33</v>
      </c>
      <c r="AX132" s="12" t="s">
        <v>74</v>
      </c>
      <c r="AY132" s="205" t="s">
        <v>121</v>
      </c>
    </row>
    <row r="133" spans="2:65" s="1" customFormat="1" ht="31.5" customHeight="1">
      <c r="B133" s="174"/>
      <c r="C133" s="175" t="s">
        <v>210</v>
      </c>
      <c r="D133" s="175" t="s">
        <v>124</v>
      </c>
      <c r="E133" s="176" t="s">
        <v>211</v>
      </c>
      <c r="F133" s="177" t="s">
        <v>212</v>
      </c>
      <c r="G133" s="178" t="s">
        <v>127</v>
      </c>
      <c r="H133" s="179">
        <v>7.1999999999999995E-2</v>
      </c>
      <c r="I133" s="180"/>
      <c r="J133" s="181">
        <f>ROUND(I133*H133,2)</f>
        <v>0</v>
      </c>
      <c r="K133" s="177" t="s">
        <v>128</v>
      </c>
      <c r="L133" s="41"/>
      <c r="M133" s="182" t="s">
        <v>5</v>
      </c>
      <c r="N133" s="183" t="s">
        <v>40</v>
      </c>
      <c r="O133" s="4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4" t="s">
        <v>129</v>
      </c>
      <c r="AT133" s="24" t="s">
        <v>124</v>
      </c>
      <c r="AU133" s="24" t="s">
        <v>78</v>
      </c>
      <c r="AY133" s="24" t="s">
        <v>121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4" t="s">
        <v>74</v>
      </c>
      <c r="BK133" s="186">
        <f>ROUND(I133*H133,2)</f>
        <v>0</v>
      </c>
      <c r="BL133" s="24" t="s">
        <v>129</v>
      </c>
      <c r="BM133" s="24" t="s">
        <v>213</v>
      </c>
    </row>
    <row r="134" spans="2:65" s="13" customFormat="1">
      <c r="B134" s="216"/>
      <c r="D134" s="188" t="s">
        <v>131</v>
      </c>
      <c r="E134" s="217" t="s">
        <v>5</v>
      </c>
      <c r="F134" s="218" t="s">
        <v>214</v>
      </c>
      <c r="H134" s="219" t="s">
        <v>5</v>
      </c>
      <c r="I134" s="220"/>
      <c r="L134" s="216"/>
      <c r="M134" s="221"/>
      <c r="N134" s="222"/>
      <c r="O134" s="222"/>
      <c r="P134" s="222"/>
      <c r="Q134" s="222"/>
      <c r="R134" s="222"/>
      <c r="S134" s="222"/>
      <c r="T134" s="223"/>
      <c r="AT134" s="219" t="s">
        <v>131</v>
      </c>
      <c r="AU134" s="219" t="s">
        <v>78</v>
      </c>
      <c r="AV134" s="13" t="s">
        <v>74</v>
      </c>
      <c r="AW134" s="13" t="s">
        <v>33</v>
      </c>
      <c r="AX134" s="13" t="s">
        <v>69</v>
      </c>
      <c r="AY134" s="219" t="s">
        <v>121</v>
      </c>
    </row>
    <row r="135" spans="2:65" s="11" customFormat="1">
      <c r="B135" s="187"/>
      <c r="D135" s="188" t="s">
        <v>131</v>
      </c>
      <c r="E135" s="189" t="s">
        <v>5</v>
      </c>
      <c r="F135" s="190" t="s">
        <v>215</v>
      </c>
      <c r="H135" s="191">
        <v>7.1999999999999995E-2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131</v>
      </c>
      <c r="AU135" s="189" t="s">
        <v>78</v>
      </c>
      <c r="AV135" s="11" t="s">
        <v>78</v>
      </c>
      <c r="AW135" s="11" t="s">
        <v>33</v>
      </c>
      <c r="AX135" s="11" t="s">
        <v>69</v>
      </c>
      <c r="AY135" s="189" t="s">
        <v>121</v>
      </c>
    </row>
    <row r="136" spans="2:65" s="12" customFormat="1">
      <c r="B136" s="196"/>
      <c r="D136" s="197" t="s">
        <v>131</v>
      </c>
      <c r="E136" s="198" t="s">
        <v>5</v>
      </c>
      <c r="F136" s="199" t="s">
        <v>133</v>
      </c>
      <c r="H136" s="200">
        <v>7.1999999999999995E-2</v>
      </c>
      <c r="I136" s="201"/>
      <c r="L136" s="196"/>
      <c r="M136" s="202"/>
      <c r="N136" s="203"/>
      <c r="O136" s="203"/>
      <c r="P136" s="203"/>
      <c r="Q136" s="203"/>
      <c r="R136" s="203"/>
      <c r="S136" s="203"/>
      <c r="T136" s="204"/>
      <c r="AT136" s="205" t="s">
        <v>131</v>
      </c>
      <c r="AU136" s="205" t="s">
        <v>78</v>
      </c>
      <c r="AV136" s="12" t="s">
        <v>129</v>
      </c>
      <c r="AW136" s="12" t="s">
        <v>33</v>
      </c>
      <c r="AX136" s="12" t="s">
        <v>74</v>
      </c>
      <c r="AY136" s="205" t="s">
        <v>121</v>
      </c>
    </row>
    <row r="137" spans="2:65" s="1" customFormat="1" ht="44.25" customHeight="1">
      <c r="B137" s="174"/>
      <c r="C137" s="175" t="s">
        <v>216</v>
      </c>
      <c r="D137" s="175" t="s">
        <v>124</v>
      </c>
      <c r="E137" s="176" t="s">
        <v>217</v>
      </c>
      <c r="F137" s="177" t="s">
        <v>218</v>
      </c>
      <c r="G137" s="178" t="s">
        <v>127</v>
      </c>
      <c r="H137" s="179">
        <v>30.6</v>
      </c>
      <c r="I137" s="180"/>
      <c r="J137" s="181">
        <f>ROUND(I137*H137,2)</f>
        <v>0</v>
      </c>
      <c r="K137" s="177" t="s">
        <v>128</v>
      </c>
      <c r="L137" s="41"/>
      <c r="M137" s="182" t="s">
        <v>5</v>
      </c>
      <c r="N137" s="183" t="s">
        <v>40</v>
      </c>
      <c r="O137" s="4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24" t="s">
        <v>129</v>
      </c>
      <c r="AT137" s="24" t="s">
        <v>124</v>
      </c>
      <c r="AU137" s="24" t="s">
        <v>78</v>
      </c>
      <c r="AY137" s="24" t="s">
        <v>121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4" t="s">
        <v>74</v>
      </c>
      <c r="BK137" s="186">
        <f>ROUND(I137*H137,2)</f>
        <v>0</v>
      </c>
      <c r="BL137" s="24" t="s">
        <v>129</v>
      </c>
      <c r="BM137" s="24" t="s">
        <v>219</v>
      </c>
    </row>
    <row r="138" spans="2:65" s="13" customFormat="1">
      <c r="B138" s="216"/>
      <c r="D138" s="188" t="s">
        <v>131</v>
      </c>
      <c r="E138" s="217" t="s">
        <v>5</v>
      </c>
      <c r="F138" s="218" t="s">
        <v>220</v>
      </c>
      <c r="H138" s="219" t="s">
        <v>5</v>
      </c>
      <c r="I138" s="220"/>
      <c r="L138" s="216"/>
      <c r="M138" s="221"/>
      <c r="N138" s="222"/>
      <c r="O138" s="222"/>
      <c r="P138" s="222"/>
      <c r="Q138" s="222"/>
      <c r="R138" s="222"/>
      <c r="S138" s="222"/>
      <c r="T138" s="223"/>
      <c r="AT138" s="219" t="s">
        <v>131</v>
      </c>
      <c r="AU138" s="219" t="s">
        <v>78</v>
      </c>
      <c r="AV138" s="13" t="s">
        <v>74</v>
      </c>
      <c r="AW138" s="13" t="s">
        <v>33</v>
      </c>
      <c r="AX138" s="13" t="s">
        <v>69</v>
      </c>
      <c r="AY138" s="219" t="s">
        <v>121</v>
      </c>
    </row>
    <row r="139" spans="2:65" s="11" customFormat="1">
      <c r="B139" s="187"/>
      <c r="D139" s="188" t="s">
        <v>131</v>
      </c>
      <c r="E139" s="189" t="s">
        <v>5</v>
      </c>
      <c r="F139" s="190" t="s">
        <v>221</v>
      </c>
      <c r="H139" s="191">
        <v>15.3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131</v>
      </c>
      <c r="AU139" s="189" t="s">
        <v>78</v>
      </c>
      <c r="AV139" s="11" t="s">
        <v>78</v>
      </c>
      <c r="AW139" s="11" t="s">
        <v>33</v>
      </c>
      <c r="AX139" s="11" t="s">
        <v>69</v>
      </c>
      <c r="AY139" s="189" t="s">
        <v>121</v>
      </c>
    </row>
    <row r="140" spans="2:65" s="13" customFormat="1">
      <c r="B140" s="216"/>
      <c r="D140" s="188" t="s">
        <v>131</v>
      </c>
      <c r="E140" s="217" t="s">
        <v>5</v>
      </c>
      <c r="F140" s="218" t="s">
        <v>222</v>
      </c>
      <c r="H140" s="219" t="s">
        <v>5</v>
      </c>
      <c r="I140" s="220"/>
      <c r="L140" s="216"/>
      <c r="M140" s="221"/>
      <c r="N140" s="222"/>
      <c r="O140" s="222"/>
      <c r="P140" s="222"/>
      <c r="Q140" s="222"/>
      <c r="R140" s="222"/>
      <c r="S140" s="222"/>
      <c r="T140" s="223"/>
      <c r="AT140" s="219" t="s">
        <v>131</v>
      </c>
      <c r="AU140" s="219" t="s">
        <v>78</v>
      </c>
      <c r="AV140" s="13" t="s">
        <v>74</v>
      </c>
      <c r="AW140" s="13" t="s">
        <v>33</v>
      </c>
      <c r="AX140" s="13" t="s">
        <v>69</v>
      </c>
      <c r="AY140" s="219" t="s">
        <v>121</v>
      </c>
    </row>
    <row r="141" spans="2:65" s="11" customFormat="1">
      <c r="B141" s="187"/>
      <c r="D141" s="188" t="s">
        <v>131</v>
      </c>
      <c r="E141" s="189" t="s">
        <v>5</v>
      </c>
      <c r="F141" s="190" t="s">
        <v>221</v>
      </c>
      <c r="H141" s="191">
        <v>15.3</v>
      </c>
      <c r="I141" s="192"/>
      <c r="L141" s="187"/>
      <c r="M141" s="193"/>
      <c r="N141" s="194"/>
      <c r="O141" s="194"/>
      <c r="P141" s="194"/>
      <c r="Q141" s="194"/>
      <c r="R141" s="194"/>
      <c r="S141" s="194"/>
      <c r="T141" s="195"/>
      <c r="AT141" s="189" t="s">
        <v>131</v>
      </c>
      <c r="AU141" s="189" t="s">
        <v>78</v>
      </c>
      <c r="AV141" s="11" t="s">
        <v>78</v>
      </c>
      <c r="AW141" s="11" t="s">
        <v>33</v>
      </c>
      <c r="AX141" s="11" t="s">
        <v>69</v>
      </c>
      <c r="AY141" s="189" t="s">
        <v>121</v>
      </c>
    </row>
    <row r="142" spans="2:65" s="12" customFormat="1">
      <c r="B142" s="196"/>
      <c r="D142" s="197" t="s">
        <v>131</v>
      </c>
      <c r="E142" s="198" t="s">
        <v>5</v>
      </c>
      <c r="F142" s="199" t="s">
        <v>133</v>
      </c>
      <c r="H142" s="200">
        <v>30.6</v>
      </c>
      <c r="I142" s="201"/>
      <c r="L142" s="196"/>
      <c r="M142" s="202"/>
      <c r="N142" s="203"/>
      <c r="O142" s="203"/>
      <c r="P142" s="203"/>
      <c r="Q142" s="203"/>
      <c r="R142" s="203"/>
      <c r="S142" s="203"/>
      <c r="T142" s="204"/>
      <c r="AT142" s="205" t="s">
        <v>131</v>
      </c>
      <c r="AU142" s="205" t="s">
        <v>78</v>
      </c>
      <c r="AV142" s="12" t="s">
        <v>129</v>
      </c>
      <c r="AW142" s="12" t="s">
        <v>33</v>
      </c>
      <c r="AX142" s="12" t="s">
        <v>74</v>
      </c>
      <c r="AY142" s="205" t="s">
        <v>121</v>
      </c>
    </row>
    <row r="143" spans="2:65" s="1" customFormat="1" ht="31.5" customHeight="1">
      <c r="B143" s="174"/>
      <c r="C143" s="175" t="s">
        <v>223</v>
      </c>
      <c r="D143" s="175" t="s">
        <v>124</v>
      </c>
      <c r="E143" s="176" t="s">
        <v>224</v>
      </c>
      <c r="F143" s="177" t="s">
        <v>225</v>
      </c>
      <c r="G143" s="178" t="s">
        <v>159</v>
      </c>
      <c r="H143" s="179">
        <v>20</v>
      </c>
      <c r="I143" s="180"/>
      <c r="J143" s="181">
        <f>ROUND(I143*H143,2)</f>
        <v>0</v>
      </c>
      <c r="K143" s="177" t="s">
        <v>128</v>
      </c>
      <c r="L143" s="41"/>
      <c r="M143" s="182" t="s">
        <v>5</v>
      </c>
      <c r="N143" s="183" t="s">
        <v>40</v>
      </c>
      <c r="O143" s="4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AR143" s="24" t="s">
        <v>129</v>
      </c>
      <c r="AT143" s="24" t="s">
        <v>124</v>
      </c>
      <c r="AU143" s="24" t="s">
        <v>78</v>
      </c>
      <c r="AY143" s="24" t="s">
        <v>121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4" t="s">
        <v>74</v>
      </c>
      <c r="BK143" s="186">
        <f>ROUND(I143*H143,2)</f>
        <v>0</v>
      </c>
      <c r="BL143" s="24" t="s">
        <v>129</v>
      </c>
      <c r="BM143" s="24" t="s">
        <v>226</v>
      </c>
    </row>
    <row r="144" spans="2:65" s="1" customFormat="1" ht="44.25" customHeight="1">
      <c r="B144" s="174"/>
      <c r="C144" s="175" t="s">
        <v>227</v>
      </c>
      <c r="D144" s="175" t="s">
        <v>124</v>
      </c>
      <c r="E144" s="176" t="s">
        <v>228</v>
      </c>
      <c r="F144" s="177" t="s">
        <v>229</v>
      </c>
      <c r="G144" s="178" t="s">
        <v>127</v>
      </c>
      <c r="H144" s="179">
        <v>37.75</v>
      </c>
      <c r="I144" s="180"/>
      <c r="J144" s="181">
        <f>ROUND(I144*H144,2)</f>
        <v>0</v>
      </c>
      <c r="K144" s="177" t="s">
        <v>128</v>
      </c>
      <c r="L144" s="41"/>
      <c r="M144" s="182" t="s">
        <v>5</v>
      </c>
      <c r="N144" s="183" t="s">
        <v>40</v>
      </c>
      <c r="O144" s="4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24" t="s">
        <v>129</v>
      </c>
      <c r="AT144" s="24" t="s">
        <v>124</v>
      </c>
      <c r="AU144" s="24" t="s">
        <v>78</v>
      </c>
      <c r="AY144" s="24" t="s">
        <v>121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4" t="s">
        <v>74</v>
      </c>
      <c r="BK144" s="186">
        <f>ROUND(I144*H144,2)</f>
        <v>0</v>
      </c>
      <c r="BL144" s="24" t="s">
        <v>129</v>
      </c>
      <c r="BM144" s="24" t="s">
        <v>230</v>
      </c>
    </row>
    <row r="145" spans="2:65" s="13" customFormat="1">
      <c r="B145" s="216"/>
      <c r="D145" s="188" t="s">
        <v>131</v>
      </c>
      <c r="E145" s="217" t="s">
        <v>5</v>
      </c>
      <c r="F145" s="218" t="s">
        <v>231</v>
      </c>
      <c r="H145" s="219" t="s">
        <v>5</v>
      </c>
      <c r="I145" s="220"/>
      <c r="L145" s="216"/>
      <c r="M145" s="221"/>
      <c r="N145" s="222"/>
      <c r="O145" s="222"/>
      <c r="P145" s="222"/>
      <c r="Q145" s="222"/>
      <c r="R145" s="222"/>
      <c r="S145" s="222"/>
      <c r="T145" s="223"/>
      <c r="AT145" s="219" t="s">
        <v>131</v>
      </c>
      <c r="AU145" s="219" t="s">
        <v>78</v>
      </c>
      <c r="AV145" s="13" t="s">
        <v>74</v>
      </c>
      <c r="AW145" s="13" t="s">
        <v>33</v>
      </c>
      <c r="AX145" s="13" t="s">
        <v>69</v>
      </c>
      <c r="AY145" s="219" t="s">
        <v>121</v>
      </c>
    </row>
    <row r="146" spans="2:65" s="11" customFormat="1">
      <c r="B146" s="187"/>
      <c r="D146" s="188" t="s">
        <v>131</v>
      </c>
      <c r="E146" s="189" t="s">
        <v>5</v>
      </c>
      <c r="F146" s="190" t="s">
        <v>232</v>
      </c>
      <c r="H146" s="191">
        <v>37.75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131</v>
      </c>
      <c r="AU146" s="189" t="s">
        <v>78</v>
      </c>
      <c r="AV146" s="11" t="s">
        <v>78</v>
      </c>
      <c r="AW146" s="11" t="s">
        <v>33</v>
      </c>
      <c r="AX146" s="11" t="s">
        <v>69</v>
      </c>
      <c r="AY146" s="189" t="s">
        <v>121</v>
      </c>
    </row>
    <row r="147" spans="2:65" s="12" customFormat="1">
      <c r="B147" s="196"/>
      <c r="D147" s="197" t="s">
        <v>131</v>
      </c>
      <c r="E147" s="198" t="s">
        <v>5</v>
      </c>
      <c r="F147" s="199" t="s">
        <v>133</v>
      </c>
      <c r="H147" s="200">
        <v>37.75</v>
      </c>
      <c r="I147" s="201"/>
      <c r="L147" s="196"/>
      <c r="M147" s="202"/>
      <c r="N147" s="203"/>
      <c r="O147" s="203"/>
      <c r="P147" s="203"/>
      <c r="Q147" s="203"/>
      <c r="R147" s="203"/>
      <c r="S147" s="203"/>
      <c r="T147" s="204"/>
      <c r="AT147" s="205" t="s">
        <v>131</v>
      </c>
      <c r="AU147" s="205" t="s">
        <v>78</v>
      </c>
      <c r="AV147" s="12" t="s">
        <v>129</v>
      </c>
      <c r="AW147" s="12" t="s">
        <v>33</v>
      </c>
      <c r="AX147" s="12" t="s">
        <v>74</v>
      </c>
      <c r="AY147" s="205" t="s">
        <v>121</v>
      </c>
    </row>
    <row r="148" spans="2:65" s="1" customFormat="1" ht="44.25" customHeight="1">
      <c r="B148" s="174"/>
      <c r="C148" s="175" t="s">
        <v>10</v>
      </c>
      <c r="D148" s="175" t="s">
        <v>124</v>
      </c>
      <c r="E148" s="176" t="s">
        <v>134</v>
      </c>
      <c r="F148" s="177" t="s">
        <v>135</v>
      </c>
      <c r="G148" s="178" t="s">
        <v>127</v>
      </c>
      <c r="H148" s="179">
        <v>122.072</v>
      </c>
      <c r="I148" s="180"/>
      <c r="J148" s="181">
        <f>ROUND(I148*H148,2)</f>
        <v>0</v>
      </c>
      <c r="K148" s="177" t="s">
        <v>128</v>
      </c>
      <c r="L148" s="41"/>
      <c r="M148" s="182" t="s">
        <v>5</v>
      </c>
      <c r="N148" s="183" t="s">
        <v>40</v>
      </c>
      <c r="O148" s="4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AR148" s="24" t="s">
        <v>129</v>
      </c>
      <c r="AT148" s="24" t="s">
        <v>124</v>
      </c>
      <c r="AU148" s="24" t="s">
        <v>78</v>
      </c>
      <c r="AY148" s="24" t="s">
        <v>121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4" t="s">
        <v>74</v>
      </c>
      <c r="BK148" s="186">
        <f>ROUND(I148*H148,2)</f>
        <v>0</v>
      </c>
      <c r="BL148" s="24" t="s">
        <v>129</v>
      </c>
      <c r="BM148" s="24" t="s">
        <v>233</v>
      </c>
    </row>
    <row r="149" spans="2:65" s="13" customFormat="1">
      <c r="B149" s="216"/>
      <c r="D149" s="188" t="s">
        <v>131</v>
      </c>
      <c r="E149" s="217" t="s">
        <v>5</v>
      </c>
      <c r="F149" s="218" t="s">
        <v>234</v>
      </c>
      <c r="H149" s="219" t="s">
        <v>5</v>
      </c>
      <c r="I149" s="220"/>
      <c r="L149" s="216"/>
      <c r="M149" s="221"/>
      <c r="N149" s="222"/>
      <c r="O149" s="222"/>
      <c r="P149" s="222"/>
      <c r="Q149" s="222"/>
      <c r="R149" s="222"/>
      <c r="S149" s="222"/>
      <c r="T149" s="223"/>
      <c r="AT149" s="219" t="s">
        <v>131</v>
      </c>
      <c r="AU149" s="219" t="s">
        <v>78</v>
      </c>
      <c r="AV149" s="13" t="s">
        <v>74</v>
      </c>
      <c r="AW149" s="13" t="s">
        <v>33</v>
      </c>
      <c r="AX149" s="13" t="s">
        <v>69</v>
      </c>
      <c r="AY149" s="219" t="s">
        <v>121</v>
      </c>
    </row>
    <row r="150" spans="2:65" s="11" customFormat="1">
      <c r="B150" s="187"/>
      <c r="D150" s="188" t="s">
        <v>131</v>
      </c>
      <c r="E150" s="189" t="s">
        <v>5</v>
      </c>
      <c r="F150" s="190" t="s">
        <v>235</v>
      </c>
      <c r="H150" s="191">
        <v>122.072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131</v>
      </c>
      <c r="AU150" s="189" t="s">
        <v>78</v>
      </c>
      <c r="AV150" s="11" t="s">
        <v>78</v>
      </c>
      <c r="AW150" s="11" t="s">
        <v>33</v>
      </c>
      <c r="AX150" s="11" t="s">
        <v>69</v>
      </c>
      <c r="AY150" s="189" t="s">
        <v>121</v>
      </c>
    </row>
    <row r="151" spans="2:65" s="12" customFormat="1">
      <c r="B151" s="196"/>
      <c r="D151" s="197" t="s">
        <v>131</v>
      </c>
      <c r="E151" s="198" t="s">
        <v>5</v>
      </c>
      <c r="F151" s="199" t="s">
        <v>133</v>
      </c>
      <c r="H151" s="200">
        <v>122.072</v>
      </c>
      <c r="I151" s="201"/>
      <c r="L151" s="196"/>
      <c r="M151" s="202"/>
      <c r="N151" s="203"/>
      <c r="O151" s="203"/>
      <c r="P151" s="203"/>
      <c r="Q151" s="203"/>
      <c r="R151" s="203"/>
      <c r="S151" s="203"/>
      <c r="T151" s="204"/>
      <c r="AT151" s="205" t="s">
        <v>131</v>
      </c>
      <c r="AU151" s="205" t="s">
        <v>78</v>
      </c>
      <c r="AV151" s="12" t="s">
        <v>129</v>
      </c>
      <c r="AW151" s="12" t="s">
        <v>33</v>
      </c>
      <c r="AX151" s="12" t="s">
        <v>74</v>
      </c>
      <c r="AY151" s="205" t="s">
        <v>121</v>
      </c>
    </row>
    <row r="152" spans="2:65" s="1" customFormat="1" ht="22.5" customHeight="1">
      <c r="B152" s="174"/>
      <c r="C152" s="175" t="s">
        <v>236</v>
      </c>
      <c r="D152" s="175" t="s">
        <v>124</v>
      </c>
      <c r="E152" s="176" t="s">
        <v>148</v>
      </c>
      <c r="F152" s="177" t="s">
        <v>149</v>
      </c>
      <c r="G152" s="178" t="s">
        <v>127</v>
      </c>
      <c r="H152" s="179">
        <v>122.072</v>
      </c>
      <c r="I152" s="180"/>
      <c r="J152" s="181">
        <f>ROUND(I152*H152,2)</f>
        <v>0</v>
      </c>
      <c r="K152" s="177" t="s">
        <v>128</v>
      </c>
      <c r="L152" s="41"/>
      <c r="M152" s="182" t="s">
        <v>5</v>
      </c>
      <c r="N152" s="183" t="s">
        <v>40</v>
      </c>
      <c r="O152" s="42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AR152" s="24" t="s">
        <v>129</v>
      </c>
      <c r="AT152" s="24" t="s">
        <v>124</v>
      </c>
      <c r="AU152" s="24" t="s">
        <v>78</v>
      </c>
      <c r="AY152" s="24" t="s">
        <v>121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4" t="s">
        <v>74</v>
      </c>
      <c r="BK152" s="186">
        <f>ROUND(I152*H152,2)</f>
        <v>0</v>
      </c>
      <c r="BL152" s="24" t="s">
        <v>129</v>
      </c>
      <c r="BM152" s="24" t="s">
        <v>237</v>
      </c>
    </row>
    <row r="153" spans="2:65" s="1" customFormat="1" ht="22.5" customHeight="1">
      <c r="B153" s="174"/>
      <c r="C153" s="175" t="s">
        <v>238</v>
      </c>
      <c r="D153" s="175" t="s">
        <v>124</v>
      </c>
      <c r="E153" s="176" t="s">
        <v>152</v>
      </c>
      <c r="F153" s="177" t="s">
        <v>153</v>
      </c>
      <c r="G153" s="178" t="s">
        <v>143</v>
      </c>
      <c r="H153" s="179">
        <v>183.108</v>
      </c>
      <c r="I153" s="180"/>
      <c r="J153" s="181">
        <f>ROUND(I153*H153,2)</f>
        <v>0</v>
      </c>
      <c r="K153" s="177" t="s">
        <v>128</v>
      </c>
      <c r="L153" s="41"/>
      <c r="M153" s="182" t="s">
        <v>5</v>
      </c>
      <c r="N153" s="183" t="s">
        <v>40</v>
      </c>
      <c r="O153" s="42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AR153" s="24" t="s">
        <v>129</v>
      </c>
      <c r="AT153" s="24" t="s">
        <v>124</v>
      </c>
      <c r="AU153" s="24" t="s">
        <v>78</v>
      </c>
      <c r="AY153" s="24" t="s">
        <v>121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4" t="s">
        <v>74</v>
      </c>
      <c r="BK153" s="186">
        <f>ROUND(I153*H153,2)</f>
        <v>0</v>
      </c>
      <c r="BL153" s="24" t="s">
        <v>129</v>
      </c>
      <c r="BM153" s="24" t="s">
        <v>239</v>
      </c>
    </row>
    <row r="154" spans="2:65" s="11" customFormat="1">
      <c r="B154" s="187"/>
      <c r="D154" s="188" t="s">
        <v>131</v>
      </c>
      <c r="E154" s="189" t="s">
        <v>5</v>
      </c>
      <c r="F154" s="190" t="s">
        <v>240</v>
      </c>
      <c r="H154" s="191">
        <v>183.108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89" t="s">
        <v>131</v>
      </c>
      <c r="AU154" s="189" t="s">
        <v>78</v>
      </c>
      <c r="AV154" s="11" t="s">
        <v>78</v>
      </c>
      <c r="AW154" s="11" t="s">
        <v>33</v>
      </c>
      <c r="AX154" s="11" t="s">
        <v>69</v>
      </c>
      <c r="AY154" s="189" t="s">
        <v>121</v>
      </c>
    </row>
    <row r="155" spans="2:65" s="12" customFormat="1">
      <c r="B155" s="196"/>
      <c r="D155" s="197" t="s">
        <v>131</v>
      </c>
      <c r="E155" s="198" t="s">
        <v>5</v>
      </c>
      <c r="F155" s="199" t="s">
        <v>133</v>
      </c>
      <c r="H155" s="200">
        <v>183.108</v>
      </c>
      <c r="I155" s="201"/>
      <c r="L155" s="196"/>
      <c r="M155" s="202"/>
      <c r="N155" s="203"/>
      <c r="O155" s="203"/>
      <c r="P155" s="203"/>
      <c r="Q155" s="203"/>
      <c r="R155" s="203"/>
      <c r="S155" s="203"/>
      <c r="T155" s="204"/>
      <c r="AT155" s="205" t="s">
        <v>131</v>
      </c>
      <c r="AU155" s="205" t="s">
        <v>78</v>
      </c>
      <c r="AV155" s="12" t="s">
        <v>129</v>
      </c>
      <c r="AW155" s="12" t="s">
        <v>33</v>
      </c>
      <c r="AX155" s="12" t="s">
        <v>74</v>
      </c>
      <c r="AY155" s="205" t="s">
        <v>121</v>
      </c>
    </row>
    <row r="156" spans="2:65" s="1" customFormat="1" ht="31.5" customHeight="1">
      <c r="B156" s="174"/>
      <c r="C156" s="175" t="s">
        <v>241</v>
      </c>
      <c r="D156" s="175" t="s">
        <v>124</v>
      </c>
      <c r="E156" s="176" t="s">
        <v>242</v>
      </c>
      <c r="F156" s="177" t="s">
        <v>243</v>
      </c>
      <c r="G156" s="178" t="s">
        <v>159</v>
      </c>
      <c r="H156" s="179">
        <v>70</v>
      </c>
      <c r="I156" s="180"/>
      <c r="J156" s="181">
        <f>ROUND(I156*H156,2)</f>
        <v>0</v>
      </c>
      <c r="K156" s="177" t="s">
        <v>128</v>
      </c>
      <c r="L156" s="41"/>
      <c r="M156" s="182" t="s">
        <v>5</v>
      </c>
      <c r="N156" s="183" t="s">
        <v>40</v>
      </c>
      <c r="O156" s="42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AR156" s="24" t="s">
        <v>129</v>
      </c>
      <c r="AT156" s="24" t="s">
        <v>124</v>
      </c>
      <c r="AU156" s="24" t="s">
        <v>78</v>
      </c>
      <c r="AY156" s="24" t="s">
        <v>121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4" t="s">
        <v>74</v>
      </c>
      <c r="BK156" s="186">
        <f>ROUND(I156*H156,2)</f>
        <v>0</v>
      </c>
      <c r="BL156" s="24" t="s">
        <v>129</v>
      </c>
      <c r="BM156" s="24" t="s">
        <v>244</v>
      </c>
    </row>
    <row r="157" spans="2:65" s="1" customFormat="1" ht="31.5" customHeight="1">
      <c r="B157" s="174"/>
      <c r="C157" s="175" t="s">
        <v>245</v>
      </c>
      <c r="D157" s="175" t="s">
        <v>124</v>
      </c>
      <c r="E157" s="176" t="s">
        <v>246</v>
      </c>
      <c r="F157" s="177" t="s">
        <v>247</v>
      </c>
      <c r="G157" s="178" t="s">
        <v>159</v>
      </c>
      <c r="H157" s="179">
        <v>70</v>
      </c>
      <c r="I157" s="180"/>
      <c r="J157" s="181">
        <f>ROUND(I157*H157,2)</f>
        <v>0</v>
      </c>
      <c r="K157" s="177" t="s">
        <v>128</v>
      </c>
      <c r="L157" s="41"/>
      <c r="M157" s="182" t="s">
        <v>5</v>
      </c>
      <c r="N157" s="183" t="s">
        <v>40</v>
      </c>
      <c r="O157" s="42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24" t="s">
        <v>129</v>
      </c>
      <c r="AT157" s="24" t="s">
        <v>124</v>
      </c>
      <c r="AU157" s="24" t="s">
        <v>78</v>
      </c>
      <c r="AY157" s="24" t="s">
        <v>121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4" t="s">
        <v>74</v>
      </c>
      <c r="BK157" s="186">
        <f>ROUND(I157*H157,2)</f>
        <v>0</v>
      </c>
      <c r="BL157" s="24" t="s">
        <v>129</v>
      </c>
      <c r="BM157" s="24" t="s">
        <v>248</v>
      </c>
    </row>
    <row r="158" spans="2:65" s="1" customFormat="1" ht="22.5" customHeight="1">
      <c r="B158" s="174"/>
      <c r="C158" s="206" t="s">
        <v>249</v>
      </c>
      <c r="D158" s="206" t="s">
        <v>140</v>
      </c>
      <c r="E158" s="207" t="s">
        <v>250</v>
      </c>
      <c r="F158" s="208" t="s">
        <v>251</v>
      </c>
      <c r="G158" s="209" t="s">
        <v>252</v>
      </c>
      <c r="H158" s="210">
        <v>1.75</v>
      </c>
      <c r="I158" s="211"/>
      <c r="J158" s="212">
        <f>ROUND(I158*H158,2)</f>
        <v>0</v>
      </c>
      <c r="K158" s="208" t="s">
        <v>128</v>
      </c>
      <c r="L158" s="213"/>
      <c r="M158" s="214" t="s">
        <v>5</v>
      </c>
      <c r="N158" s="215" t="s">
        <v>40</v>
      </c>
      <c r="O158" s="42"/>
      <c r="P158" s="184">
        <f>O158*H158</f>
        <v>0</v>
      </c>
      <c r="Q158" s="184">
        <v>1E-3</v>
      </c>
      <c r="R158" s="184">
        <f>Q158*H158</f>
        <v>1.75E-3</v>
      </c>
      <c r="S158" s="184">
        <v>0</v>
      </c>
      <c r="T158" s="185">
        <f>S158*H158</f>
        <v>0</v>
      </c>
      <c r="AR158" s="24" t="s">
        <v>144</v>
      </c>
      <c r="AT158" s="24" t="s">
        <v>140</v>
      </c>
      <c r="AU158" s="24" t="s">
        <v>78</v>
      </c>
      <c r="AY158" s="24" t="s">
        <v>121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4" t="s">
        <v>74</v>
      </c>
      <c r="BK158" s="186">
        <f>ROUND(I158*H158,2)</f>
        <v>0</v>
      </c>
      <c r="BL158" s="24" t="s">
        <v>129</v>
      </c>
      <c r="BM158" s="24" t="s">
        <v>253</v>
      </c>
    </row>
    <row r="159" spans="2:65" s="11" customFormat="1">
      <c r="B159" s="187"/>
      <c r="D159" s="188" t="s">
        <v>131</v>
      </c>
      <c r="E159" s="189" t="s">
        <v>5</v>
      </c>
      <c r="F159" s="190" t="s">
        <v>254</v>
      </c>
      <c r="H159" s="191">
        <v>1.75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131</v>
      </c>
      <c r="AU159" s="189" t="s">
        <v>78</v>
      </c>
      <c r="AV159" s="11" t="s">
        <v>78</v>
      </c>
      <c r="AW159" s="11" t="s">
        <v>33</v>
      </c>
      <c r="AX159" s="11" t="s">
        <v>69</v>
      </c>
      <c r="AY159" s="189" t="s">
        <v>121</v>
      </c>
    </row>
    <row r="160" spans="2:65" s="12" customFormat="1">
      <c r="B160" s="196"/>
      <c r="D160" s="197" t="s">
        <v>131</v>
      </c>
      <c r="E160" s="198" t="s">
        <v>5</v>
      </c>
      <c r="F160" s="199" t="s">
        <v>133</v>
      </c>
      <c r="H160" s="200">
        <v>1.75</v>
      </c>
      <c r="I160" s="201"/>
      <c r="L160" s="196"/>
      <c r="M160" s="202"/>
      <c r="N160" s="203"/>
      <c r="O160" s="203"/>
      <c r="P160" s="203"/>
      <c r="Q160" s="203"/>
      <c r="R160" s="203"/>
      <c r="S160" s="203"/>
      <c r="T160" s="204"/>
      <c r="AT160" s="205" t="s">
        <v>131</v>
      </c>
      <c r="AU160" s="205" t="s">
        <v>78</v>
      </c>
      <c r="AV160" s="12" t="s">
        <v>129</v>
      </c>
      <c r="AW160" s="12" t="s">
        <v>33</v>
      </c>
      <c r="AX160" s="12" t="s">
        <v>74</v>
      </c>
      <c r="AY160" s="205" t="s">
        <v>121</v>
      </c>
    </row>
    <row r="161" spans="2:65" s="1" customFormat="1" ht="31.5" customHeight="1">
      <c r="B161" s="174"/>
      <c r="C161" s="175" t="s">
        <v>255</v>
      </c>
      <c r="D161" s="175" t="s">
        <v>124</v>
      </c>
      <c r="E161" s="176" t="s">
        <v>256</v>
      </c>
      <c r="F161" s="177" t="s">
        <v>257</v>
      </c>
      <c r="G161" s="178" t="s">
        <v>159</v>
      </c>
      <c r="H161" s="179">
        <v>83</v>
      </c>
      <c r="I161" s="180"/>
      <c r="J161" s="181">
        <f>ROUND(I161*H161,2)</f>
        <v>0</v>
      </c>
      <c r="K161" s="177" t="s">
        <v>128</v>
      </c>
      <c r="L161" s="41"/>
      <c r="M161" s="182" t="s">
        <v>5</v>
      </c>
      <c r="N161" s="183" t="s">
        <v>40</v>
      </c>
      <c r="O161" s="42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4" t="s">
        <v>129</v>
      </c>
      <c r="AT161" s="24" t="s">
        <v>124</v>
      </c>
      <c r="AU161" s="24" t="s">
        <v>78</v>
      </c>
      <c r="AY161" s="24" t="s">
        <v>121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4" t="s">
        <v>74</v>
      </c>
      <c r="BK161" s="186">
        <f>ROUND(I161*H161,2)</f>
        <v>0</v>
      </c>
      <c r="BL161" s="24" t="s">
        <v>129</v>
      </c>
      <c r="BM161" s="24" t="s">
        <v>258</v>
      </c>
    </row>
    <row r="162" spans="2:65" s="1" customFormat="1" ht="22.5" customHeight="1">
      <c r="B162" s="174"/>
      <c r="C162" s="206" t="s">
        <v>259</v>
      </c>
      <c r="D162" s="206" t="s">
        <v>140</v>
      </c>
      <c r="E162" s="207" t="s">
        <v>250</v>
      </c>
      <c r="F162" s="208" t="s">
        <v>251</v>
      </c>
      <c r="G162" s="209" t="s">
        <v>252</v>
      </c>
      <c r="H162" s="210">
        <v>2.0750000000000002</v>
      </c>
      <c r="I162" s="211"/>
      <c r="J162" s="212">
        <f>ROUND(I162*H162,2)</f>
        <v>0</v>
      </c>
      <c r="K162" s="208" t="s">
        <v>128</v>
      </c>
      <c r="L162" s="213"/>
      <c r="M162" s="214" t="s">
        <v>5</v>
      </c>
      <c r="N162" s="215" t="s">
        <v>40</v>
      </c>
      <c r="O162" s="42"/>
      <c r="P162" s="184">
        <f>O162*H162</f>
        <v>0</v>
      </c>
      <c r="Q162" s="184">
        <v>1E-3</v>
      </c>
      <c r="R162" s="184">
        <f>Q162*H162</f>
        <v>2.075E-3</v>
      </c>
      <c r="S162" s="184">
        <v>0</v>
      </c>
      <c r="T162" s="185">
        <f>S162*H162</f>
        <v>0</v>
      </c>
      <c r="AR162" s="24" t="s">
        <v>144</v>
      </c>
      <c r="AT162" s="24" t="s">
        <v>140</v>
      </c>
      <c r="AU162" s="24" t="s">
        <v>78</v>
      </c>
      <c r="AY162" s="24" t="s">
        <v>121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4" t="s">
        <v>74</v>
      </c>
      <c r="BK162" s="186">
        <f>ROUND(I162*H162,2)</f>
        <v>0</v>
      </c>
      <c r="BL162" s="24" t="s">
        <v>129</v>
      </c>
      <c r="BM162" s="24" t="s">
        <v>260</v>
      </c>
    </row>
    <row r="163" spans="2:65" s="11" customFormat="1">
      <c r="B163" s="187"/>
      <c r="D163" s="188" t="s">
        <v>131</v>
      </c>
      <c r="E163" s="189" t="s">
        <v>5</v>
      </c>
      <c r="F163" s="190" t="s">
        <v>261</v>
      </c>
      <c r="H163" s="191">
        <v>2.0750000000000002</v>
      </c>
      <c r="I163" s="192"/>
      <c r="L163" s="187"/>
      <c r="M163" s="193"/>
      <c r="N163" s="194"/>
      <c r="O163" s="194"/>
      <c r="P163" s="194"/>
      <c r="Q163" s="194"/>
      <c r="R163" s="194"/>
      <c r="S163" s="194"/>
      <c r="T163" s="195"/>
      <c r="AT163" s="189" t="s">
        <v>131</v>
      </c>
      <c r="AU163" s="189" t="s">
        <v>78</v>
      </c>
      <c r="AV163" s="11" t="s">
        <v>78</v>
      </c>
      <c r="AW163" s="11" t="s">
        <v>33</v>
      </c>
      <c r="AX163" s="11" t="s">
        <v>69</v>
      </c>
      <c r="AY163" s="189" t="s">
        <v>121</v>
      </c>
    </row>
    <row r="164" spans="2:65" s="12" customFormat="1">
      <c r="B164" s="196"/>
      <c r="D164" s="197" t="s">
        <v>131</v>
      </c>
      <c r="E164" s="198" t="s">
        <v>5</v>
      </c>
      <c r="F164" s="199" t="s">
        <v>133</v>
      </c>
      <c r="H164" s="200">
        <v>2.0750000000000002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205" t="s">
        <v>131</v>
      </c>
      <c r="AU164" s="205" t="s">
        <v>78</v>
      </c>
      <c r="AV164" s="12" t="s">
        <v>129</v>
      </c>
      <c r="AW164" s="12" t="s">
        <v>33</v>
      </c>
      <c r="AX164" s="12" t="s">
        <v>74</v>
      </c>
      <c r="AY164" s="205" t="s">
        <v>121</v>
      </c>
    </row>
    <row r="165" spans="2:65" s="1" customFormat="1" ht="22.5" customHeight="1">
      <c r="B165" s="174"/>
      <c r="C165" s="175" t="s">
        <v>262</v>
      </c>
      <c r="D165" s="175" t="s">
        <v>124</v>
      </c>
      <c r="E165" s="176" t="s">
        <v>263</v>
      </c>
      <c r="F165" s="177" t="s">
        <v>264</v>
      </c>
      <c r="G165" s="178" t="s">
        <v>159</v>
      </c>
      <c r="H165" s="179">
        <v>378</v>
      </c>
      <c r="I165" s="180"/>
      <c r="J165" s="181">
        <f>ROUND(I165*H165,2)</f>
        <v>0</v>
      </c>
      <c r="K165" s="177" t="s">
        <v>128</v>
      </c>
      <c r="L165" s="41"/>
      <c r="M165" s="182" t="s">
        <v>5</v>
      </c>
      <c r="N165" s="183" t="s">
        <v>40</v>
      </c>
      <c r="O165" s="42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24" t="s">
        <v>129</v>
      </c>
      <c r="AT165" s="24" t="s">
        <v>124</v>
      </c>
      <c r="AU165" s="24" t="s">
        <v>78</v>
      </c>
      <c r="AY165" s="24" t="s">
        <v>121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4" t="s">
        <v>74</v>
      </c>
      <c r="BK165" s="186">
        <f>ROUND(I165*H165,2)</f>
        <v>0</v>
      </c>
      <c r="BL165" s="24" t="s">
        <v>129</v>
      </c>
      <c r="BM165" s="24" t="s">
        <v>265</v>
      </c>
    </row>
    <row r="166" spans="2:65" s="1" customFormat="1" ht="31.5" customHeight="1">
      <c r="B166" s="174"/>
      <c r="C166" s="175" t="s">
        <v>266</v>
      </c>
      <c r="D166" s="175" t="s">
        <v>124</v>
      </c>
      <c r="E166" s="176" t="s">
        <v>267</v>
      </c>
      <c r="F166" s="177" t="s">
        <v>268</v>
      </c>
      <c r="G166" s="178" t="s">
        <v>159</v>
      </c>
      <c r="H166" s="179">
        <v>83</v>
      </c>
      <c r="I166" s="180"/>
      <c r="J166" s="181">
        <f>ROUND(I166*H166,2)</f>
        <v>0</v>
      </c>
      <c r="K166" s="177" t="s">
        <v>128</v>
      </c>
      <c r="L166" s="41"/>
      <c r="M166" s="182" t="s">
        <v>5</v>
      </c>
      <c r="N166" s="183" t="s">
        <v>40</v>
      </c>
      <c r="O166" s="42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AR166" s="24" t="s">
        <v>129</v>
      </c>
      <c r="AT166" s="24" t="s">
        <v>124</v>
      </c>
      <c r="AU166" s="24" t="s">
        <v>78</v>
      </c>
      <c r="AY166" s="24" t="s">
        <v>121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4" t="s">
        <v>74</v>
      </c>
      <c r="BK166" s="186">
        <f>ROUND(I166*H166,2)</f>
        <v>0</v>
      </c>
      <c r="BL166" s="24" t="s">
        <v>129</v>
      </c>
      <c r="BM166" s="24" t="s">
        <v>269</v>
      </c>
    </row>
    <row r="167" spans="2:65" s="1" customFormat="1" ht="31.5" customHeight="1">
      <c r="B167" s="174"/>
      <c r="C167" s="175" t="s">
        <v>270</v>
      </c>
      <c r="D167" s="175" t="s">
        <v>124</v>
      </c>
      <c r="E167" s="176" t="s">
        <v>271</v>
      </c>
      <c r="F167" s="177" t="s">
        <v>272</v>
      </c>
      <c r="G167" s="178" t="s">
        <v>159</v>
      </c>
      <c r="H167" s="179">
        <v>83</v>
      </c>
      <c r="I167" s="180"/>
      <c r="J167" s="181">
        <f>ROUND(I167*H167,2)</f>
        <v>0</v>
      </c>
      <c r="K167" s="177" t="s">
        <v>128</v>
      </c>
      <c r="L167" s="41"/>
      <c r="M167" s="182" t="s">
        <v>5</v>
      </c>
      <c r="N167" s="183" t="s">
        <v>40</v>
      </c>
      <c r="O167" s="42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24" t="s">
        <v>129</v>
      </c>
      <c r="AT167" s="24" t="s">
        <v>124</v>
      </c>
      <c r="AU167" s="24" t="s">
        <v>78</v>
      </c>
      <c r="AY167" s="24" t="s">
        <v>121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4" t="s">
        <v>74</v>
      </c>
      <c r="BK167" s="186">
        <f>ROUND(I167*H167,2)</f>
        <v>0</v>
      </c>
      <c r="BL167" s="24" t="s">
        <v>129</v>
      </c>
      <c r="BM167" s="24" t="s">
        <v>273</v>
      </c>
    </row>
    <row r="168" spans="2:65" s="1" customFormat="1" ht="31.5" customHeight="1">
      <c r="B168" s="174"/>
      <c r="C168" s="175" t="s">
        <v>274</v>
      </c>
      <c r="D168" s="175" t="s">
        <v>124</v>
      </c>
      <c r="E168" s="176" t="s">
        <v>275</v>
      </c>
      <c r="F168" s="177" t="s">
        <v>276</v>
      </c>
      <c r="G168" s="178" t="s">
        <v>277</v>
      </c>
      <c r="H168" s="179">
        <v>20</v>
      </c>
      <c r="I168" s="180"/>
      <c r="J168" s="181">
        <f>ROUND(I168*H168,2)</f>
        <v>0</v>
      </c>
      <c r="K168" s="177" t="s">
        <v>128</v>
      </c>
      <c r="L168" s="41"/>
      <c r="M168" s="182" t="s">
        <v>5</v>
      </c>
      <c r="N168" s="183" t="s">
        <v>40</v>
      </c>
      <c r="O168" s="42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AR168" s="24" t="s">
        <v>129</v>
      </c>
      <c r="AT168" s="24" t="s">
        <v>124</v>
      </c>
      <c r="AU168" s="24" t="s">
        <v>78</v>
      </c>
      <c r="AY168" s="24" t="s">
        <v>121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4" t="s">
        <v>74</v>
      </c>
      <c r="BK168" s="186">
        <f>ROUND(I168*H168,2)</f>
        <v>0</v>
      </c>
      <c r="BL168" s="24" t="s">
        <v>129</v>
      </c>
      <c r="BM168" s="24" t="s">
        <v>278</v>
      </c>
    </row>
    <row r="169" spans="2:65" s="13" customFormat="1">
      <c r="B169" s="216"/>
      <c r="D169" s="188" t="s">
        <v>131</v>
      </c>
      <c r="E169" s="217" t="s">
        <v>5</v>
      </c>
      <c r="F169" s="218" t="s">
        <v>170</v>
      </c>
      <c r="H169" s="219" t="s">
        <v>5</v>
      </c>
      <c r="I169" s="220"/>
      <c r="L169" s="216"/>
      <c r="M169" s="221"/>
      <c r="N169" s="222"/>
      <c r="O169" s="222"/>
      <c r="P169" s="222"/>
      <c r="Q169" s="222"/>
      <c r="R169" s="222"/>
      <c r="S169" s="222"/>
      <c r="T169" s="223"/>
      <c r="AT169" s="219" t="s">
        <v>131</v>
      </c>
      <c r="AU169" s="219" t="s">
        <v>78</v>
      </c>
      <c r="AV169" s="13" t="s">
        <v>74</v>
      </c>
      <c r="AW169" s="13" t="s">
        <v>33</v>
      </c>
      <c r="AX169" s="13" t="s">
        <v>69</v>
      </c>
      <c r="AY169" s="219" t="s">
        <v>121</v>
      </c>
    </row>
    <row r="170" spans="2:65" s="11" customFormat="1">
      <c r="B170" s="187"/>
      <c r="D170" s="188" t="s">
        <v>131</v>
      </c>
      <c r="E170" s="189" t="s">
        <v>5</v>
      </c>
      <c r="F170" s="190" t="s">
        <v>171</v>
      </c>
      <c r="H170" s="191">
        <v>20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131</v>
      </c>
      <c r="AU170" s="189" t="s">
        <v>78</v>
      </c>
      <c r="AV170" s="11" t="s">
        <v>78</v>
      </c>
      <c r="AW170" s="11" t="s">
        <v>33</v>
      </c>
      <c r="AX170" s="11" t="s">
        <v>69</v>
      </c>
      <c r="AY170" s="189" t="s">
        <v>121</v>
      </c>
    </row>
    <row r="171" spans="2:65" s="12" customFormat="1">
      <c r="B171" s="196"/>
      <c r="D171" s="197" t="s">
        <v>131</v>
      </c>
      <c r="E171" s="198" t="s">
        <v>5</v>
      </c>
      <c r="F171" s="199" t="s">
        <v>133</v>
      </c>
      <c r="H171" s="200">
        <v>20</v>
      </c>
      <c r="I171" s="201"/>
      <c r="L171" s="196"/>
      <c r="M171" s="202"/>
      <c r="N171" s="203"/>
      <c r="O171" s="203"/>
      <c r="P171" s="203"/>
      <c r="Q171" s="203"/>
      <c r="R171" s="203"/>
      <c r="S171" s="203"/>
      <c r="T171" s="204"/>
      <c r="AT171" s="205" t="s">
        <v>131</v>
      </c>
      <c r="AU171" s="205" t="s">
        <v>78</v>
      </c>
      <c r="AV171" s="12" t="s">
        <v>129</v>
      </c>
      <c r="AW171" s="12" t="s">
        <v>33</v>
      </c>
      <c r="AX171" s="12" t="s">
        <v>74</v>
      </c>
      <c r="AY171" s="205" t="s">
        <v>121</v>
      </c>
    </row>
    <row r="172" spans="2:65" s="1" customFormat="1" ht="31.5" customHeight="1">
      <c r="B172" s="174"/>
      <c r="C172" s="175" t="s">
        <v>279</v>
      </c>
      <c r="D172" s="175" t="s">
        <v>124</v>
      </c>
      <c r="E172" s="176" t="s">
        <v>280</v>
      </c>
      <c r="F172" s="177" t="s">
        <v>281</v>
      </c>
      <c r="G172" s="178" t="s">
        <v>277</v>
      </c>
      <c r="H172" s="179">
        <v>30</v>
      </c>
      <c r="I172" s="180"/>
      <c r="J172" s="181">
        <f>ROUND(I172*H172,2)</f>
        <v>0</v>
      </c>
      <c r="K172" s="177" t="s">
        <v>128</v>
      </c>
      <c r="L172" s="41"/>
      <c r="M172" s="182" t="s">
        <v>5</v>
      </c>
      <c r="N172" s="183" t="s">
        <v>40</v>
      </c>
      <c r="O172" s="42"/>
      <c r="P172" s="184">
        <f>O172*H172</f>
        <v>0</v>
      </c>
      <c r="Q172" s="184">
        <v>2.1350000000000001E-2</v>
      </c>
      <c r="R172" s="184">
        <f>Q172*H172</f>
        <v>0.64050000000000007</v>
      </c>
      <c r="S172" s="184">
        <v>0</v>
      </c>
      <c r="T172" s="185">
        <f>S172*H172</f>
        <v>0</v>
      </c>
      <c r="AR172" s="24" t="s">
        <v>129</v>
      </c>
      <c r="AT172" s="24" t="s">
        <v>124</v>
      </c>
      <c r="AU172" s="24" t="s">
        <v>78</v>
      </c>
      <c r="AY172" s="24" t="s">
        <v>121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4" t="s">
        <v>74</v>
      </c>
      <c r="BK172" s="186">
        <f>ROUND(I172*H172,2)</f>
        <v>0</v>
      </c>
      <c r="BL172" s="24" t="s">
        <v>129</v>
      </c>
      <c r="BM172" s="24" t="s">
        <v>282</v>
      </c>
    </row>
    <row r="173" spans="2:65" s="1" customFormat="1" ht="22.5" customHeight="1">
      <c r="B173" s="174"/>
      <c r="C173" s="175" t="s">
        <v>283</v>
      </c>
      <c r="D173" s="175" t="s">
        <v>124</v>
      </c>
      <c r="E173" s="176" t="s">
        <v>284</v>
      </c>
      <c r="F173" s="177" t="s">
        <v>285</v>
      </c>
      <c r="G173" s="178" t="s">
        <v>159</v>
      </c>
      <c r="H173" s="179">
        <v>140</v>
      </c>
      <c r="I173" s="180"/>
      <c r="J173" s="181">
        <f>ROUND(I173*H173,2)</f>
        <v>0</v>
      </c>
      <c r="K173" s="177" t="s">
        <v>128</v>
      </c>
      <c r="L173" s="41"/>
      <c r="M173" s="182" t="s">
        <v>5</v>
      </c>
      <c r="N173" s="183" t="s">
        <v>40</v>
      </c>
      <c r="O173" s="42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AR173" s="24" t="s">
        <v>129</v>
      </c>
      <c r="AT173" s="24" t="s">
        <v>124</v>
      </c>
      <c r="AU173" s="24" t="s">
        <v>78</v>
      </c>
      <c r="AY173" s="24" t="s">
        <v>121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4" t="s">
        <v>74</v>
      </c>
      <c r="BK173" s="186">
        <f>ROUND(I173*H173,2)</f>
        <v>0</v>
      </c>
      <c r="BL173" s="24" t="s">
        <v>129</v>
      </c>
      <c r="BM173" s="24" t="s">
        <v>286</v>
      </c>
    </row>
    <row r="174" spans="2:65" s="11" customFormat="1">
      <c r="B174" s="187"/>
      <c r="D174" s="188" t="s">
        <v>131</v>
      </c>
      <c r="E174" s="189" t="s">
        <v>5</v>
      </c>
      <c r="F174" s="190" t="s">
        <v>287</v>
      </c>
      <c r="H174" s="191">
        <v>140</v>
      </c>
      <c r="I174" s="192"/>
      <c r="L174" s="187"/>
      <c r="M174" s="193"/>
      <c r="N174" s="194"/>
      <c r="O174" s="194"/>
      <c r="P174" s="194"/>
      <c r="Q174" s="194"/>
      <c r="R174" s="194"/>
      <c r="S174" s="194"/>
      <c r="T174" s="195"/>
      <c r="AT174" s="189" t="s">
        <v>131</v>
      </c>
      <c r="AU174" s="189" t="s">
        <v>78</v>
      </c>
      <c r="AV174" s="11" t="s">
        <v>78</v>
      </c>
      <c r="AW174" s="11" t="s">
        <v>33</v>
      </c>
      <c r="AX174" s="11" t="s">
        <v>69</v>
      </c>
      <c r="AY174" s="189" t="s">
        <v>121</v>
      </c>
    </row>
    <row r="175" spans="2:65" s="12" customFormat="1">
      <c r="B175" s="196"/>
      <c r="D175" s="197" t="s">
        <v>131</v>
      </c>
      <c r="E175" s="198" t="s">
        <v>5</v>
      </c>
      <c r="F175" s="199" t="s">
        <v>133</v>
      </c>
      <c r="H175" s="200">
        <v>140</v>
      </c>
      <c r="I175" s="201"/>
      <c r="L175" s="196"/>
      <c r="M175" s="202"/>
      <c r="N175" s="203"/>
      <c r="O175" s="203"/>
      <c r="P175" s="203"/>
      <c r="Q175" s="203"/>
      <c r="R175" s="203"/>
      <c r="S175" s="203"/>
      <c r="T175" s="204"/>
      <c r="AT175" s="205" t="s">
        <v>131</v>
      </c>
      <c r="AU175" s="205" t="s">
        <v>78</v>
      </c>
      <c r="AV175" s="12" t="s">
        <v>129</v>
      </c>
      <c r="AW175" s="12" t="s">
        <v>33</v>
      </c>
      <c r="AX175" s="12" t="s">
        <v>74</v>
      </c>
      <c r="AY175" s="205" t="s">
        <v>121</v>
      </c>
    </row>
    <row r="176" spans="2:65" s="1" customFormat="1" ht="22.5" customHeight="1">
      <c r="B176" s="174"/>
      <c r="C176" s="175" t="s">
        <v>288</v>
      </c>
      <c r="D176" s="175" t="s">
        <v>124</v>
      </c>
      <c r="E176" s="176" t="s">
        <v>289</v>
      </c>
      <c r="F176" s="177" t="s">
        <v>290</v>
      </c>
      <c r="G176" s="178" t="s">
        <v>159</v>
      </c>
      <c r="H176" s="179">
        <v>166</v>
      </c>
      <c r="I176" s="180"/>
      <c r="J176" s="181">
        <f>ROUND(I176*H176,2)</f>
        <v>0</v>
      </c>
      <c r="K176" s="177" t="s">
        <v>128</v>
      </c>
      <c r="L176" s="41"/>
      <c r="M176" s="182" t="s">
        <v>5</v>
      </c>
      <c r="N176" s="183" t="s">
        <v>40</v>
      </c>
      <c r="O176" s="42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AR176" s="24" t="s">
        <v>129</v>
      </c>
      <c r="AT176" s="24" t="s">
        <v>124</v>
      </c>
      <c r="AU176" s="24" t="s">
        <v>78</v>
      </c>
      <c r="AY176" s="24" t="s">
        <v>121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24" t="s">
        <v>74</v>
      </c>
      <c r="BK176" s="186">
        <f>ROUND(I176*H176,2)</f>
        <v>0</v>
      </c>
      <c r="BL176" s="24" t="s">
        <v>129</v>
      </c>
      <c r="BM176" s="24" t="s">
        <v>291</v>
      </c>
    </row>
    <row r="177" spans="2:65" s="11" customFormat="1">
      <c r="B177" s="187"/>
      <c r="D177" s="188" t="s">
        <v>131</v>
      </c>
      <c r="E177" s="189" t="s">
        <v>5</v>
      </c>
      <c r="F177" s="190" t="s">
        <v>292</v>
      </c>
      <c r="H177" s="191">
        <v>166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131</v>
      </c>
      <c r="AU177" s="189" t="s">
        <v>78</v>
      </c>
      <c r="AV177" s="11" t="s">
        <v>78</v>
      </c>
      <c r="AW177" s="11" t="s">
        <v>33</v>
      </c>
      <c r="AX177" s="11" t="s">
        <v>69</v>
      </c>
      <c r="AY177" s="189" t="s">
        <v>121</v>
      </c>
    </row>
    <row r="178" spans="2:65" s="12" customFormat="1">
      <c r="B178" s="196"/>
      <c r="D178" s="188" t="s">
        <v>131</v>
      </c>
      <c r="E178" s="232" t="s">
        <v>5</v>
      </c>
      <c r="F178" s="233" t="s">
        <v>133</v>
      </c>
      <c r="H178" s="234">
        <v>166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205" t="s">
        <v>131</v>
      </c>
      <c r="AU178" s="205" t="s">
        <v>78</v>
      </c>
      <c r="AV178" s="12" t="s">
        <v>129</v>
      </c>
      <c r="AW178" s="12" t="s">
        <v>33</v>
      </c>
      <c r="AX178" s="12" t="s">
        <v>74</v>
      </c>
      <c r="AY178" s="205" t="s">
        <v>121</v>
      </c>
    </row>
    <row r="179" spans="2:65" s="10" customFormat="1" ht="29.85" customHeight="1">
      <c r="B179" s="160"/>
      <c r="D179" s="171" t="s">
        <v>68</v>
      </c>
      <c r="E179" s="172" t="s">
        <v>293</v>
      </c>
      <c r="F179" s="172" t="s">
        <v>294</v>
      </c>
      <c r="I179" s="163"/>
      <c r="J179" s="173">
        <f>BK179</f>
        <v>0</v>
      </c>
      <c r="L179" s="160"/>
      <c r="M179" s="165"/>
      <c r="N179" s="166"/>
      <c r="O179" s="166"/>
      <c r="P179" s="167">
        <f>SUM(P180:P181)</f>
        <v>0</v>
      </c>
      <c r="Q179" s="166"/>
      <c r="R179" s="167">
        <f>SUM(R180:R181)</f>
        <v>0</v>
      </c>
      <c r="S179" s="166"/>
      <c r="T179" s="168">
        <f>SUM(T180:T181)</f>
        <v>0</v>
      </c>
      <c r="AR179" s="161" t="s">
        <v>74</v>
      </c>
      <c r="AT179" s="169" t="s">
        <v>68</v>
      </c>
      <c r="AU179" s="169" t="s">
        <v>74</v>
      </c>
      <c r="AY179" s="161" t="s">
        <v>121</v>
      </c>
      <c r="BK179" s="170">
        <f>SUM(BK180:BK181)</f>
        <v>0</v>
      </c>
    </row>
    <row r="180" spans="2:65" s="1" customFormat="1" ht="22.5" customHeight="1">
      <c r="B180" s="174"/>
      <c r="C180" s="175" t="s">
        <v>295</v>
      </c>
      <c r="D180" s="175" t="s">
        <v>124</v>
      </c>
      <c r="E180" s="176" t="s">
        <v>296</v>
      </c>
      <c r="F180" s="319" t="s">
        <v>885</v>
      </c>
      <c r="G180" s="178" t="s">
        <v>164</v>
      </c>
      <c r="H180" s="179">
        <v>50</v>
      </c>
      <c r="I180" s="180"/>
      <c r="J180" s="181">
        <f>ROUND(I180*H180,2)</f>
        <v>0</v>
      </c>
      <c r="K180" s="177" t="s">
        <v>5</v>
      </c>
      <c r="L180" s="41"/>
      <c r="M180" s="182" t="s">
        <v>5</v>
      </c>
      <c r="N180" s="183" t="s">
        <v>40</v>
      </c>
      <c r="O180" s="42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AR180" s="24" t="s">
        <v>129</v>
      </c>
      <c r="AT180" s="24" t="s">
        <v>124</v>
      </c>
      <c r="AU180" s="24" t="s">
        <v>78</v>
      </c>
      <c r="AY180" s="24" t="s">
        <v>121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4" t="s">
        <v>74</v>
      </c>
      <c r="BK180" s="186">
        <f>ROUND(I180*H180,2)</f>
        <v>0</v>
      </c>
      <c r="BL180" s="24" t="s">
        <v>129</v>
      </c>
      <c r="BM180" s="24" t="s">
        <v>297</v>
      </c>
    </row>
    <row r="181" spans="2:65" s="1" customFormat="1" ht="22.5" customHeight="1">
      <c r="B181" s="174"/>
      <c r="C181" s="175" t="s">
        <v>298</v>
      </c>
      <c r="D181" s="175" t="s">
        <v>124</v>
      </c>
      <c r="E181" s="176" t="s">
        <v>299</v>
      </c>
      <c r="F181" s="319" t="s">
        <v>886</v>
      </c>
      <c r="G181" s="178" t="s">
        <v>164</v>
      </c>
      <c r="H181" s="179">
        <v>50</v>
      </c>
      <c r="I181" s="180"/>
      <c r="J181" s="181">
        <f>ROUND(I181*H181,2)</f>
        <v>0</v>
      </c>
      <c r="K181" s="177" t="s">
        <v>5</v>
      </c>
      <c r="L181" s="41"/>
      <c r="M181" s="182" t="s">
        <v>5</v>
      </c>
      <c r="N181" s="183" t="s">
        <v>40</v>
      </c>
      <c r="O181" s="42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AR181" s="24" t="s">
        <v>129</v>
      </c>
      <c r="AT181" s="24" t="s">
        <v>124</v>
      </c>
      <c r="AU181" s="24" t="s">
        <v>78</v>
      </c>
      <c r="AY181" s="24" t="s">
        <v>121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4" t="s">
        <v>74</v>
      </c>
      <c r="BK181" s="186">
        <f>ROUND(I181*H181,2)</f>
        <v>0</v>
      </c>
      <c r="BL181" s="24" t="s">
        <v>129</v>
      </c>
      <c r="BM181" s="24" t="s">
        <v>300</v>
      </c>
    </row>
    <row r="182" spans="2:65" s="10" customFormat="1" ht="29.85" customHeight="1">
      <c r="B182" s="160"/>
      <c r="D182" s="171" t="s">
        <v>68</v>
      </c>
      <c r="E182" s="172" t="s">
        <v>147</v>
      </c>
      <c r="F182" s="172" t="s">
        <v>301</v>
      </c>
      <c r="I182" s="163"/>
      <c r="J182" s="173">
        <f>BK182</f>
        <v>0</v>
      </c>
      <c r="L182" s="160"/>
      <c r="M182" s="165"/>
      <c r="N182" s="166"/>
      <c r="O182" s="166"/>
      <c r="P182" s="167">
        <f>SUM(P183:P208)</f>
        <v>0</v>
      </c>
      <c r="Q182" s="166"/>
      <c r="R182" s="167">
        <f>SUM(R183:R208)</f>
        <v>12.942670000000001</v>
      </c>
      <c r="S182" s="166"/>
      <c r="T182" s="168">
        <f>SUM(T183:T208)</f>
        <v>0</v>
      </c>
      <c r="AR182" s="161" t="s">
        <v>74</v>
      </c>
      <c r="AT182" s="169" t="s">
        <v>68</v>
      </c>
      <c r="AU182" s="169" t="s">
        <v>74</v>
      </c>
      <c r="AY182" s="161" t="s">
        <v>121</v>
      </c>
      <c r="BK182" s="170">
        <f>SUM(BK183:BK208)</f>
        <v>0</v>
      </c>
    </row>
    <row r="183" spans="2:65" s="1" customFormat="1" ht="22.5" customHeight="1">
      <c r="B183" s="174"/>
      <c r="C183" s="175" t="s">
        <v>302</v>
      </c>
      <c r="D183" s="175" t="s">
        <v>124</v>
      </c>
      <c r="E183" s="176" t="s">
        <v>303</v>
      </c>
      <c r="F183" s="177" t="s">
        <v>304</v>
      </c>
      <c r="G183" s="178" t="s">
        <v>159</v>
      </c>
      <c r="H183" s="179">
        <v>378</v>
      </c>
      <c r="I183" s="180"/>
      <c r="J183" s="181">
        <f>ROUND(I183*H183,2)</f>
        <v>0</v>
      </c>
      <c r="K183" s="177" t="s">
        <v>128</v>
      </c>
      <c r="L183" s="41"/>
      <c r="M183" s="182" t="s">
        <v>5</v>
      </c>
      <c r="N183" s="183" t="s">
        <v>40</v>
      </c>
      <c r="O183" s="42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AR183" s="24" t="s">
        <v>129</v>
      </c>
      <c r="AT183" s="24" t="s">
        <v>124</v>
      </c>
      <c r="AU183" s="24" t="s">
        <v>78</v>
      </c>
      <c r="AY183" s="24" t="s">
        <v>121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24" t="s">
        <v>74</v>
      </c>
      <c r="BK183" s="186">
        <f>ROUND(I183*H183,2)</f>
        <v>0</v>
      </c>
      <c r="BL183" s="24" t="s">
        <v>129</v>
      </c>
      <c r="BM183" s="24" t="s">
        <v>305</v>
      </c>
    </row>
    <row r="184" spans="2:65" s="13" customFormat="1">
      <c r="B184" s="216"/>
      <c r="D184" s="188" t="s">
        <v>131</v>
      </c>
      <c r="E184" s="217" t="s">
        <v>5</v>
      </c>
      <c r="F184" s="218" t="s">
        <v>306</v>
      </c>
      <c r="H184" s="219" t="s">
        <v>5</v>
      </c>
      <c r="I184" s="220"/>
      <c r="L184" s="216"/>
      <c r="M184" s="221"/>
      <c r="N184" s="222"/>
      <c r="O184" s="222"/>
      <c r="P184" s="222"/>
      <c r="Q184" s="222"/>
      <c r="R184" s="222"/>
      <c r="S184" s="222"/>
      <c r="T184" s="223"/>
      <c r="AT184" s="219" t="s">
        <v>131</v>
      </c>
      <c r="AU184" s="219" t="s">
        <v>78</v>
      </c>
      <c r="AV184" s="13" t="s">
        <v>74</v>
      </c>
      <c r="AW184" s="13" t="s">
        <v>33</v>
      </c>
      <c r="AX184" s="13" t="s">
        <v>69</v>
      </c>
      <c r="AY184" s="219" t="s">
        <v>121</v>
      </c>
    </row>
    <row r="185" spans="2:65" s="11" customFormat="1">
      <c r="B185" s="187"/>
      <c r="D185" s="188" t="s">
        <v>131</v>
      </c>
      <c r="E185" s="189" t="s">
        <v>5</v>
      </c>
      <c r="F185" s="190" t="s">
        <v>307</v>
      </c>
      <c r="H185" s="191">
        <v>378</v>
      </c>
      <c r="I185" s="192"/>
      <c r="L185" s="187"/>
      <c r="M185" s="193"/>
      <c r="N185" s="194"/>
      <c r="O185" s="194"/>
      <c r="P185" s="194"/>
      <c r="Q185" s="194"/>
      <c r="R185" s="194"/>
      <c r="S185" s="194"/>
      <c r="T185" s="195"/>
      <c r="AT185" s="189" t="s">
        <v>131</v>
      </c>
      <c r="AU185" s="189" t="s">
        <v>78</v>
      </c>
      <c r="AV185" s="11" t="s">
        <v>78</v>
      </c>
      <c r="AW185" s="11" t="s">
        <v>33</v>
      </c>
      <c r="AX185" s="11" t="s">
        <v>69</v>
      </c>
      <c r="AY185" s="189" t="s">
        <v>121</v>
      </c>
    </row>
    <row r="186" spans="2:65" s="12" customFormat="1">
      <c r="B186" s="196"/>
      <c r="D186" s="197" t="s">
        <v>131</v>
      </c>
      <c r="E186" s="198" t="s">
        <v>5</v>
      </c>
      <c r="F186" s="199" t="s">
        <v>133</v>
      </c>
      <c r="H186" s="200">
        <v>378</v>
      </c>
      <c r="I186" s="201"/>
      <c r="L186" s="196"/>
      <c r="M186" s="202"/>
      <c r="N186" s="203"/>
      <c r="O186" s="203"/>
      <c r="P186" s="203"/>
      <c r="Q186" s="203"/>
      <c r="R186" s="203"/>
      <c r="S186" s="203"/>
      <c r="T186" s="204"/>
      <c r="AT186" s="205" t="s">
        <v>131</v>
      </c>
      <c r="AU186" s="205" t="s">
        <v>78</v>
      </c>
      <c r="AV186" s="12" t="s">
        <v>129</v>
      </c>
      <c r="AW186" s="12" t="s">
        <v>33</v>
      </c>
      <c r="AX186" s="12" t="s">
        <v>74</v>
      </c>
      <c r="AY186" s="205" t="s">
        <v>121</v>
      </c>
    </row>
    <row r="187" spans="2:65" s="1" customFormat="1" ht="31.5" customHeight="1">
      <c r="B187" s="174"/>
      <c r="C187" s="175" t="s">
        <v>308</v>
      </c>
      <c r="D187" s="175" t="s">
        <v>124</v>
      </c>
      <c r="E187" s="176" t="s">
        <v>309</v>
      </c>
      <c r="F187" s="177" t="s">
        <v>310</v>
      </c>
      <c r="G187" s="178" t="s">
        <v>159</v>
      </c>
      <c r="H187" s="179">
        <v>360</v>
      </c>
      <c r="I187" s="180"/>
      <c r="J187" s="181">
        <f>ROUND(I187*H187,2)</f>
        <v>0</v>
      </c>
      <c r="K187" s="177" t="s">
        <v>128</v>
      </c>
      <c r="L187" s="41"/>
      <c r="M187" s="182" t="s">
        <v>5</v>
      </c>
      <c r="N187" s="183" t="s">
        <v>40</v>
      </c>
      <c r="O187" s="42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AR187" s="24" t="s">
        <v>129</v>
      </c>
      <c r="AT187" s="24" t="s">
        <v>124</v>
      </c>
      <c r="AU187" s="24" t="s">
        <v>78</v>
      </c>
      <c r="AY187" s="24" t="s">
        <v>121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4" t="s">
        <v>74</v>
      </c>
      <c r="BK187" s="186">
        <f>ROUND(I187*H187,2)</f>
        <v>0</v>
      </c>
      <c r="BL187" s="24" t="s">
        <v>129</v>
      </c>
      <c r="BM187" s="24" t="s">
        <v>311</v>
      </c>
    </row>
    <row r="188" spans="2:65" s="13" customFormat="1">
      <c r="B188" s="216"/>
      <c r="D188" s="188" t="s">
        <v>131</v>
      </c>
      <c r="E188" s="217" t="s">
        <v>5</v>
      </c>
      <c r="F188" s="218" t="s">
        <v>306</v>
      </c>
      <c r="H188" s="219" t="s">
        <v>5</v>
      </c>
      <c r="I188" s="220"/>
      <c r="L188" s="216"/>
      <c r="M188" s="221"/>
      <c r="N188" s="222"/>
      <c r="O188" s="222"/>
      <c r="P188" s="222"/>
      <c r="Q188" s="222"/>
      <c r="R188" s="222"/>
      <c r="S188" s="222"/>
      <c r="T188" s="223"/>
      <c r="AT188" s="219" t="s">
        <v>131</v>
      </c>
      <c r="AU188" s="219" t="s">
        <v>78</v>
      </c>
      <c r="AV188" s="13" t="s">
        <v>74</v>
      </c>
      <c r="AW188" s="13" t="s">
        <v>33</v>
      </c>
      <c r="AX188" s="13" t="s">
        <v>69</v>
      </c>
      <c r="AY188" s="219" t="s">
        <v>121</v>
      </c>
    </row>
    <row r="189" spans="2:65" s="11" customFormat="1">
      <c r="B189" s="187"/>
      <c r="D189" s="188" t="s">
        <v>131</v>
      </c>
      <c r="E189" s="189" t="s">
        <v>5</v>
      </c>
      <c r="F189" s="190" t="s">
        <v>312</v>
      </c>
      <c r="H189" s="191">
        <v>360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131</v>
      </c>
      <c r="AU189" s="189" t="s">
        <v>78</v>
      </c>
      <c r="AV189" s="11" t="s">
        <v>78</v>
      </c>
      <c r="AW189" s="11" t="s">
        <v>33</v>
      </c>
      <c r="AX189" s="11" t="s">
        <v>69</v>
      </c>
      <c r="AY189" s="189" t="s">
        <v>121</v>
      </c>
    </row>
    <row r="190" spans="2:65" s="12" customFormat="1">
      <c r="B190" s="196"/>
      <c r="D190" s="197" t="s">
        <v>131</v>
      </c>
      <c r="E190" s="198" t="s">
        <v>5</v>
      </c>
      <c r="F190" s="199" t="s">
        <v>133</v>
      </c>
      <c r="H190" s="200">
        <v>360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205" t="s">
        <v>131</v>
      </c>
      <c r="AU190" s="205" t="s">
        <v>78</v>
      </c>
      <c r="AV190" s="12" t="s">
        <v>129</v>
      </c>
      <c r="AW190" s="12" t="s">
        <v>33</v>
      </c>
      <c r="AX190" s="12" t="s">
        <v>74</v>
      </c>
      <c r="AY190" s="205" t="s">
        <v>121</v>
      </c>
    </row>
    <row r="191" spans="2:65" s="1" customFormat="1" ht="31.5" customHeight="1">
      <c r="B191" s="174"/>
      <c r="C191" s="175" t="s">
        <v>313</v>
      </c>
      <c r="D191" s="175" t="s">
        <v>124</v>
      </c>
      <c r="E191" s="176" t="s">
        <v>314</v>
      </c>
      <c r="F191" s="177" t="s">
        <v>315</v>
      </c>
      <c r="G191" s="178" t="s">
        <v>159</v>
      </c>
      <c r="H191" s="179">
        <v>45</v>
      </c>
      <c r="I191" s="180"/>
      <c r="J191" s="181">
        <f>ROUND(I191*H191,2)</f>
        <v>0</v>
      </c>
      <c r="K191" s="177" t="s">
        <v>128</v>
      </c>
      <c r="L191" s="41"/>
      <c r="M191" s="182" t="s">
        <v>5</v>
      </c>
      <c r="N191" s="183" t="s">
        <v>40</v>
      </c>
      <c r="O191" s="42"/>
      <c r="P191" s="184">
        <f>O191*H191</f>
        <v>0</v>
      </c>
      <c r="Q191" s="184">
        <v>0.27799000000000001</v>
      </c>
      <c r="R191" s="184">
        <f>Q191*H191</f>
        <v>12.509550000000001</v>
      </c>
      <c r="S191" s="184">
        <v>0</v>
      </c>
      <c r="T191" s="185">
        <f>S191*H191</f>
        <v>0</v>
      </c>
      <c r="AR191" s="24" t="s">
        <v>129</v>
      </c>
      <c r="AT191" s="24" t="s">
        <v>124</v>
      </c>
      <c r="AU191" s="24" t="s">
        <v>78</v>
      </c>
      <c r="AY191" s="24" t="s">
        <v>121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4" t="s">
        <v>74</v>
      </c>
      <c r="BK191" s="186">
        <f>ROUND(I191*H191,2)</f>
        <v>0</v>
      </c>
      <c r="BL191" s="24" t="s">
        <v>129</v>
      </c>
      <c r="BM191" s="24" t="s">
        <v>316</v>
      </c>
    </row>
    <row r="192" spans="2:65" s="1" customFormat="1" ht="22.5" customHeight="1">
      <c r="B192" s="174"/>
      <c r="C192" s="175" t="s">
        <v>317</v>
      </c>
      <c r="D192" s="175" t="s">
        <v>124</v>
      </c>
      <c r="E192" s="176" t="s">
        <v>318</v>
      </c>
      <c r="F192" s="177" t="s">
        <v>319</v>
      </c>
      <c r="G192" s="178" t="s">
        <v>127</v>
      </c>
      <c r="H192" s="179">
        <v>2</v>
      </c>
      <c r="I192" s="180"/>
      <c r="J192" s="181">
        <f>ROUND(I192*H192,2)</f>
        <v>0</v>
      </c>
      <c r="K192" s="177" t="s">
        <v>128</v>
      </c>
      <c r="L192" s="41"/>
      <c r="M192" s="182" t="s">
        <v>5</v>
      </c>
      <c r="N192" s="183" t="s">
        <v>40</v>
      </c>
      <c r="O192" s="42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AR192" s="24" t="s">
        <v>129</v>
      </c>
      <c r="AT192" s="24" t="s">
        <v>124</v>
      </c>
      <c r="AU192" s="24" t="s">
        <v>78</v>
      </c>
      <c r="AY192" s="24" t="s">
        <v>121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4" t="s">
        <v>74</v>
      </c>
      <c r="BK192" s="186">
        <f>ROUND(I192*H192,2)</f>
        <v>0</v>
      </c>
      <c r="BL192" s="24" t="s">
        <v>129</v>
      </c>
      <c r="BM192" s="24" t="s">
        <v>320</v>
      </c>
    </row>
    <row r="193" spans="2:65" s="1" customFormat="1" ht="22.5" customHeight="1">
      <c r="B193" s="174"/>
      <c r="C193" s="175" t="s">
        <v>321</v>
      </c>
      <c r="D193" s="175" t="s">
        <v>124</v>
      </c>
      <c r="E193" s="176" t="s">
        <v>322</v>
      </c>
      <c r="F193" s="177" t="s">
        <v>323</v>
      </c>
      <c r="G193" s="178" t="s">
        <v>159</v>
      </c>
      <c r="H193" s="179">
        <v>360</v>
      </c>
      <c r="I193" s="180"/>
      <c r="J193" s="181">
        <f>ROUND(I193*H193,2)</f>
        <v>0</v>
      </c>
      <c r="K193" s="177" t="s">
        <v>128</v>
      </c>
      <c r="L193" s="41"/>
      <c r="M193" s="182" t="s">
        <v>5</v>
      </c>
      <c r="N193" s="183" t="s">
        <v>40</v>
      </c>
      <c r="O193" s="42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AR193" s="24" t="s">
        <v>129</v>
      </c>
      <c r="AT193" s="24" t="s">
        <v>124</v>
      </c>
      <c r="AU193" s="24" t="s">
        <v>78</v>
      </c>
      <c r="AY193" s="24" t="s">
        <v>121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4" t="s">
        <v>74</v>
      </c>
      <c r="BK193" s="186">
        <f>ROUND(I193*H193,2)</f>
        <v>0</v>
      </c>
      <c r="BL193" s="24" t="s">
        <v>129</v>
      </c>
      <c r="BM193" s="24" t="s">
        <v>324</v>
      </c>
    </row>
    <row r="194" spans="2:65" s="1" customFormat="1" ht="22.5" customHeight="1">
      <c r="B194" s="174"/>
      <c r="C194" s="175" t="s">
        <v>325</v>
      </c>
      <c r="D194" s="175" t="s">
        <v>124</v>
      </c>
      <c r="E194" s="176" t="s">
        <v>326</v>
      </c>
      <c r="F194" s="177" t="s">
        <v>327</v>
      </c>
      <c r="G194" s="178" t="s">
        <v>159</v>
      </c>
      <c r="H194" s="179">
        <v>360</v>
      </c>
      <c r="I194" s="180"/>
      <c r="J194" s="181">
        <f>ROUND(I194*H194,2)</f>
        <v>0</v>
      </c>
      <c r="K194" s="177" t="s">
        <v>128</v>
      </c>
      <c r="L194" s="41"/>
      <c r="M194" s="182" t="s">
        <v>5</v>
      </c>
      <c r="N194" s="183" t="s">
        <v>40</v>
      </c>
      <c r="O194" s="42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AR194" s="24" t="s">
        <v>129</v>
      </c>
      <c r="AT194" s="24" t="s">
        <v>124</v>
      </c>
      <c r="AU194" s="24" t="s">
        <v>78</v>
      </c>
      <c r="AY194" s="24" t="s">
        <v>121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4" t="s">
        <v>74</v>
      </c>
      <c r="BK194" s="186">
        <f>ROUND(I194*H194,2)</f>
        <v>0</v>
      </c>
      <c r="BL194" s="24" t="s">
        <v>129</v>
      </c>
      <c r="BM194" s="24" t="s">
        <v>328</v>
      </c>
    </row>
    <row r="195" spans="2:65" s="13" customFormat="1">
      <c r="B195" s="216"/>
      <c r="D195" s="188" t="s">
        <v>131</v>
      </c>
      <c r="E195" s="217" t="s">
        <v>5</v>
      </c>
      <c r="F195" s="218" t="s">
        <v>306</v>
      </c>
      <c r="H195" s="219" t="s">
        <v>5</v>
      </c>
      <c r="I195" s="220"/>
      <c r="L195" s="216"/>
      <c r="M195" s="221"/>
      <c r="N195" s="222"/>
      <c r="O195" s="222"/>
      <c r="P195" s="222"/>
      <c r="Q195" s="222"/>
      <c r="R195" s="222"/>
      <c r="S195" s="222"/>
      <c r="T195" s="223"/>
      <c r="AT195" s="219" t="s">
        <v>131</v>
      </c>
      <c r="AU195" s="219" t="s">
        <v>78</v>
      </c>
      <c r="AV195" s="13" t="s">
        <v>74</v>
      </c>
      <c r="AW195" s="13" t="s">
        <v>33</v>
      </c>
      <c r="AX195" s="13" t="s">
        <v>69</v>
      </c>
      <c r="AY195" s="219" t="s">
        <v>121</v>
      </c>
    </row>
    <row r="196" spans="2:65" s="11" customFormat="1">
      <c r="B196" s="187"/>
      <c r="D196" s="188" t="s">
        <v>131</v>
      </c>
      <c r="E196" s="189" t="s">
        <v>5</v>
      </c>
      <c r="F196" s="190" t="s">
        <v>312</v>
      </c>
      <c r="H196" s="191">
        <v>360</v>
      </c>
      <c r="I196" s="192"/>
      <c r="L196" s="187"/>
      <c r="M196" s="193"/>
      <c r="N196" s="194"/>
      <c r="O196" s="194"/>
      <c r="P196" s="194"/>
      <c r="Q196" s="194"/>
      <c r="R196" s="194"/>
      <c r="S196" s="194"/>
      <c r="T196" s="195"/>
      <c r="AT196" s="189" t="s">
        <v>131</v>
      </c>
      <c r="AU196" s="189" t="s">
        <v>78</v>
      </c>
      <c r="AV196" s="11" t="s">
        <v>78</v>
      </c>
      <c r="AW196" s="11" t="s">
        <v>33</v>
      </c>
      <c r="AX196" s="11" t="s">
        <v>69</v>
      </c>
      <c r="AY196" s="189" t="s">
        <v>121</v>
      </c>
    </row>
    <row r="197" spans="2:65" s="12" customFormat="1">
      <c r="B197" s="196"/>
      <c r="D197" s="197" t="s">
        <v>131</v>
      </c>
      <c r="E197" s="198" t="s">
        <v>5</v>
      </c>
      <c r="F197" s="199" t="s">
        <v>133</v>
      </c>
      <c r="H197" s="200">
        <v>360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205" t="s">
        <v>131</v>
      </c>
      <c r="AU197" s="205" t="s">
        <v>78</v>
      </c>
      <c r="AV197" s="12" t="s">
        <v>129</v>
      </c>
      <c r="AW197" s="12" t="s">
        <v>33</v>
      </c>
      <c r="AX197" s="12" t="s">
        <v>74</v>
      </c>
      <c r="AY197" s="205" t="s">
        <v>121</v>
      </c>
    </row>
    <row r="198" spans="2:65" s="1" customFormat="1" ht="31.5" customHeight="1">
      <c r="B198" s="174"/>
      <c r="C198" s="175" t="s">
        <v>329</v>
      </c>
      <c r="D198" s="175" t="s">
        <v>124</v>
      </c>
      <c r="E198" s="176" t="s">
        <v>330</v>
      </c>
      <c r="F198" s="177" t="s">
        <v>331</v>
      </c>
      <c r="G198" s="178" t="s">
        <v>159</v>
      </c>
      <c r="H198" s="179">
        <v>358</v>
      </c>
      <c r="I198" s="180"/>
      <c r="J198" s="181">
        <f>ROUND(I198*H198,2)</f>
        <v>0</v>
      </c>
      <c r="K198" s="177" t="s">
        <v>128</v>
      </c>
      <c r="L198" s="41"/>
      <c r="M198" s="182" t="s">
        <v>5</v>
      </c>
      <c r="N198" s="183" t="s">
        <v>40</v>
      </c>
      <c r="O198" s="42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AR198" s="24" t="s">
        <v>129</v>
      </c>
      <c r="AT198" s="24" t="s">
        <v>124</v>
      </c>
      <c r="AU198" s="24" t="s">
        <v>78</v>
      </c>
      <c r="AY198" s="24" t="s">
        <v>121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4" t="s">
        <v>74</v>
      </c>
      <c r="BK198" s="186">
        <f>ROUND(I198*H198,2)</f>
        <v>0</v>
      </c>
      <c r="BL198" s="24" t="s">
        <v>129</v>
      </c>
      <c r="BM198" s="24" t="s">
        <v>332</v>
      </c>
    </row>
    <row r="199" spans="2:65" s="13" customFormat="1">
      <c r="B199" s="216"/>
      <c r="D199" s="188" t="s">
        <v>131</v>
      </c>
      <c r="E199" s="217" t="s">
        <v>5</v>
      </c>
      <c r="F199" s="218" t="s">
        <v>306</v>
      </c>
      <c r="H199" s="219" t="s">
        <v>5</v>
      </c>
      <c r="I199" s="220"/>
      <c r="L199" s="216"/>
      <c r="M199" s="221"/>
      <c r="N199" s="222"/>
      <c r="O199" s="222"/>
      <c r="P199" s="222"/>
      <c r="Q199" s="222"/>
      <c r="R199" s="222"/>
      <c r="S199" s="222"/>
      <c r="T199" s="223"/>
      <c r="AT199" s="219" t="s">
        <v>131</v>
      </c>
      <c r="AU199" s="219" t="s">
        <v>78</v>
      </c>
      <c r="AV199" s="13" t="s">
        <v>74</v>
      </c>
      <c r="AW199" s="13" t="s">
        <v>33</v>
      </c>
      <c r="AX199" s="13" t="s">
        <v>69</v>
      </c>
      <c r="AY199" s="219" t="s">
        <v>121</v>
      </c>
    </row>
    <row r="200" spans="2:65" s="11" customFormat="1">
      <c r="B200" s="187"/>
      <c r="D200" s="188" t="s">
        <v>131</v>
      </c>
      <c r="E200" s="189" t="s">
        <v>5</v>
      </c>
      <c r="F200" s="190" t="s">
        <v>333</v>
      </c>
      <c r="H200" s="191">
        <v>358</v>
      </c>
      <c r="I200" s="192"/>
      <c r="L200" s="187"/>
      <c r="M200" s="193"/>
      <c r="N200" s="194"/>
      <c r="O200" s="194"/>
      <c r="P200" s="194"/>
      <c r="Q200" s="194"/>
      <c r="R200" s="194"/>
      <c r="S200" s="194"/>
      <c r="T200" s="195"/>
      <c r="AT200" s="189" t="s">
        <v>131</v>
      </c>
      <c r="AU200" s="189" t="s">
        <v>78</v>
      </c>
      <c r="AV200" s="11" t="s">
        <v>78</v>
      </c>
      <c r="AW200" s="11" t="s">
        <v>33</v>
      </c>
      <c r="AX200" s="11" t="s">
        <v>69</v>
      </c>
      <c r="AY200" s="189" t="s">
        <v>121</v>
      </c>
    </row>
    <row r="201" spans="2:65" s="12" customFormat="1">
      <c r="B201" s="196"/>
      <c r="D201" s="197" t="s">
        <v>131</v>
      </c>
      <c r="E201" s="198" t="s">
        <v>5</v>
      </c>
      <c r="F201" s="199" t="s">
        <v>133</v>
      </c>
      <c r="H201" s="200">
        <v>358</v>
      </c>
      <c r="I201" s="201"/>
      <c r="L201" s="196"/>
      <c r="M201" s="202"/>
      <c r="N201" s="203"/>
      <c r="O201" s="203"/>
      <c r="P201" s="203"/>
      <c r="Q201" s="203"/>
      <c r="R201" s="203"/>
      <c r="S201" s="203"/>
      <c r="T201" s="204"/>
      <c r="AT201" s="205" t="s">
        <v>131</v>
      </c>
      <c r="AU201" s="205" t="s">
        <v>78</v>
      </c>
      <c r="AV201" s="12" t="s">
        <v>129</v>
      </c>
      <c r="AW201" s="12" t="s">
        <v>33</v>
      </c>
      <c r="AX201" s="12" t="s">
        <v>74</v>
      </c>
      <c r="AY201" s="205" t="s">
        <v>121</v>
      </c>
    </row>
    <row r="202" spans="2:65" s="1" customFormat="1" ht="57" customHeight="1">
      <c r="B202" s="174"/>
      <c r="C202" s="175" t="s">
        <v>334</v>
      </c>
      <c r="D202" s="175" t="s">
        <v>124</v>
      </c>
      <c r="E202" s="176" t="s">
        <v>335</v>
      </c>
      <c r="F202" s="177" t="s">
        <v>336</v>
      </c>
      <c r="G202" s="178" t="s">
        <v>159</v>
      </c>
      <c r="H202" s="179">
        <v>2</v>
      </c>
      <c r="I202" s="180"/>
      <c r="J202" s="181">
        <f>ROUND(I202*H202,2)</f>
        <v>0</v>
      </c>
      <c r="K202" s="177" t="s">
        <v>128</v>
      </c>
      <c r="L202" s="41"/>
      <c r="M202" s="182" t="s">
        <v>5</v>
      </c>
      <c r="N202" s="183" t="s">
        <v>40</v>
      </c>
      <c r="O202" s="42"/>
      <c r="P202" s="184">
        <f>O202*H202</f>
        <v>0</v>
      </c>
      <c r="Q202" s="184">
        <v>8.4250000000000005E-2</v>
      </c>
      <c r="R202" s="184">
        <f>Q202*H202</f>
        <v>0.16850000000000001</v>
      </c>
      <c r="S202" s="184">
        <v>0</v>
      </c>
      <c r="T202" s="185">
        <f>S202*H202</f>
        <v>0</v>
      </c>
      <c r="AR202" s="24" t="s">
        <v>129</v>
      </c>
      <c r="AT202" s="24" t="s">
        <v>124</v>
      </c>
      <c r="AU202" s="24" t="s">
        <v>78</v>
      </c>
      <c r="AY202" s="24" t="s">
        <v>121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4" t="s">
        <v>74</v>
      </c>
      <c r="BK202" s="186">
        <f>ROUND(I202*H202,2)</f>
        <v>0</v>
      </c>
      <c r="BL202" s="24" t="s">
        <v>129</v>
      </c>
      <c r="BM202" s="24" t="s">
        <v>337</v>
      </c>
    </row>
    <row r="203" spans="2:65" s="13" customFormat="1">
      <c r="B203" s="216"/>
      <c r="D203" s="188" t="s">
        <v>131</v>
      </c>
      <c r="E203" s="217" t="s">
        <v>5</v>
      </c>
      <c r="F203" s="218" t="s">
        <v>338</v>
      </c>
      <c r="H203" s="219" t="s">
        <v>5</v>
      </c>
      <c r="I203" s="220"/>
      <c r="L203" s="216"/>
      <c r="M203" s="221"/>
      <c r="N203" s="222"/>
      <c r="O203" s="222"/>
      <c r="P203" s="222"/>
      <c r="Q203" s="222"/>
      <c r="R203" s="222"/>
      <c r="S203" s="222"/>
      <c r="T203" s="223"/>
      <c r="AT203" s="219" t="s">
        <v>131</v>
      </c>
      <c r="AU203" s="219" t="s">
        <v>78</v>
      </c>
      <c r="AV203" s="13" t="s">
        <v>74</v>
      </c>
      <c r="AW203" s="13" t="s">
        <v>33</v>
      </c>
      <c r="AX203" s="13" t="s">
        <v>69</v>
      </c>
      <c r="AY203" s="219" t="s">
        <v>121</v>
      </c>
    </row>
    <row r="204" spans="2:65" s="11" customFormat="1">
      <c r="B204" s="187"/>
      <c r="D204" s="188" t="s">
        <v>131</v>
      </c>
      <c r="E204" s="189" t="s">
        <v>5</v>
      </c>
      <c r="F204" s="190" t="s">
        <v>339</v>
      </c>
      <c r="H204" s="191">
        <v>2</v>
      </c>
      <c r="I204" s="192"/>
      <c r="L204" s="187"/>
      <c r="M204" s="193"/>
      <c r="N204" s="194"/>
      <c r="O204" s="194"/>
      <c r="P204" s="194"/>
      <c r="Q204" s="194"/>
      <c r="R204" s="194"/>
      <c r="S204" s="194"/>
      <c r="T204" s="195"/>
      <c r="AT204" s="189" t="s">
        <v>131</v>
      </c>
      <c r="AU204" s="189" t="s">
        <v>78</v>
      </c>
      <c r="AV204" s="11" t="s">
        <v>78</v>
      </c>
      <c r="AW204" s="11" t="s">
        <v>33</v>
      </c>
      <c r="AX204" s="11" t="s">
        <v>69</v>
      </c>
      <c r="AY204" s="189" t="s">
        <v>121</v>
      </c>
    </row>
    <row r="205" spans="2:65" s="12" customFormat="1">
      <c r="B205" s="196"/>
      <c r="D205" s="197" t="s">
        <v>131</v>
      </c>
      <c r="E205" s="198" t="s">
        <v>5</v>
      </c>
      <c r="F205" s="199" t="s">
        <v>133</v>
      </c>
      <c r="H205" s="200">
        <v>2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205" t="s">
        <v>131</v>
      </c>
      <c r="AU205" s="205" t="s">
        <v>78</v>
      </c>
      <c r="AV205" s="12" t="s">
        <v>129</v>
      </c>
      <c r="AW205" s="12" t="s">
        <v>33</v>
      </c>
      <c r="AX205" s="12" t="s">
        <v>74</v>
      </c>
      <c r="AY205" s="205" t="s">
        <v>121</v>
      </c>
    </row>
    <row r="206" spans="2:65" s="1" customFormat="1" ht="22.5" customHeight="1">
      <c r="B206" s="174"/>
      <c r="C206" s="206" t="s">
        <v>340</v>
      </c>
      <c r="D206" s="206" t="s">
        <v>140</v>
      </c>
      <c r="E206" s="207" t="s">
        <v>341</v>
      </c>
      <c r="F206" s="208" t="s">
        <v>342</v>
      </c>
      <c r="G206" s="209" t="s">
        <v>159</v>
      </c>
      <c r="H206" s="210">
        <v>2.02</v>
      </c>
      <c r="I206" s="211"/>
      <c r="J206" s="212">
        <f>ROUND(I206*H206,2)</f>
        <v>0</v>
      </c>
      <c r="K206" s="208" t="s">
        <v>128</v>
      </c>
      <c r="L206" s="213"/>
      <c r="M206" s="214" t="s">
        <v>5</v>
      </c>
      <c r="N206" s="215" t="s">
        <v>40</v>
      </c>
      <c r="O206" s="42"/>
      <c r="P206" s="184">
        <f>O206*H206</f>
        <v>0</v>
      </c>
      <c r="Q206" s="184">
        <v>0.13100000000000001</v>
      </c>
      <c r="R206" s="184">
        <f>Q206*H206</f>
        <v>0.26462000000000002</v>
      </c>
      <c r="S206" s="184">
        <v>0</v>
      </c>
      <c r="T206" s="185">
        <f>S206*H206</f>
        <v>0</v>
      </c>
      <c r="AR206" s="24" t="s">
        <v>144</v>
      </c>
      <c r="AT206" s="24" t="s">
        <v>140</v>
      </c>
      <c r="AU206" s="24" t="s">
        <v>78</v>
      </c>
      <c r="AY206" s="24" t="s">
        <v>121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4" t="s">
        <v>74</v>
      </c>
      <c r="BK206" s="186">
        <f>ROUND(I206*H206,2)</f>
        <v>0</v>
      </c>
      <c r="BL206" s="24" t="s">
        <v>129</v>
      </c>
      <c r="BM206" s="24" t="s">
        <v>343</v>
      </c>
    </row>
    <row r="207" spans="2:65" s="11" customFormat="1">
      <c r="B207" s="187"/>
      <c r="D207" s="188" t="s">
        <v>131</v>
      </c>
      <c r="E207" s="189" t="s">
        <v>5</v>
      </c>
      <c r="F207" s="190" t="s">
        <v>344</v>
      </c>
      <c r="H207" s="191">
        <v>2.02</v>
      </c>
      <c r="I207" s="192"/>
      <c r="L207" s="187"/>
      <c r="M207" s="193"/>
      <c r="N207" s="194"/>
      <c r="O207" s="194"/>
      <c r="P207" s="194"/>
      <c r="Q207" s="194"/>
      <c r="R207" s="194"/>
      <c r="S207" s="194"/>
      <c r="T207" s="195"/>
      <c r="AT207" s="189" t="s">
        <v>131</v>
      </c>
      <c r="AU207" s="189" t="s">
        <v>78</v>
      </c>
      <c r="AV207" s="11" t="s">
        <v>78</v>
      </c>
      <c r="AW207" s="11" t="s">
        <v>33</v>
      </c>
      <c r="AX207" s="11" t="s">
        <v>69</v>
      </c>
      <c r="AY207" s="189" t="s">
        <v>121</v>
      </c>
    </row>
    <row r="208" spans="2:65" s="12" customFormat="1">
      <c r="B208" s="196"/>
      <c r="D208" s="188" t="s">
        <v>131</v>
      </c>
      <c r="E208" s="232" t="s">
        <v>5</v>
      </c>
      <c r="F208" s="233" t="s">
        <v>133</v>
      </c>
      <c r="H208" s="234">
        <v>2.02</v>
      </c>
      <c r="I208" s="201"/>
      <c r="L208" s="196"/>
      <c r="M208" s="202"/>
      <c r="N208" s="203"/>
      <c r="O208" s="203"/>
      <c r="P208" s="203"/>
      <c r="Q208" s="203"/>
      <c r="R208" s="203"/>
      <c r="S208" s="203"/>
      <c r="T208" s="204"/>
      <c r="AT208" s="205" t="s">
        <v>131</v>
      </c>
      <c r="AU208" s="205" t="s">
        <v>78</v>
      </c>
      <c r="AV208" s="12" t="s">
        <v>129</v>
      </c>
      <c r="AW208" s="12" t="s">
        <v>33</v>
      </c>
      <c r="AX208" s="12" t="s">
        <v>74</v>
      </c>
      <c r="AY208" s="205" t="s">
        <v>121</v>
      </c>
    </row>
    <row r="209" spans="2:65" s="10" customFormat="1" ht="29.85" customHeight="1">
      <c r="B209" s="160"/>
      <c r="D209" s="171" t="s">
        <v>68</v>
      </c>
      <c r="E209" s="172" t="s">
        <v>166</v>
      </c>
      <c r="F209" s="172" t="s">
        <v>345</v>
      </c>
      <c r="I209" s="163"/>
      <c r="J209" s="173">
        <f>BK209</f>
        <v>0</v>
      </c>
      <c r="L209" s="160"/>
      <c r="M209" s="165"/>
      <c r="N209" s="166"/>
      <c r="O209" s="166"/>
      <c r="P209" s="167">
        <f>SUM(P210:P259)</f>
        <v>0</v>
      </c>
      <c r="Q209" s="166"/>
      <c r="R209" s="167">
        <f>SUM(R210:R259)</f>
        <v>20.217598000000002</v>
      </c>
      <c r="S209" s="166"/>
      <c r="T209" s="168">
        <f>SUM(T210:T259)</f>
        <v>0.71200000000000008</v>
      </c>
      <c r="AR209" s="161" t="s">
        <v>74</v>
      </c>
      <c r="AT209" s="169" t="s">
        <v>68</v>
      </c>
      <c r="AU209" s="169" t="s">
        <v>74</v>
      </c>
      <c r="AY209" s="161" t="s">
        <v>121</v>
      </c>
      <c r="BK209" s="170">
        <f>SUM(BK210:BK259)</f>
        <v>0</v>
      </c>
    </row>
    <row r="210" spans="2:65" s="1" customFormat="1" ht="31.5" customHeight="1">
      <c r="B210" s="174"/>
      <c r="C210" s="175" t="s">
        <v>346</v>
      </c>
      <c r="D210" s="175" t="s">
        <v>124</v>
      </c>
      <c r="E210" s="176" t="s">
        <v>347</v>
      </c>
      <c r="F210" s="177" t="s">
        <v>348</v>
      </c>
      <c r="G210" s="178" t="s">
        <v>164</v>
      </c>
      <c r="H210" s="179">
        <v>2</v>
      </c>
      <c r="I210" s="180"/>
      <c r="J210" s="181">
        <f>ROUND(I210*H210,2)</f>
        <v>0</v>
      </c>
      <c r="K210" s="177" t="s">
        <v>5</v>
      </c>
      <c r="L210" s="41"/>
      <c r="M210" s="182" t="s">
        <v>5</v>
      </c>
      <c r="N210" s="183" t="s">
        <v>40</v>
      </c>
      <c r="O210" s="42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AR210" s="24" t="s">
        <v>129</v>
      </c>
      <c r="AT210" s="24" t="s">
        <v>124</v>
      </c>
      <c r="AU210" s="24" t="s">
        <v>78</v>
      </c>
      <c r="AY210" s="24" t="s">
        <v>121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4" t="s">
        <v>74</v>
      </c>
      <c r="BK210" s="186">
        <f>ROUND(I210*H210,2)</f>
        <v>0</v>
      </c>
      <c r="BL210" s="24" t="s">
        <v>129</v>
      </c>
      <c r="BM210" s="24" t="s">
        <v>349</v>
      </c>
    </row>
    <row r="211" spans="2:65" s="1" customFormat="1" ht="22.5" customHeight="1">
      <c r="B211" s="174"/>
      <c r="C211" s="175" t="s">
        <v>350</v>
      </c>
      <c r="D211" s="175" t="s">
        <v>124</v>
      </c>
      <c r="E211" s="176" t="s">
        <v>351</v>
      </c>
      <c r="F211" s="177" t="s">
        <v>352</v>
      </c>
      <c r="G211" s="178" t="s">
        <v>164</v>
      </c>
      <c r="H211" s="179">
        <v>1.45</v>
      </c>
      <c r="I211" s="180"/>
      <c r="J211" s="181">
        <f>ROUND(I211*H211,2)</f>
        <v>0</v>
      </c>
      <c r="K211" s="177" t="s">
        <v>128</v>
      </c>
      <c r="L211" s="41"/>
      <c r="M211" s="182" t="s">
        <v>5</v>
      </c>
      <c r="N211" s="183" t="s">
        <v>40</v>
      </c>
      <c r="O211" s="42"/>
      <c r="P211" s="184">
        <f>O211*H211</f>
        <v>0</v>
      </c>
      <c r="Q211" s="184">
        <v>8.4000000000000003E-4</v>
      </c>
      <c r="R211" s="184">
        <f>Q211*H211</f>
        <v>1.2180000000000001E-3</v>
      </c>
      <c r="S211" s="184">
        <v>0</v>
      </c>
      <c r="T211" s="185">
        <f>S211*H211</f>
        <v>0</v>
      </c>
      <c r="AR211" s="24" t="s">
        <v>129</v>
      </c>
      <c r="AT211" s="24" t="s">
        <v>124</v>
      </c>
      <c r="AU211" s="24" t="s">
        <v>78</v>
      </c>
      <c r="AY211" s="24" t="s">
        <v>121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4" t="s">
        <v>74</v>
      </c>
      <c r="BK211" s="186">
        <f>ROUND(I211*H211,2)</f>
        <v>0</v>
      </c>
      <c r="BL211" s="24" t="s">
        <v>129</v>
      </c>
      <c r="BM211" s="24" t="s">
        <v>353</v>
      </c>
    </row>
    <row r="212" spans="2:65" s="1" customFormat="1" ht="31.5" customHeight="1">
      <c r="B212" s="174"/>
      <c r="C212" s="175" t="s">
        <v>354</v>
      </c>
      <c r="D212" s="175" t="s">
        <v>124</v>
      </c>
      <c r="E212" s="176" t="s">
        <v>355</v>
      </c>
      <c r="F212" s="177" t="s">
        <v>356</v>
      </c>
      <c r="G212" s="178" t="s">
        <v>277</v>
      </c>
      <c r="H212" s="179">
        <v>6</v>
      </c>
      <c r="I212" s="180"/>
      <c r="J212" s="181">
        <f>ROUND(I212*H212,2)</f>
        <v>0</v>
      </c>
      <c r="K212" s="177" t="s">
        <v>128</v>
      </c>
      <c r="L212" s="41"/>
      <c r="M212" s="182" t="s">
        <v>5</v>
      </c>
      <c r="N212" s="183" t="s">
        <v>40</v>
      </c>
      <c r="O212" s="42"/>
      <c r="P212" s="184">
        <f>O212*H212</f>
        <v>0</v>
      </c>
      <c r="Q212" s="184">
        <v>6.9999999999999999E-4</v>
      </c>
      <c r="R212" s="184">
        <f>Q212*H212</f>
        <v>4.1999999999999997E-3</v>
      </c>
      <c r="S212" s="184">
        <v>0</v>
      </c>
      <c r="T212" s="185">
        <f>S212*H212</f>
        <v>0</v>
      </c>
      <c r="AR212" s="24" t="s">
        <v>129</v>
      </c>
      <c r="AT212" s="24" t="s">
        <v>124</v>
      </c>
      <c r="AU212" s="24" t="s">
        <v>78</v>
      </c>
      <c r="AY212" s="24" t="s">
        <v>121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24" t="s">
        <v>74</v>
      </c>
      <c r="BK212" s="186">
        <f>ROUND(I212*H212,2)</f>
        <v>0</v>
      </c>
      <c r="BL212" s="24" t="s">
        <v>129</v>
      </c>
      <c r="BM212" s="24" t="s">
        <v>357</v>
      </c>
    </row>
    <row r="213" spans="2:65" s="13" customFormat="1">
      <c r="B213" s="216"/>
      <c r="D213" s="188" t="s">
        <v>131</v>
      </c>
      <c r="E213" s="217" t="s">
        <v>5</v>
      </c>
      <c r="F213" s="218" t="s">
        <v>170</v>
      </c>
      <c r="H213" s="219" t="s">
        <v>5</v>
      </c>
      <c r="I213" s="220"/>
      <c r="L213" s="216"/>
      <c r="M213" s="221"/>
      <c r="N213" s="222"/>
      <c r="O213" s="222"/>
      <c r="P213" s="222"/>
      <c r="Q213" s="222"/>
      <c r="R213" s="222"/>
      <c r="S213" s="222"/>
      <c r="T213" s="223"/>
      <c r="AT213" s="219" t="s">
        <v>131</v>
      </c>
      <c r="AU213" s="219" t="s">
        <v>78</v>
      </c>
      <c r="AV213" s="13" t="s">
        <v>74</v>
      </c>
      <c r="AW213" s="13" t="s">
        <v>33</v>
      </c>
      <c r="AX213" s="13" t="s">
        <v>69</v>
      </c>
      <c r="AY213" s="219" t="s">
        <v>121</v>
      </c>
    </row>
    <row r="214" spans="2:65" s="13" customFormat="1">
      <c r="B214" s="216"/>
      <c r="D214" s="188" t="s">
        <v>131</v>
      </c>
      <c r="E214" s="217" t="s">
        <v>5</v>
      </c>
      <c r="F214" s="218" t="s">
        <v>358</v>
      </c>
      <c r="H214" s="219" t="s">
        <v>5</v>
      </c>
      <c r="I214" s="220"/>
      <c r="L214" s="216"/>
      <c r="M214" s="221"/>
      <c r="N214" s="222"/>
      <c r="O214" s="222"/>
      <c r="P214" s="222"/>
      <c r="Q214" s="222"/>
      <c r="R214" s="222"/>
      <c r="S214" s="222"/>
      <c r="T214" s="223"/>
      <c r="AT214" s="219" t="s">
        <v>131</v>
      </c>
      <c r="AU214" s="219" t="s">
        <v>78</v>
      </c>
      <c r="AV214" s="13" t="s">
        <v>74</v>
      </c>
      <c r="AW214" s="13" t="s">
        <v>33</v>
      </c>
      <c r="AX214" s="13" t="s">
        <v>69</v>
      </c>
      <c r="AY214" s="219" t="s">
        <v>121</v>
      </c>
    </row>
    <row r="215" spans="2:65" s="11" customFormat="1">
      <c r="B215" s="187"/>
      <c r="D215" s="188" t="s">
        <v>131</v>
      </c>
      <c r="E215" s="189" t="s">
        <v>5</v>
      </c>
      <c r="F215" s="190" t="s">
        <v>78</v>
      </c>
      <c r="H215" s="191">
        <v>2</v>
      </c>
      <c r="I215" s="192"/>
      <c r="L215" s="187"/>
      <c r="M215" s="193"/>
      <c r="N215" s="194"/>
      <c r="O215" s="194"/>
      <c r="P215" s="194"/>
      <c r="Q215" s="194"/>
      <c r="R215" s="194"/>
      <c r="S215" s="194"/>
      <c r="T215" s="195"/>
      <c r="AT215" s="189" t="s">
        <v>131</v>
      </c>
      <c r="AU215" s="189" t="s">
        <v>78</v>
      </c>
      <c r="AV215" s="11" t="s">
        <v>78</v>
      </c>
      <c r="AW215" s="11" t="s">
        <v>33</v>
      </c>
      <c r="AX215" s="11" t="s">
        <v>69</v>
      </c>
      <c r="AY215" s="189" t="s">
        <v>121</v>
      </c>
    </row>
    <row r="216" spans="2:65" s="13" customFormat="1">
      <c r="B216" s="216"/>
      <c r="D216" s="188" t="s">
        <v>131</v>
      </c>
      <c r="E216" s="217" t="s">
        <v>5</v>
      </c>
      <c r="F216" s="218" t="s">
        <v>359</v>
      </c>
      <c r="H216" s="219" t="s">
        <v>5</v>
      </c>
      <c r="I216" s="220"/>
      <c r="L216" s="216"/>
      <c r="M216" s="221"/>
      <c r="N216" s="222"/>
      <c r="O216" s="222"/>
      <c r="P216" s="222"/>
      <c r="Q216" s="222"/>
      <c r="R216" s="222"/>
      <c r="S216" s="222"/>
      <c r="T216" s="223"/>
      <c r="AT216" s="219" t="s">
        <v>131</v>
      </c>
      <c r="AU216" s="219" t="s">
        <v>78</v>
      </c>
      <c r="AV216" s="13" t="s">
        <v>74</v>
      </c>
      <c r="AW216" s="13" t="s">
        <v>33</v>
      </c>
      <c r="AX216" s="13" t="s">
        <v>69</v>
      </c>
      <c r="AY216" s="219" t="s">
        <v>121</v>
      </c>
    </row>
    <row r="217" spans="2:65" s="11" customFormat="1">
      <c r="B217" s="187"/>
      <c r="D217" s="188" t="s">
        <v>131</v>
      </c>
      <c r="E217" s="189" t="s">
        <v>5</v>
      </c>
      <c r="F217" s="190" t="s">
        <v>78</v>
      </c>
      <c r="H217" s="191">
        <v>2</v>
      </c>
      <c r="I217" s="192"/>
      <c r="L217" s="187"/>
      <c r="M217" s="193"/>
      <c r="N217" s="194"/>
      <c r="O217" s="194"/>
      <c r="P217" s="194"/>
      <c r="Q217" s="194"/>
      <c r="R217" s="194"/>
      <c r="S217" s="194"/>
      <c r="T217" s="195"/>
      <c r="AT217" s="189" t="s">
        <v>131</v>
      </c>
      <c r="AU217" s="189" t="s">
        <v>78</v>
      </c>
      <c r="AV217" s="11" t="s">
        <v>78</v>
      </c>
      <c r="AW217" s="11" t="s">
        <v>33</v>
      </c>
      <c r="AX217" s="11" t="s">
        <v>69</v>
      </c>
      <c r="AY217" s="189" t="s">
        <v>121</v>
      </c>
    </row>
    <row r="218" spans="2:65" s="13" customFormat="1">
      <c r="B218" s="216"/>
      <c r="D218" s="188" t="s">
        <v>131</v>
      </c>
      <c r="E218" s="217" t="s">
        <v>5</v>
      </c>
      <c r="F218" s="218" t="s">
        <v>360</v>
      </c>
      <c r="H218" s="219" t="s">
        <v>5</v>
      </c>
      <c r="I218" s="220"/>
      <c r="L218" s="216"/>
      <c r="M218" s="221"/>
      <c r="N218" s="222"/>
      <c r="O218" s="222"/>
      <c r="P218" s="222"/>
      <c r="Q218" s="222"/>
      <c r="R218" s="222"/>
      <c r="S218" s="222"/>
      <c r="T218" s="223"/>
      <c r="AT218" s="219" t="s">
        <v>131</v>
      </c>
      <c r="AU218" s="219" t="s">
        <v>78</v>
      </c>
      <c r="AV218" s="13" t="s">
        <v>74</v>
      </c>
      <c r="AW218" s="13" t="s">
        <v>33</v>
      </c>
      <c r="AX218" s="13" t="s">
        <v>69</v>
      </c>
      <c r="AY218" s="219" t="s">
        <v>121</v>
      </c>
    </row>
    <row r="219" spans="2:65" s="11" customFormat="1">
      <c r="B219" s="187"/>
      <c r="D219" s="188" t="s">
        <v>131</v>
      </c>
      <c r="E219" s="189" t="s">
        <v>5</v>
      </c>
      <c r="F219" s="190" t="s">
        <v>78</v>
      </c>
      <c r="H219" s="191">
        <v>2</v>
      </c>
      <c r="I219" s="192"/>
      <c r="L219" s="187"/>
      <c r="M219" s="193"/>
      <c r="N219" s="194"/>
      <c r="O219" s="194"/>
      <c r="P219" s="194"/>
      <c r="Q219" s="194"/>
      <c r="R219" s="194"/>
      <c r="S219" s="194"/>
      <c r="T219" s="195"/>
      <c r="AT219" s="189" t="s">
        <v>131</v>
      </c>
      <c r="AU219" s="189" t="s">
        <v>78</v>
      </c>
      <c r="AV219" s="11" t="s">
        <v>78</v>
      </c>
      <c r="AW219" s="11" t="s">
        <v>33</v>
      </c>
      <c r="AX219" s="11" t="s">
        <v>69</v>
      </c>
      <c r="AY219" s="189" t="s">
        <v>121</v>
      </c>
    </row>
    <row r="220" spans="2:65" s="12" customFormat="1">
      <c r="B220" s="196"/>
      <c r="D220" s="197" t="s">
        <v>131</v>
      </c>
      <c r="E220" s="198" t="s">
        <v>5</v>
      </c>
      <c r="F220" s="199" t="s">
        <v>133</v>
      </c>
      <c r="H220" s="200">
        <v>6</v>
      </c>
      <c r="I220" s="201"/>
      <c r="L220" s="196"/>
      <c r="M220" s="202"/>
      <c r="N220" s="203"/>
      <c r="O220" s="203"/>
      <c r="P220" s="203"/>
      <c r="Q220" s="203"/>
      <c r="R220" s="203"/>
      <c r="S220" s="203"/>
      <c r="T220" s="204"/>
      <c r="AT220" s="205" t="s">
        <v>131</v>
      </c>
      <c r="AU220" s="205" t="s">
        <v>78</v>
      </c>
      <c r="AV220" s="12" t="s">
        <v>129</v>
      </c>
      <c r="AW220" s="12" t="s">
        <v>33</v>
      </c>
      <c r="AX220" s="12" t="s">
        <v>74</v>
      </c>
      <c r="AY220" s="205" t="s">
        <v>121</v>
      </c>
    </row>
    <row r="221" spans="2:65" s="1" customFormat="1" ht="22.5" customHeight="1">
      <c r="B221" s="174"/>
      <c r="C221" s="206" t="s">
        <v>361</v>
      </c>
      <c r="D221" s="206" t="s">
        <v>140</v>
      </c>
      <c r="E221" s="207" t="s">
        <v>362</v>
      </c>
      <c r="F221" s="208" t="s">
        <v>363</v>
      </c>
      <c r="G221" s="209" t="s">
        <v>277</v>
      </c>
      <c r="H221" s="210">
        <v>4</v>
      </c>
      <c r="I221" s="211"/>
      <c r="J221" s="212">
        <f>ROUND(I221*H221,2)</f>
        <v>0</v>
      </c>
      <c r="K221" s="208" t="s">
        <v>128</v>
      </c>
      <c r="L221" s="213"/>
      <c r="M221" s="214" t="s">
        <v>5</v>
      </c>
      <c r="N221" s="215" t="s">
        <v>40</v>
      </c>
      <c r="O221" s="42"/>
      <c r="P221" s="184">
        <f>O221*H221</f>
        <v>0</v>
      </c>
      <c r="Q221" s="184">
        <v>2E-3</v>
      </c>
      <c r="R221" s="184">
        <f>Q221*H221</f>
        <v>8.0000000000000002E-3</v>
      </c>
      <c r="S221" s="184">
        <v>0</v>
      </c>
      <c r="T221" s="185">
        <f>S221*H221</f>
        <v>0</v>
      </c>
      <c r="AR221" s="24" t="s">
        <v>144</v>
      </c>
      <c r="AT221" s="24" t="s">
        <v>140</v>
      </c>
      <c r="AU221" s="24" t="s">
        <v>78</v>
      </c>
      <c r="AY221" s="24" t="s">
        <v>121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24" t="s">
        <v>74</v>
      </c>
      <c r="BK221" s="186">
        <f>ROUND(I221*H221,2)</f>
        <v>0</v>
      </c>
      <c r="BL221" s="24" t="s">
        <v>129</v>
      </c>
      <c r="BM221" s="24" t="s">
        <v>364</v>
      </c>
    </row>
    <row r="222" spans="2:65" s="13" customFormat="1">
      <c r="B222" s="216"/>
      <c r="D222" s="188" t="s">
        <v>131</v>
      </c>
      <c r="E222" s="217" t="s">
        <v>5</v>
      </c>
      <c r="F222" s="218" t="s">
        <v>358</v>
      </c>
      <c r="H222" s="219" t="s">
        <v>5</v>
      </c>
      <c r="I222" s="220"/>
      <c r="L222" s="216"/>
      <c r="M222" s="221"/>
      <c r="N222" s="222"/>
      <c r="O222" s="222"/>
      <c r="P222" s="222"/>
      <c r="Q222" s="222"/>
      <c r="R222" s="222"/>
      <c r="S222" s="222"/>
      <c r="T222" s="223"/>
      <c r="AT222" s="219" t="s">
        <v>131</v>
      </c>
      <c r="AU222" s="219" t="s">
        <v>78</v>
      </c>
      <c r="AV222" s="13" t="s">
        <v>74</v>
      </c>
      <c r="AW222" s="13" t="s">
        <v>33</v>
      </c>
      <c r="AX222" s="13" t="s">
        <v>69</v>
      </c>
      <c r="AY222" s="219" t="s">
        <v>121</v>
      </c>
    </row>
    <row r="223" spans="2:65" s="11" customFormat="1">
      <c r="B223" s="187"/>
      <c r="D223" s="188" t="s">
        <v>131</v>
      </c>
      <c r="E223" s="189" t="s">
        <v>5</v>
      </c>
      <c r="F223" s="190" t="s">
        <v>78</v>
      </c>
      <c r="H223" s="191">
        <v>2</v>
      </c>
      <c r="I223" s="192"/>
      <c r="L223" s="187"/>
      <c r="M223" s="193"/>
      <c r="N223" s="194"/>
      <c r="O223" s="194"/>
      <c r="P223" s="194"/>
      <c r="Q223" s="194"/>
      <c r="R223" s="194"/>
      <c r="S223" s="194"/>
      <c r="T223" s="195"/>
      <c r="AT223" s="189" t="s">
        <v>131</v>
      </c>
      <c r="AU223" s="189" t="s">
        <v>78</v>
      </c>
      <c r="AV223" s="11" t="s">
        <v>78</v>
      </c>
      <c r="AW223" s="11" t="s">
        <v>33</v>
      </c>
      <c r="AX223" s="11" t="s">
        <v>69</v>
      </c>
      <c r="AY223" s="189" t="s">
        <v>121</v>
      </c>
    </row>
    <row r="224" spans="2:65" s="13" customFormat="1">
      <c r="B224" s="216"/>
      <c r="D224" s="188" t="s">
        <v>131</v>
      </c>
      <c r="E224" s="217" t="s">
        <v>5</v>
      </c>
      <c r="F224" s="218" t="s">
        <v>359</v>
      </c>
      <c r="H224" s="219" t="s">
        <v>5</v>
      </c>
      <c r="I224" s="220"/>
      <c r="L224" s="216"/>
      <c r="M224" s="221"/>
      <c r="N224" s="222"/>
      <c r="O224" s="222"/>
      <c r="P224" s="222"/>
      <c r="Q224" s="222"/>
      <c r="R224" s="222"/>
      <c r="S224" s="222"/>
      <c r="T224" s="223"/>
      <c r="AT224" s="219" t="s">
        <v>131</v>
      </c>
      <c r="AU224" s="219" t="s">
        <v>78</v>
      </c>
      <c r="AV224" s="13" t="s">
        <v>74</v>
      </c>
      <c r="AW224" s="13" t="s">
        <v>33</v>
      </c>
      <c r="AX224" s="13" t="s">
        <v>69</v>
      </c>
      <c r="AY224" s="219" t="s">
        <v>121</v>
      </c>
    </row>
    <row r="225" spans="2:65" s="11" customFormat="1">
      <c r="B225" s="187"/>
      <c r="D225" s="188" t="s">
        <v>131</v>
      </c>
      <c r="E225" s="189" t="s">
        <v>5</v>
      </c>
      <c r="F225" s="190" t="s">
        <v>78</v>
      </c>
      <c r="H225" s="191">
        <v>2</v>
      </c>
      <c r="I225" s="192"/>
      <c r="L225" s="187"/>
      <c r="M225" s="193"/>
      <c r="N225" s="194"/>
      <c r="O225" s="194"/>
      <c r="P225" s="194"/>
      <c r="Q225" s="194"/>
      <c r="R225" s="194"/>
      <c r="S225" s="194"/>
      <c r="T225" s="195"/>
      <c r="AT225" s="189" t="s">
        <v>131</v>
      </c>
      <c r="AU225" s="189" t="s">
        <v>78</v>
      </c>
      <c r="AV225" s="11" t="s">
        <v>78</v>
      </c>
      <c r="AW225" s="11" t="s">
        <v>33</v>
      </c>
      <c r="AX225" s="11" t="s">
        <v>69</v>
      </c>
      <c r="AY225" s="189" t="s">
        <v>121</v>
      </c>
    </row>
    <row r="226" spans="2:65" s="12" customFormat="1">
      <c r="B226" s="196"/>
      <c r="D226" s="197" t="s">
        <v>131</v>
      </c>
      <c r="E226" s="198" t="s">
        <v>5</v>
      </c>
      <c r="F226" s="199" t="s">
        <v>133</v>
      </c>
      <c r="H226" s="200">
        <v>4</v>
      </c>
      <c r="I226" s="201"/>
      <c r="L226" s="196"/>
      <c r="M226" s="202"/>
      <c r="N226" s="203"/>
      <c r="O226" s="203"/>
      <c r="P226" s="203"/>
      <c r="Q226" s="203"/>
      <c r="R226" s="203"/>
      <c r="S226" s="203"/>
      <c r="T226" s="204"/>
      <c r="AT226" s="205" t="s">
        <v>131</v>
      </c>
      <c r="AU226" s="205" t="s">
        <v>78</v>
      </c>
      <c r="AV226" s="12" t="s">
        <v>129</v>
      </c>
      <c r="AW226" s="12" t="s">
        <v>33</v>
      </c>
      <c r="AX226" s="12" t="s">
        <v>74</v>
      </c>
      <c r="AY226" s="205" t="s">
        <v>121</v>
      </c>
    </row>
    <row r="227" spans="2:65" s="1" customFormat="1" ht="22.5" customHeight="1">
      <c r="B227" s="174"/>
      <c r="C227" s="175" t="s">
        <v>365</v>
      </c>
      <c r="D227" s="175" t="s">
        <v>124</v>
      </c>
      <c r="E227" s="176" t="s">
        <v>366</v>
      </c>
      <c r="F227" s="177" t="s">
        <v>367</v>
      </c>
      <c r="G227" s="178" t="s">
        <v>277</v>
      </c>
      <c r="H227" s="179">
        <v>3</v>
      </c>
      <c r="I227" s="180"/>
      <c r="J227" s="181">
        <f t="shared" ref="J227:J232" si="0">ROUND(I227*H227,2)</f>
        <v>0</v>
      </c>
      <c r="K227" s="177" t="s">
        <v>128</v>
      </c>
      <c r="L227" s="41"/>
      <c r="M227" s="182" t="s">
        <v>5</v>
      </c>
      <c r="N227" s="183" t="s">
        <v>40</v>
      </c>
      <c r="O227" s="42"/>
      <c r="P227" s="184">
        <f t="shared" ref="P227:P232" si="1">O227*H227</f>
        <v>0</v>
      </c>
      <c r="Q227" s="184">
        <v>0.11241</v>
      </c>
      <c r="R227" s="184">
        <f t="shared" ref="R227:R232" si="2">Q227*H227</f>
        <v>0.33722999999999997</v>
      </c>
      <c r="S227" s="184">
        <v>0</v>
      </c>
      <c r="T227" s="185">
        <f t="shared" ref="T227:T232" si="3">S227*H227</f>
        <v>0</v>
      </c>
      <c r="AR227" s="24" t="s">
        <v>129</v>
      </c>
      <c r="AT227" s="24" t="s">
        <v>124</v>
      </c>
      <c r="AU227" s="24" t="s">
        <v>78</v>
      </c>
      <c r="AY227" s="24" t="s">
        <v>121</v>
      </c>
      <c r="BE227" s="186">
        <f t="shared" ref="BE227:BE232" si="4">IF(N227="základní",J227,0)</f>
        <v>0</v>
      </c>
      <c r="BF227" s="186">
        <f t="shared" ref="BF227:BF232" si="5">IF(N227="snížená",J227,0)</f>
        <v>0</v>
      </c>
      <c r="BG227" s="186">
        <f t="shared" ref="BG227:BG232" si="6">IF(N227="zákl. přenesená",J227,0)</f>
        <v>0</v>
      </c>
      <c r="BH227" s="186">
        <f t="shared" ref="BH227:BH232" si="7">IF(N227="sníž. přenesená",J227,0)</f>
        <v>0</v>
      </c>
      <c r="BI227" s="186">
        <f t="shared" ref="BI227:BI232" si="8">IF(N227="nulová",J227,0)</f>
        <v>0</v>
      </c>
      <c r="BJ227" s="24" t="s">
        <v>74</v>
      </c>
      <c r="BK227" s="186">
        <f t="shared" ref="BK227:BK232" si="9">ROUND(I227*H227,2)</f>
        <v>0</v>
      </c>
      <c r="BL227" s="24" t="s">
        <v>129</v>
      </c>
      <c r="BM227" s="24" t="s">
        <v>368</v>
      </c>
    </row>
    <row r="228" spans="2:65" s="1" customFormat="1" ht="22.5" customHeight="1">
      <c r="B228" s="174"/>
      <c r="C228" s="206" t="s">
        <v>369</v>
      </c>
      <c r="D228" s="206" t="s">
        <v>140</v>
      </c>
      <c r="E228" s="207" t="s">
        <v>370</v>
      </c>
      <c r="F228" s="208" t="s">
        <v>371</v>
      </c>
      <c r="G228" s="209" t="s">
        <v>277</v>
      </c>
      <c r="H228" s="210">
        <v>3</v>
      </c>
      <c r="I228" s="211"/>
      <c r="J228" s="212">
        <f t="shared" si="0"/>
        <v>0</v>
      </c>
      <c r="K228" s="208" t="s">
        <v>128</v>
      </c>
      <c r="L228" s="213"/>
      <c r="M228" s="214" t="s">
        <v>5</v>
      </c>
      <c r="N228" s="215" t="s">
        <v>40</v>
      </c>
      <c r="O228" s="42"/>
      <c r="P228" s="184">
        <f t="shared" si="1"/>
        <v>0</v>
      </c>
      <c r="Q228" s="184">
        <v>6.1000000000000004E-3</v>
      </c>
      <c r="R228" s="184">
        <f t="shared" si="2"/>
        <v>1.83E-2</v>
      </c>
      <c r="S228" s="184">
        <v>0</v>
      </c>
      <c r="T228" s="185">
        <f t="shared" si="3"/>
        <v>0</v>
      </c>
      <c r="AR228" s="24" t="s">
        <v>144</v>
      </c>
      <c r="AT228" s="24" t="s">
        <v>140</v>
      </c>
      <c r="AU228" s="24" t="s">
        <v>78</v>
      </c>
      <c r="AY228" s="24" t="s">
        <v>121</v>
      </c>
      <c r="BE228" s="186">
        <f t="shared" si="4"/>
        <v>0</v>
      </c>
      <c r="BF228" s="186">
        <f t="shared" si="5"/>
        <v>0</v>
      </c>
      <c r="BG228" s="186">
        <f t="shared" si="6"/>
        <v>0</v>
      </c>
      <c r="BH228" s="186">
        <f t="shared" si="7"/>
        <v>0</v>
      </c>
      <c r="BI228" s="186">
        <f t="shared" si="8"/>
        <v>0</v>
      </c>
      <c r="BJ228" s="24" t="s">
        <v>74</v>
      </c>
      <c r="BK228" s="186">
        <f t="shared" si="9"/>
        <v>0</v>
      </c>
      <c r="BL228" s="24" t="s">
        <v>129</v>
      </c>
      <c r="BM228" s="24" t="s">
        <v>372</v>
      </c>
    </row>
    <row r="229" spans="2:65" s="1" customFormat="1" ht="22.5" customHeight="1">
      <c r="B229" s="174"/>
      <c r="C229" s="206" t="s">
        <v>373</v>
      </c>
      <c r="D229" s="206" t="s">
        <v>140</v>
      </c>
      <c r="E229" s="207" t="s">
        <v>374</v>
      </c>
      <c r="F229" s="208" t="s">
        <v>375</v>
      </c>
      <c r="G229" s="209" t="s">
        <v>277</v>
      </c>
      <c r="H229" s="210">
        <v>3</v>
      </c>
      <c r="I229" s="211"/>
      <c r="J229" s="212">
        <f t="shared" si="0"/>
        <v>0</v>
      </c>
      <c r="K229" s="208" t="s">
        <v>128</v>
      </c>
      <c r="L229" s="213"/>
      <c r="M229" s="214" t="s">
        <v>5</v>
      </c>
      <c r="N229" s="215" t="s">
        <v>40</v>
      </c>
      <c r="O229" s="42"/>
      <c r="P229" s="184">
        <f t="shared" si="1"/>
        <v>0</v>
      </c>
      <c r="Q229" s="184">
        <v>3.0000000000000001E-3</v>
      </c>
      <c r="R229" s="184">
        <f t="shared" si="2"/>
        <v>9.0000000000000011E-3</v>
      </c>
      <c r="S229" s="184">
        <v>0</v>
      </c>
      <c r="T229" s="185">
        <f t="shared" si="3"/>
        <v>0</v>
      </c>
      <c r="AR229" s="24" t="s">
        <v>144</v>
      </c>
      <c r="AT229" s="24" t="s">
        <v>140</v>
      </c>
      <c r="AU229" s="24" t="s">
        <v>78</v>
      </c>
      <c r="AY229" s="24" t="s">
        <v>121</v>
      </c>
      <c r="BE229" s="186">
        <f t="shared" si="4"/>
        <v>0</v>
      </c>
      <c r="BF229" s="186">
        <f t="shared" si="5"/>
        <v>0</v>
      </c>
      <c r="BG229" s="186">
        <f t="shared" si="6"/>
        <v>0</v>
      </c>
      <c r="BH229" s="186">
        <f t="shared" si="7"/>
        <v>0</v>
      </c>
      <c r="BI229" s="186">
        <f t="shared" si="8"/>
        <v>0</v>
      </c>
      <c r="BJ229" s="24" t="s">
        <v>74</v>
      </c>
      <c r="BK229" s="186">
        <f t="shared" si="9"/>
        <v>0</v>
      </c>
      <c r="BL229" s="24" t="s">
        <v>129</v>
      </c>
      <c r="BM229" s="24" t="s">
        <v>376</v>
      </c>
    </row>
    <row r="230" spans="2:65" s="1" customFormat="1" ht="22.5" customHeight="1">
      <c r="B230" s="174"/>
      <c r="C230" s="206" t="s">
        <v>377</v>
      </c>
      <c r="D230" s="206" t="s">
        <v>140</v>
      </c>
      <c r="E230" s="207" t="s">
        <v>378</v>
      </c>
      <c r="F230" s="208" t="s">
        <v>379</v>
      </c>
      <c r="G230" s="209" t="s">
        <v>277</v>
      </c>
      <c r="H230" s="210">
        <v>3</v>
      </c>
      <c r="I230" s="211"/>
      <c r="J230" s="212">
        <f t="shared" si="0"/>
        <v>0</v>
      </c>
      <c r="K230" s="208" t="s">
        <v>128</v>
      </c>
      <c r="L230" s="213"/>
      <c r="M230" s="214" t="s">
        <v>5</v>
      </c>
      <c r="N230" s="215" t="s">
        <v>40</v>
      </c>
      <c r="O230" s="42"/>
      <c r="P230" s="184">
        <f t="shared" si="1"/>
        <v>0</v>
      </c>
      <c r="Q230" s="184">
        <v>1E-4</v>
      </c>
      <c r="R230" s="184">
        <f t="shared" si="2"/>
        <v>3.0000000000000003E-4</v>
      </c>
      <c r="S230" s="184">
        <v>0</v>
      </c>
      <c r="T230" s="185">
        <f t="shared" si="3"/>
        <v>0</v>
      </c>
      <c r="AR230" s="24" t="s">
        <v>144</v>
      </c>
      <c r="AT230" s="24" t="s">
        <v>140</v>
      </c>
      <c r="AU230" s="24" t="s">
        <v>78</v>
      </c>
      <c r="AY230" s="24" t="s">
        <v>121</v>
      </c>
      <c r="BE230" s="186">
        <f t="shared" si="4"/>
        <v>0</v>
      </c>
      <c r="BF230" s="186">
        <f t="shared" si="5"/>
        <v>0</v>
      </c>
      <c r="BG230" s="186">
        <f t="shared" si="6"/>
        <v>0</v>
      </c>
      <c r="BH230" s="186">
        <f t="shared" si="7"/>
        <v>0</v>
      </c>
      <c r="BI230" s="186">
        <f t="shared" si="8"/>
        <v>0</v>
      </c>
      <c r="BJ230" s="24" t="s">
        <v>74</v>
      </c>
      <c r="BK230" s="186">
        <f t="shared" si="9"/>
        <v>0</v>
      </c>
      <c r="BL230" s="24" t="s">
        <v>129</v>
      </c>
      <c r="BM230" s="24" t="s">
        <v>380</v>
      </c>
    </row>
    <row r="231" spans="2:65" s="1" customFormat="1" ht="22.5" customHeight="1">
      <c r="B231" s="174"/>
      <c r="C231" s="206" t="s">
        <v>381</v>
      </c>
      <c r="D231" s="206" t="s">
        <v>140</v>
      </c>
      <c r="E231" s="207" t="s">
        <v>382</v>
      </c>
      <c r="F231" s="208" t="s">
        <v>383</v>
      </c>
      <c r="G231" s="209" t="s">
        <v>277</v>
      </c>
      <c r="H231" s="210">
        <v>12</v>
      </c>
      <c r="I231" s="211"/>
      <c r="J231" s="212">
        <f t="shared" si="0"/>
        <v>0</v>
      </c>
      <c r="K231" s="208" t="s">
        <v>128</v>
      </c>
      <c r="L231" s="213"/>
      <c r="M231" s="214" t="s">
        <v>5</v>
      </c>
      <c r="N231" s="215" t="s">
        <v>40</v>
      </c>
      <c r="O231" s="42"/>
      <c r="P231" s="184">
        <f t="shared" si="1"/>
        <v>0</v>
      </c>
      <c r="Q231" s="184">
        <v>3.5E-4</v>
      </c>
      <c r="R231" s="184">
        <f t="shared" si="2"/>
        <v>4.1999999999999997E-3</v>
      </c>
      <c r="S231" s="184">
        <v>0</v>
      </c>
      <c r="T231" s="185">
        <f t="shared" si="3"/>
        <v>0</v>
      </c>
      <c r="AR231" s="24" t="s">
        <v>144</v>
      </c>
      <c r="AT231" s="24" t="s">
        <v>140</v>
      </c>
      <c r="AU231" s="24" t="s">
        <v>78</v>
      </c>
      <c r="AY231" s="24" t="s">
        <v>121</v>
      </c>
      <c r="BE231" s="186">
        <f t="shared" si="4"/>
        <v>0</v>
      </c>
      <c r="BF231" s="186">
        <f t="shared" si="5"/>
        <v>0</v>
      </c>
      <c r="BG231" s="186">
        <f t="shared" si="6"/>
        <v>0</v>
      </c>
      <c r="BH231" s="186">
        <f t="shared" si="7"/>
        <v>0</v>
      </c>
      <c r="BI231" s="186">
        <f t="shared" si="8"/>
        <v>0</v>
      </c>
      <c r="BJ231" s="24" t="s">
        <v>74</v>
      </c>
      <c r="BK231" s="186">
        <f t="shared" si="9"/>
        <v>0</v>
      </c>
      <c r="BL231" s="24" t="s">
        <v>129</v>
      </c>
      <c r="BM231" s="24" t="s">
        <v>384</v>
      </c>
    </row>
    <row r="232" spans="2:65" s="1" customFormat="1" ht="31.5" customHeight="1">
      <c r="B232" s="174"/>
      <c r="C232" s="175" t="s">
        <v>385</v>
      </c>
      <c r="D232" s="175" t="s">
        <v>124</v>
      </c>
      <c r="E232" s="176" t="s">
        <v>386</v>
      </c>
      <c r="F232" s="177" t="s">
        <v>387</v>
      </c>
      <c r="G232" s="178" t="s">
        <v>159</v>
      </c>
      <c r="H232" s="179">
        <v>10</v>
      </c>
      <c r="I232" s="180"/>
      <c r="J232" s="181">
        <f t="shared" si="0"/>
        <v>0</v>
      </c>
      <c r="K232" s="177" t="s">
        <v>128</v>
      </c>
      <c r="L232" s="41"/>
      <c r="M232" s="182" t="s">
        <v>5</v>
      </c>
      <c r="N232" s="183" t="s">
        <v>40</v>
      </c>
      <c r="O232" s="42"/>
      <c r="P232" s="184">
        <f t="shared" si="1"/>
        <v>0</v>
      </c>
      <c r="Q232" s="184">
        <v>1.4499999999999999E-3</v>
      </c>
      <c r="R232" s="184">
        <f t="shared" si="2"/>
        <v>1.4499999999999999E-2</v>
      </c>
      <c r="S232" s="184">
        <v>0</v>
      </c>
      <c r="T232" s="185">
        <f t="shared" si="3"/>
        <v>0</v>
      </c>
      <c r="AR232" s="24" t="s">
        <v>129</v>
      </c>
      <c r="AT232" s="24" t="s">
        <v>124</v>
      </c>
      <c r="AU232" s="24" t="s">
        <v>78</v>
      </c>
      <c r="AY232" s="24" t="s">
        <v>121</v>
      </c>
      <c r="BE232" s="186">
        <f t="shared" si="4"/>
        <v>0</v>
      </c>
      <c r="BF232" s="186">
        <f t="shared" si="5"/>
        <v>0</v>
      </c>
      <c r="BG232" s="186">
        <f t="shared" si="6"/>
        <v>0</v>
      </c>
      <c r="BH232" s="186">
        <f t="shared" si="7"/>
        <v>0</v>
      </c>
      <c r="BI232" s="186">
        <f t="shared" si="8"/>
        <v>0</v>
      </c>
      <c r="BJ232" s="24" t="s">
        <v>74</v>
      </c>
      <c r="BK232" s="186">
        <f t="shared" si="9"/>
        <v>0</v>
      </c>
      <c r="BL232" s="24" t="s">
        <v>129</v>
      </c>
      <c r="BM232" s="24" t="s">
        <v>388</v>
      </c>
    </row>
    <row r="233" spans="2:65" s="13" customFormat="1">
      <c r="B233" s="216"/>
      <c r="D233" s="188" t="s">
        <v>131</v>
      </c>
      <c r="E233" s="217" t="s">
        <v>5</v>
      </c>
      <c r="F233" s="218" t="s">
        <v>389</v>
      </c>
      <c r="H233" s="219" t="s">
        <v>5</v>
      </c>
      <c r="I233" s="220"/>
      <c r="L233" s="216"/>
      <c r="M233" s="221"/>
      <c r="N233" s="222"/>
      <c r="O233" s="222"/>
      <c r="P233" s="222"/>
      <c r="Q233" s="222"/>
      <c r="R233" s="222"/>
      <c r="S233" s="222"/>
      <c r="T233" s="223"/>
      <c r="AT233" s="219" t="s">
        <v>131</v>
      </c>
      <c r="AU233" s="219" t="s">
        <v>78</v>
      </c>
      <c r="AV233" s="13" t="s">
        <v>74</v>
      </c>
      <c r="AW233" s="13" t="s">
        <v>33</v>
      </c>
      <c r="AX233" s="13" t="s">
        <v>69</v>
      </c>
      <c r="AY233" s="219" t="s">
        <v>121</v>
      </c>
    </row>
    <row r="234" spans="2:65" s="11" customFormat="1">
      <c r="B234" s="187"/>
      <c r="D234" s="188" t="s">
        <v>131</v>
      </c>
      <c r="E234" s="189" t="s">
        <v>5</v>
      </c>
      <c r="F234" s="190" t="s">
        <v>390</v>
      </c>
      <c r="H234" s="191">
        <v>10</v>
      </c>
      <c r="I234" s="192"/>
      <c r="L234" s="187"/>
      <c r="M234" s="193"/>
      <c r="N234" s="194"/>
      <c r="O234" s="194"/>
      <c r="P234" s="194"/>
      <c r="Q234" s="194"/>
      <c r="R234" s="194"/>
      <c r="S234" s="194"/>
      <c r="T234" s="195"/>
      <c r="AT234" s="189" t="s">
        <v>131</v>
      </c>
      <c r="AU234" s="189" t="s">
        <v>78</v>
      </c>
      <c r="AV234" s="11" t="s">
        <v>78</v>
      </c>
      <c r="AW234" s="11" t="s">
        <v>33</v>
      </c>
      <c r="AX234" s="11" t="s">
        <v>69</v>
      </c>
      <c r="AY234" s="189" t="s">
        <v>121</v>
      </c>
    </row>
    <row r="235" spans="2:65" s="12" customFormat="1">
      <c r="B235" s="196"/>
      <c r="D235" s="197" t="s">
        <v>131</v>
      </c>
      <c r="E235" s="198" t="s">
        <v>5</v>
      </c>
      <c r="F235" s="199" t="s">
        <v>133</v>
      </c>
      <c r="H235" s="200">
        <v>10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205" t="s">
        <v>131</v>
      </c>
      <c r="AU235" s="205" t="s">
        <v>78</v>
      </c>
      <c r="AV235" s="12" t="s">
        <v>129</v>
      </c>
      <c r="AW235" s="12" t="s">
        <v>33</v>
      </c>
      <c r="AX235" s="12" t="s">
        <v>74</v>
      </c>
      <c r="AY235" s="205" t="s">
        <v>121</v>
      </c>
    </row>
    <row r="236" spans="2:65" s="1" customFormat="1" ht="31.5" customHeight="1">
      <c r="B236" s="174"/>
      <c r="C236" s="175" t="s">
        <v>391</v>
      </c>
      <c r="D236" s="175" t="s">
        <v>124</v>
      </c>
      <c r="E236" s="176" t="s">
        <v>392</v>
      </c>
      <c r="F236" s="177" t="s">
        <v>393</v>
      </c>
      <c r="G236" s="178" t="s">
        <v>159</v>
      </c>
      <c r="H236" s="179">
        <v>10</v>
      </c>
      <c r="I236" s="180"/>
      <c r="J236" s="181">
        <f>ROUND(I236*H236,2)</f>
        <v>0</v>
      </c>
      <c r="K236" s="177" t="s">
        <v>128</v>
      </c>
      <c r="L236" s="41"/>
      <c r="M236" s="182" t="s">
        <v>5</v>
      </c>
      <c r="N236" s="183" t="s">
        <v>40</v>
      </c>
      <c r="O236" s="42"/>
      <c r="P236" s="184">
        <f>O236*H236</f>
        <v>0</v>
      </c>
      <c r="Q236" s="184">
        <v>1.0000000000000001E-5</v>
      </c>
      <c r="R236" s="184">
        <f>Q236*H236</f>
        <v>1E-4</v>
      </c>
      <c r="S236" s="184">
        <v>0</v>
      </c>
      <c r="T236" s="185">
        <f>S236*H236</f>
        <v>0</v>
      </c>
      <c r="AR236" s="24" t="s">
        <v>129</v>
      </c>
      <c r="AT236" s="24" t="s">
        <v>124</v>
      </c>
      <c r="AU236" s="24" t="s">
        <v>78</v>
      </c>
      <c r="AY236" s="24" t="s">
        <v>121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24" t="s">
        <v>74</v>
      </c>
      <c r="BK236" s="186">
        <f>ROUND(I236*H236,2)</f>
        <v>0</v>
      </c>
      <c r="BL236" s="24" t="s">
        <v>129</v>
      </c>
      <c r="BM236" s="24" t="s">
        <v>394</v>
      </c>
    </row>
    <row r="237" spans="2:65" s="1" customFormat="1" ht="44.25" customHeight="1">
      <c r="B237" s="174"/>
      <c r="C237" s="175" t="s">
        <v>395</v>
      </c>
      <c r="D237" s="175" t="s">
        <v>124</v>
      </c>
      <c r="E237" s="176" t="s">
        <v>396</v>
      </c>
      <c r="F237" s="177" t="s">
        <v>873</v>
      </c>
      <c r="G237" s="178" t="s">
        <v>164</v>
      </c>
      <c r="H237" s="179">
        <v>94</v>
      </c>
      <c r="I237" s="180"/>
      <c r="J237" s="181">
        <f>ROUND(I237*H237,2)</f>
        <v>0</v>
      </c>
      <c r="K237" s="177" t="s">
        <v>128</v>
      </c>
      <c r="L237" s="41"/>
      <c r="M237" s="182" t="s">
        <v>5</v>
      </c>
      <c r="N237" s="183" t="s">
        <v>40</v>
      </c>
      <c r="O237" s="42"/>
      <c r="P237" s="184">
        <f>O237*H237</f>
        <v>0</v>
      </c>
      <c r="Q237" s="184">
        <v>0.15540000000000001</v>
      </c>
      <c r="R237" s="184">
        <f>Q237*H237</f>
        <v>14.607600000000001</v>
      </c>
      <c r="S237" s="184">
        <v>0</v>
      </c>
      <c r="T237" s="185">
        <f>S237*H237</f>
        <v>0</v>
      </c>
      <c r="AR237" s="24" t="s">
        <v>129</v>
      </c>
      <c r="AT237" s="24" t="s">
        <v>124</v>
      </c>
      <c r="AU237" s="24" t="s">
        <v>78</v>
      </c>
      <c r="AY237" s="24" t="s">
        <v>121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24" t="s">
        <v>74</v>
      </c>
      <c r="BK237" s="186">
        <f>ROUND(I237*H237,2)</f>
        <v>0</v>
      </c>
      <c r="BL237" s="24" t="s">
        <v>129</v>
      </c>
      <c r="BM237" s="24" t="s">
        <v>397</v>
      </c>
    </row>
    <row r="238" spans="2:65" s="13" customFormat="1">
      <c r="B238" s="216"/>
      <c r="D238" s="188" t="s">
        <v>131</v>
      </c>
      <c r="E238" s="217" t="s">
        <v>5</v>
      </c>
      <c r="F238" s="218" t="s">
        <v>398</v>
      </c>
      <c r="H238" s="219" t="s">
        <v>5</v>
      </c>
      <c r="I238" s="220"/>
      <c r="L238" s="216"/>
      <c r="M238" s="221"/>
      <c r="N238" s="222"/>
      <c r="O238" s="222"/>
      <c r="P238" s="222"/>
      <c r="Q238" s="222"/>
      <c r="R238" s="222"/>
      <c r="S238" s="222"/>
      <c r="T238" s="223"/>
      <c r="AT238" s="219" t="s">
        <v>131</v>
      </c>
      <c r="AU238" s="219" t="s">
        <v>78</v>
      </c>
      <c r="AV238" s="13" t="s">
        <v>74</v>
      </c>
      <c r="AW238" s="13" t="s">
        <v>33</v>
      </c>
      <c r="AX238" s="13" t="s">
        <v>69</v>
      </c>
      <c r="AY238" s="219" t="s">
        <v>121</v>
      </c>
    </row>
    <row r="239" spans="2:65" s="11" customFormat="1">
      <c r="B239" s="187"/>
      <c r="D239" s="188" t="s">
        <v>131</v>
      </c>
      <c r="E239" s="189" t="s">
        <v>5</v>
      </c>
      <c r="F239" s="190" t="s">
        <v>399</v>
      </c>
      <c r="H239" s="191">
        <v>94</v>
      </c>
      <c r="I239" s="192"/>
      <c r="L239" s="187"/>
      <c r="M239" s="193"/>
      <c r="N239" s="194"/>
      <c r="O239" s="194"/>
      <c r="P239" s="194"/>
      <c r="Q239" s="194"/>
      <c r="R239" s="194"/>
      <c r="S239" s="194"/>
      <c r="T239" s="195"/>
      <c r="AT239" s="189" t="s">
        <v>131</v>
      </c>
      <c r="AU239" s="189" t="s">
        <v>78</v>
      </c>
      <c r="AV239" s="11" t="s">
        <v>78</v>
      </c>
      <c r="AW239" s="11" t="s">
        <v>33</v>
      </c>
      <c r="AX239" s="11" t="s">
        <v>69</v>
      </c>
      <c r="AY239" s="189" t="s">
        <v>121</v>
      </c>
    </row>
    <row r="240" spans="2:65" s="12" customFormat="1">
      <c r="B240" s="196"/>
      <c r="D240" s="197" t="s">
        <v>131</v>
      </c>
      <c r="E240" s="198" t="s">
        <v>5</v>
      </c>
      <c r="F240" s="199" t="s">
        <v>133</v>
      </c>
      <c r="H240" s="200">
        <v>94</v>
      </c>
      <c r="I240" s="201"/>
      <c r="L240" s="196"/>
      <c r="M240" s="202"/>
      <c r="N240" s="203"/>
      <c r="O240" s="203"/>
      <c r="P240" s="203"/>
      <c r="Q240" s="203"/>
      <c r="R240" s="203"/>
      <c r="S240" s="203"/>
      <c r="T240" s="204"/>
      <c r="AT240" s="205" t="s">
        <v>131</v>
      </c>
      <c r="AU240" s="205" t="s">
        <v>78</v>
      </c>
      <c r="AV240" s="12" t="s">
        <v>129</v>
      </c>
      <c r="AW240" s="12" t="s">
        <v>33</v>
      </c>
      <c r="AX240" s="12" t="s">
        <v>74</v>
      </c>
      <c r="AY240" s="205" t="s">
        <v>121</v>
      </c>
    </row>
    <row r="241" spans="2:65" s="1" customFormat="1" ht="22.5" customHeight="1">
      <c r="B241" s="174"/>
      <c r="C241" s="206" t="s">
        <v>400</v>
      </c>
      <c r="D241" s="206" t="s">
        <v>140</v>
      </c>
      <c r="E241" s="207" t="s">
        <v>401</v>
      </c>
      <c r="F241" s="208" t="s">
        <v>402</v>
      </c>
      <c r="G241" s="209" t="s">
        <v>277</v>
      </c>
      <c r="H241" s="210">
        <v>94</v>
      </c>
      <c r="I241" s="211"/>
      <c r="J241" s="212">
        <f>ROUND(I241*H241,2)</f>
        <v>0</v>
      </c>
      <c r="K241" s="208" t="s">
        <v>128</v>
      </c>
      <c r="L241" s="213"/>
      <c r="M241" s="214" t="s">
        <v>5</v>
      </c>
      <c r="N241" s="215" t="s">
        <v>40</v>
      </c>
      <c r="O241" s="42"/>
      <c r="P241" s="184">
        <f>O241*H241</f>
        <v>0</v>
      </c>
      <c r="Q241" s="184">
        <v>5.5E-2</v>
      </c>
      <c r="R241" s="184">
        <f>Q241*H241</f>
        <v>5.17</v>
      </c>
      <c r="S241" s="184">
        <v>0</v>
      </c>
      <c r="T241" s="185">
        <f>S241*H241</f>
        <v>0</v>
      </c>
      <c r="AR241" s="24" t="s">
        <v>144</v>
      </c>
      <c r="AT241" s="24" t="s">
        <v>140</v>
      </c>
      <c r="AU241" s="24" t="s">
        <v>78</v>
      </c>
      <c r="AY241" s="24" t="s">
        <v>121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24" t="s">
        <v>74</v>
      </c>
      <c r="BK241" s="186">
        <f>ROUND(I241*H241,2)</f>
        <v>0</v>
      </c>
      <c r="BL241" s="24" t="s">
        <v>129</v>
      </c>
      <c r="BM241" s="24" t="s">
        <v>403</v>
      </c>
    </row>
    <row r="242" spans="2:65" s="1" customFormat="1" ht="22.5" customHeight="1">
      <c r="B242" s="174"/>
      <c r="C242" s="175" t="s">
        <v>404</v>
      </c>
      <c r="D242" s="175" t="s">
        <v>124</v>
      </c>
      <c r="E242" s="176" t="s">
        <v>405</v>
      </c>
      <c r="F242" s="177" t="s">
        <v>406</v>
      </c>
      <c r="G242" s="178" t="s">
        <v>277</v>
      </c>
      <c r="H242" s="179">
        <v>1</v>
      </c>
      <c r="I242" s="180"/>
      <c r="J242" s="181">
        <f>ROUND(I242*H242,2)</f>
        <v>0</v>
      </c>
      <c r="K242" s="177" t="s">
        <v>128</v>
      </c>
      <c r="L242" s="41"/>
      <c r="M242" s="182" t="s">
        <v>5</v>
      </c>
      <c r="N242" s="183" t="s">
        <v>40</v>
      </c>
      <c r="O242" s="42"/>
      <c r="P242" s="184">
        <f>O242*H242</f>
        <v>0</v>
      </c>
      <c r="Q242" s="184">
        <v>1.1999999999999999E-3</v>
      </c>
      <c r="R242" s="184">
        <f>Q242*H242</f>
        <v>1.1999999999999999E-3</v>
      </c>
      <c r="S242" s="184">
        <v>0</v>
      </c>
      <c r="T242" s="185">
        <f>S242*H242</f>
        <v>0</v>
      </c>
      <c r="AR242" s="24" t="s">
        <v>129</v>
      </c>
      <c r="AT242" s="24" t="s">
        <v>124</v>
      </c>
      <c r="AU242" s="24" t="s">
        <v>78</v>
      </c>
      <c r="AY242" s="24" t="s">
        <v>121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24" t="s">
        <v>74</v>
      </c>
      <c r="BK242" s="186">
        <f>ROUND(I242*H242,2)</f>
        <v>0</v>
      </c>
      <c r="BL242" s="24" t="s">
        <v>129</v>
      </c>
      <c r="BM242" s="24" t="s">
        <v>407</v>
      </c>
    </row>
    <row r="243" spans="2:65" s="1" customFormat="1" ht="22.5" customHeight="1">
      <c r="B243" s="174"/>
      <c r="C243" s="206" t="s">
        <v>408</v>
      </c>
      <c r="D243" s="206" t="s">
        <v>140</v>
      </c>
      <c r="E243" s="207" t="s">
        <v>409</v>
      </c>
      <c r="F243" s="208" t="s">
        <v>871</v>
      </c>
      <c r="G243" s="209" t="s">
        <v>277</v>
      </c>
      <c r="H243" s="210">
        <v>1</v>
      </c>
      <c r="I243" s="211"/>
      <c r="J243" s="212">
        <f>ROUND(I243*H243,2)</f>
        <v>0</v>
      </c>
      <c r="K243" s="208" t="s">
        <v>128</v>
      </c>
      <c r="L243" s="213"/>
      <c r="M243" s="214" t="s">
        <v>5</v>
      </c>
      <c r="N243" s="215" t="s">
        <v>40</v>
      </c>
      <c r="O243" s="42"/>
      <c r="P243" s="184">
        <f>O243*H243</f>
        <v>0</v>
      </c>
      <c r="Q243" s="184">
        <v>0.02</v>
      </c>
      <c r="R243" s="184">
        <f>Q243*H243</f>
        <v>0.02</v>
      </c>
      <c r="S243" s="184">
        <v>0</v>
      </c>
      <c r="T243" s="185">
        <f>S243*H243</f>
        <v>0</v>
      </c>
      <c r="AR243" s="24" t="s">
        <v>144</v>
      </c>
      <c r="AT243" s="24" t="s">
        <v>140</v>
      </c>
      <c r="AU243" s="24" t="s">
        <v>78</v>
      </c>
      <c r="AY243" s="24" t="s">
        <v>121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24" t="s">
        <v>74</v>
      </c>
      <c r="BK243" s="186">
        <f>ROUND(I243*H243,2)</f>
        <v>0</v>
      </c>
      <c r="BL243" s="24" t="s">
        <v>129</v>
      </c>
      <c r="BM243" s="24" t="s">
        <v>410</v>
      </c>
    </row>
    <row r="244" spans="2:65" s="1" customFormat="1" ht="44.25" customHeight="1">
      <c r="B244" s="174"/>
      <c r="C244" s="175" t="s">
        <v>411</v>
      </c>
      <c r="D244" s="175" t="s">
        <v>124</v>
      </c>
      <c r="E244" s="176" t="s">
        <v>412</v>
      </c>
      <c r="F244" s="177" t="s">
        <v>413</v>
      </c>
      <c r="G244" s="178" t="s">
        <v>277</v>
      </c>
      <c r="H244" s="179">
        <v>2</v>
      </c>
      <c r="I244" s="180"/>
      <c r="J244" s="181">
        <f>ROUND(I244*H244,2)</f>
        <v>0</v>
      </c>
      <c r="K244" s="177" t="s">
        <v>128</v>
      </c>
      <c r="L244" s="41"/>
      <c r="M244" s="182" t="s">
        <v>5</v>
      </c>
      <c r="N244" s="183" t="s">
        <v>40</v>
      </c>
      <c r="O244" s="42"/>
      <c r="P244" s="184">
        <f>O244*H244</f>
        <v>0</v>
      </c>
      <c r="Q244" s="184">
        <v>0</v>
      </c>
      <c r="R244" s="184">
        <f>Q244*H244</f>
        <v>0</v>
      </c>
      <c r="S244" s="184">
        <v>8.2000000000000003E-2</v>
      </c>
      <c r="T244" s="185">
        <f>S244*H244</f>
        <v>0.16400000000000001</v>
      </c>
      <c r="AR244" s="24" t="s">
        <v>129</v>
      </c>
      <c r="AT244" s="24" t="s">
        <v>124</v>
      </c>
      <c r="AU244" s="24" t="s">
        <v>78</v>
      </c>
      <c r="AY244" s="24" t="s">
        <v>121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24" t="s">
        <v>74</v>
      </c>
      <c r="BK244" s="186">
        <f>ROUND(I244*H244,2)</f>
        <v>0</v>
      </c>
      <c r="BL244" s="24" t="s">
        <v>129</v>
      </c>
      <c r="BM244" s="24" t="s">
        <v>414</v>
      </c>
    </row>
    <row r="245" spans="2:65" s="13" customFormat="1">
      <c r="B245" s="216"/>
      <c r="D245" s="188" t="s">
        <v>131</v>
      </c>
      <c r="E245" s="217" t="s">
        <v>5</v>
      </c>
      <c r="F245" s="218" t="s">
        <v>415</v>
      </c>
      <c r="H245" s="219" t="s">
        <v>5</v>
      </c>
      <c r="I245" s="220"/>
      <c r="L245" s="216"/>
      <c r="M245" s="221"/>
      <c r="N245" s="222"/>
      <c r="O245" s="222"/>
      <c r="P245" s="222"/>
      <c r="Q245" s="222"/>
      <c r="R245" s="222"/>
      <c r="S245" s="222"/>
      <c r="T245" s="223"/>
      <c r="AT245" s="219" t="s">
        <v>131</v>
      </c>
      <c r="AU245" s="219" t="s">
        <v>78</v>
      </c>
      <c r="AV245" s="13" t="s">
        <v>74</v>
      </c>
      <c r="AW245" s="13" t="s">
        <v>33</v>
      </c>
      <c r="AX245" s="13" t="s">
        <v>69</v>
      </c>
      <c r="AY245" s="219" t="s">
        <v>121</v>
      </c>
    </row>
    <row r="246" spans="2:65" s="11" customFormat="1">
      <c r="B246" s="187"/>
      <c r="D246" s="188" t="s">
        <v>131</v>
      </c>
      <c r="E246" s="189" t="s">
        <v>5</v>
      </c>
      <c r="F246" s="190" t="s">
        <v>339</v>
      </c>
      <c r="H246" s="191">
        <v>2</v>
      </c>
      <c r="I246" s="192"/>
      <c r="L246" s="187"/>
      <c r="M246" s="193"/>
      <c r="N246" s="194"/>
      <c r="O246" s="194"/>
      <c r="P246" s="194"/>
      <c r="Q246" s="194"/>
      <c r="R246" s="194"/>
      <c r="S246" s="194"/>
      <c r="T246" s="195"/>
      <c r="AT246" s="189" t="s">
        <v>131</v>
      </c>
      <c r="AU246" s="189" t="s">
        <v>78</v>
      </c>
      <c r="AV246" s="11" t="s">
        <v>78</v>
      </c>
      <c r="AW246" s="11" t="s">
        <v>33</v>
      </c>
      <c r="AX246" s="11" t="s">
        <v>69</v>
      </c>
      <c r="AY246" s="189" t="s">
        <v>121</v>
      </c>
    </row>
    <row r="247" spans="2:65" s="12" customFormat="1">
      <c r="B247" s="196"/>
      <c r="D247" s="197" t="s">
        <v>131</v>
      </c>
      <c r="E247" s="198" t="s">
        <v>5</v>
      </c>
      <c r="F247" s="199" t="s">
        <v>133</v>
      </c>
      <c r="H247" s="200">
        <v>2</v>
      </c>
      <c r="I247" s="201"/>
      <c r="L247" s="196"/>
      <c r="M247" s="202"/>
      <c r="N247" s="203"/>
      <c r="O247" s="203"/>
      <c r="P247" s="203"/>
      <c r="Q247" s="203"/>
      <c r="R247" s="203"/>
      <c r="S247" s="203"/>
      <c r="T247" s="204"/>
      <c r="AT247" s="205" t="s">
        <v>131</v>
      </c>
      <c r="AU247" s="205" t="s">
        <v>78</v>
      </c>
      <c r="AV247" s="12" t="s">
        <v>129</v>
      </c>
      <c r="AW247" s="12" t="s">
        <v>33</v>
      </c>
      <c r="AX247" s="12" t="s">
        <v>74</v>
      </c>
      <c r="AY247" s="205" t="s">
        <v>121</v>
      </c>
    </row>
    <row r="248" spans="2:65" s="1" customFormat="1" ht="44.25" customHeight="1">
      <c r="B248" s="174"/>
      <c r="C248" s="175" t="s">
        <v>416</v>
      </c>
      <c r="D248" s="175" t="s">
        <v>124</v>
      </c>
      <c r="E248" s="176" t="s">
        <v>417</v>
      </c>
      <c r="F248" s="177" t="s">
        <v>418</v>
      </c>
      <c r="G248" s="178" t="s">
        <v>277</v>
      </c>
      <c r="H248" s="179">
        <v>2</v>
      </c>
      <c r="I248" s="180"/>
      <c r="J248" s="181">
        <f>ROUND(I248*H248,2)</f>
        <v>0</v>
      </c>
      <c r="K248" s="177" t="s">
        <v>128</v>
      </c>
      <c r="L248" s="41"/>
      <c r="M248" s="182" t="s">
        <v>5</v>
      </c>
      <c r="N248" s="183" t="s">
        <v>40</v>
      </c>
      <c r="O248" s="42"/>
      <c r="P248" s="184">
        <f>O248*H248</f>
        <v>0</v>
      </c>
      <c r="Q248" s="184">
        <v>0</v>
      </c>
      <c r="R248" s="184">
        <f>Q248*H248</f>
        <v>0</v>
      </c>
      <c r="S248" s="184">
        <v>4.0000000000000001E-3</v>
      </c>
      <c r="T248" s="185">
        <f>S248*H248</f>
        <v>8.0000000000000002E-3</v>
      </c>
      <c r="AR248" s="24" t="s">
        <v>129</v>
      </c>
      <c r="AT248" s="24" t="s">
        <v>124</v>
      </c>
      <c r="AU248" s="24" t="s">
        <v>78</v>
      </c>
      <c r="AY248" s="24" t="s">
        <v>121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24" t="s">
        <v>74</v>
      </c>
      <c r="BK248" s="186">
        <f>ROUND(I248*H248,2)</f>
        <v>0</v>
      </c>
      <c r="BL248" s="24" t="s">
        <v>129</v>
      </c>
      <c r="BM248" s="24" t="s">
        <v>419</v>
      </c>
    </row>
    <row r="249" spans="2:65" s="13" customFormat="1">
      <c r="B249" s="216"/>
      <c r="D249" s="188" t="s">
        <v>131</v>
      </c>
      <c r="E249" s="217" t="s">
        <v>5</v>
      </c>
      <c r="F249" s="218" t="s">
        <v>420</v>
      </c>
      <c r="H249" s="219" t="s">
        <v>5</v>
      </c>
      <c r="I249" s="220"/>
      <c r="L249" s="216"/>
      <c r="M249" s="221"/>
      <c r="N249" s="222"/>
      <c r="O249" s="222"/>
      <c r="P249" s="222"/>
      <c r="Q249" s="222"/>
      <c r="R249" s="222"/>
      <c r="S249" s="222"/>
      <c r="T249" s="223"/>
      <c r="AT249" s="219" t="s">
        <v>131</v>
      </c>
      <c r="AU249" s="219" t="s">
        <v>78</v>
      </c>
      <c r="AV249" s="13" t="s">
        <v>74</v>
      </c>
      <c r="AW249" s="13" t="s">
        <v>33</v>
      </c>
      <c r="AX249" s="13" t="s">
        <v>69</v>
      </c>
      <c r="AY249" s="219" t="s">
        <v>121</v>
      </c>
    </row>
    <row r="250" spans="2:65" s="11" customFormat="1">
      <c r="B250" s="187"/>
      <c r="D250" s="188" t="s">
        <v>131</v>
      </c>
      <c r="E250" s="189" t="s">
        <v>5</v>
      </c>
      <c r="F250" s="190" t="s">
        <v>78</v>
      </c>
      <c r="H250" s="191">
        <v>2</v>
      </c>
      <c r="I250" s="192"/>
      <c r="L250" s="187"/>
      <c r="M250" s="193"/>
      <c r="N250" s="194"/>
      <c r="O250" s="194"/>
      <c r="P250" s="194"/>
      <c r="Q250" s="194"/>
      <c r="R250" s="194"/>
      <c r="S250" s="194"/>
      <c r="T250" s="195"/>
      <c r="AT250" s="189" t="s">
        <v>131</v>
      </c>
      <c r="AU250" s="189" t="s">
        <v>78</v>
      </c>
      <c r="AV250" s="11" t="s">
        <v>78</v>
      </c>
      <c r="AW250" s="11" t="s">
        <v>33</v>
      </c>
      <c r="AX250" s="11" t="s">
        <v>69</v>
      </c>
      <c r="AY250" s="189" t="s">
        <v>121</v>
      </c>
    </row>
    <row r="251" spans="2:65" s="12" customFormat="1">
      <c r="B251" s="196"/>
      <c r="D251" s="197" t="s">
        <v>131</v>
      </c>
      <c r="E251" s="198" t="s">
        <v>5</v>
      </c>
      <c r="F251" s="199" t="s">
        <v>133</v>
      </c>
      <c r="H251" s="200">
        <v>2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205" t="s">
        <v>131</v>
      </c>
      <c r="AU251" s="205" t="s">
        <v>78</v>
      </c>
      <c r="AV251" s="12" t="s">
        <v>129</v>
      </c>
      <c r="AW251" s="12" t="s">
        <v>33</v>
      </c>
      <c r="AX251" s="12" t="s">
        <v>74</v>
      </c>
      <c r="AY251" s="205" t="s">
        <v>121</v>
      </c>
    </row>
    <row r="252" spans="2:65" s="1" customFormat="1" ht="31.5" customHeight="1">
      <c r="B252" s="174"/>
      <c r="C252" s="175" t="s">
        <v>421</v>
      </c>
      <c r="D252" s="175" t="s">
        <v>124</v>
      </c>
      <c r="E252" s="176" t="s">
        <v>422</v>
      </c>
      <c r="F252" s="177" t="s">
        <v>423</v>
      </c>
      <c r="G252" s="178" t="s">
        <v>277</v>
      </c>
      <c r="H252" s="179">
        <v>5</v>
      </c>
      <c r="I252" s="180"/>
      <c r="J252" s="181">
        <f>ROUND(I252*H252,2)</f>
        <v>0</v>
      </c>
      <c r="K252" s="177" t="s">
        <v>128</v>
      </c>
      <c r="L252" s="41"/>
      <c r="M252" s="182" t="s">
        <v>5</v>
      </c>
      <c r="N252" s="183" t="s">
        <v>40</v>
      </c>
      <c r="O252" s="42"/>
      <c r="P252" s="184">
        <f>O252*H252</f>
        <v>0</v>
      </c>
      <c r="Q252" s="184">
        <v>0</v>
      </c>
      <c r="R252" s="184">
        <f>Q252*H252</f>
        <v>0</v>
      </c>
      <c r="S252" s="184">
        <v>0.108</v>
      </c>
      <c r="T252" s="185">
        <f>S252*H252</f>
        <v>0.54</v>
      </c>
      <c r="AR252" s="24" t="s">
        <v>129</v>
      </c>
      <c r="AT252" s="24" t="s">
        <v>124</v>
      </c>
      <c r="AU252" s="24" t="s">
        <v>78</v>
      </c>
      <c r="AY252" s="24" t="s">
        <v>121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24" t="s">
        <v>74</v>
      </c>
      <c r="BK252" s="186">
        <f>ROUND(I252*H252,2)</f>
        <v>0</v>
      </c>
      <c r="BL252" s="24" t="s">
        <v>129</v>
      </c>
      <c r="BM252" s="24" t="s">
        <v>424</v>
      </c>
    </row>
    <row r="253" spans="2:65" s="13" customFormat="1">
      <c r="B253" s="216"/>
      <c r="D253" s="188" t="s">
        <v>131</v>
      </c>
      <c r="E253" s="217" t="s">
        <v>5</v>
      </c>
      <c r="F253" s="218" t="s">
        <v>425</v>
      </c>
      <c r="H253" s="219" t="s">
        <v>5</v>
      </c>
      <c r="I253" s="220"/>
      <c r="L253" s="216"/>
      <c r="M253" s="221"/>
      <c r="N253" s="222"/>
      <c r="O253" s="222"/>
      <c r="P253" s="222"/>
      <c r="Q253" s="222"/>
      <c r="R253" s="222"/>
      <c r="S253" s="222"/>
      <c r="T253" s="223"/>
      <c r="AT253" s="219" t="s">
        <v>131</v>
      </c>
      <c r="AU253" s="219" t="s">
        <v>78</v>
      </c>
      <c r="AV253" s="13" t="s">
        <v>74</v>
      </c>
      <c r="AW253" s="13" t="s">
        <v>33</v>
      </c>
      <c r="AX253" s="13" t="s">
        <v>69</v>
      </c>
      <c r="AY253" s="219" t="s">
        <v>121</v>
      </c>
    </row>
    <row r="254" spans="2:65" s="11" customFormat="1">
      <c r="B254" s="187"/>
      <c r="D254" s="188" t="s">
        <v>131</v>
      </c>
      <c r="E254" s="189" t="s">
        <v>5</v>
      </c>
      <c r="F254" s="190" t="s">
        <v>147</v>
      </c>
      <c r="H254" s="191">
        <v>5</v>
      </c>
      <c r="I254" s="192"/>
      <c r="L254" s="187"/>
      <c r="M254" s="193"/>
      <c r="N254" s="194"/>
      <c r="O254" s="194"/>
      <c r="P254" s="194"/>
      <c r="Q254" s="194"/>
      <c r="R254" s="194"/>
      <c r="S254" s="194"/>
      <c r="T254" s="195"/>
      <c r="AT254" s="189" t="s">
        <v>131</v>
      </c>
      <c r="AU254" s="189" t="s">
        <v>78</v>
      </c>
      <c r="AV254" s="11" t="s">
        <v>78</v>
      </c>
      <c r="AW254" s="11" t="s">
        <v>33</v>
      </c>
      <c r="AX254" s="11" t="s">
        <v>69</v>
      </c>
      <c r="AY254" s="189" t="s">
        <v>121</v>
      </c>
    </row>
    <row r="255" spans="2:65" s="12" customFormat="1">
      <c r="B255" s="196"/>
      <c r="D255" s="197" t="s">
        <v>131</v>
      </c>
      <c r="E255" s="198" t="s">
        <v>5</v>
      </c>
      <c r="F255" s="199" t="s">
        <v>133</v>
      </c>
      <c r="H255" s="200">
        <v>5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205" t="s">
        <v>131</v>
      </c>
      <c r="AU255" s="205" t="s">
        <v>78</v>
      </c>
      <c r="AV255" s="12" t="s">
        <v>129</v>
      </c>
      <c r="AW255" s="12" t="s">
        <v>33</v>
      </c>
      <c r="AX255" s="12" t="s">
        <v>74</v>
      </c>
      <c r="AY255" s="205" t="s">
        <v>121</v>
      </c>
    </row>
    <row r="256" spans="2:65" s="1" customFormat="1" ht="22.5" customHeight="1">
      <c r="B256" s="174"/>
      <c r="C256" s="206" t="s">
        <v>426</v>
      </c>
      <c r="D256" s="206" t="s">
        <v>140</v>
      </c>
      <c r="E256" s="207" t="s">
        <v>427</v>
      </c>
      <c r="F256" s="208" t="s">
        <v>872</v>
      </c>
      <c r="G256" s="209" t="s">
        <v>164</v>
      </c>
      <c r="H256" s="210">
        <v>1.45</v>
      </c>
      <c r="I256" s="211"/>
      <c r="J256" s="212">
        <f>ROUND(I256*H256,2)</f>
        <v>0</v>
      </c>
      <c r="K256" s="208" t="s">
        <v>5</v>
      </c>
      <c r="L256" s="213"/>
      <c r="M256" s="214" t="s">
        <v>5</v>
      </c>
      <c r="N256" s="215" t="s">
        <v>40</v>
      </c>
      <c r="O256" s="42"/>
      <c r="P256" s="184">
        <f>O256*H256</f>
        <v>0</v>
      </c>
      <c r="Q256" s="184">
        <v>1.4999999999999999E-2</v>
      </c>
      <c r="R256" s="184">
        <f>Q256*H256</f>
        <v>2.1749999999999999E-2</v>
      </c>
      <c r="S256" s="184">
        <v>0</v>
      </c>
      <c r="T256" s="185">
        <f>S256*H256</f>
        <v>0</v>
      </c>
      <c r="AR256" s="24" t="s">
        <v>144</v>
      </c>
      <c r="AT256" s="24" t="s">
        <v>140</v>
      </c>
      <c r="AU256" s="24" t="s">
        <v>78</v>
      </c>
      <c r="AY256" s="24" t="s">
        <v>121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24" t="s">
        <v>74</v>
      </c>
      <c r="BK256" s="186">
        <f>ROUND(I256*H256,2)</f>
        <v>0</v>
      </c>
      <c r="BL256" s="24" t="s">
        <v>129</v>
      </c>
      <c r="BM256" s="24" t="s">
        <v>428</v>
      </c>
    </row>
    <row r="257" spans="2:65" s="13" customFormat="1">
      <c r="B257" s="216"/>
      <c r="D257" s="188" t="s">
        <v>131</v>
      </c>
      <c r="E257" s="217" t="s">
        <v>5</v>
      </c>
      <c r="F257" s="218" t="s">
        <v>170</v>
      </c>
      <c r="H257" s="219" t="s">
        <v>5</v>
      </c>
      <c r="I257" s="220"/>
      <c r="L257" s="216"/>
      <c r="M257" s="221"/>
      <c r="N257" s="222"/>
      <c r="O257" s="222"/>
      <c r="P257" s="222"/>
      <c r="Q257" s="222"/>
      <c r="R257" s="222"/>
      <c r="S257" s="222"/>
      <c r="T257" s="223"/>
      <c r="AT257" s="219" t="s">
        <v>131</v>
      </c>
      <c r="AU257" s="219" t="s">
        <v>78</v>
      </c>
      <c r="AV257" s="13" t="s">
        <v>74</v>
      </c>
      <c r="AW257" s="13" t="s">
        <v>33</v>
      </c>
      <c r="AX257" s="13" t="s">
        <v>69</v>
      </c>
      <c r="AY257" s="219" t="s">
        <v>121</v>
      </c>
    </row>
    <row r="258" spans="2:65" s="11" customFormat="1">
      <c r="B258" s="187"/>
      <c r="D258" s="188" t="s">
        <v>131</v>
      </c>
      <c r="E258" s="189" t="s">
        <v>5</v>
      </c>
      <c r="F258" s="190" t="s">
        <v>429</v>
      </c>
      <c r="H258" s="191">
        <v>1.45</v>
      </c>
      <c r="I258" s="192"/>
      <c r="L258" s="187"/>
      <c r="M258" s="193"/>
      <c r="N258" s="194"/>
      <c r="O258" s="194"/>
      <c r="P258" s="194"/>
      <c r="Q258" s="194"/>
      <c r="R258" s="194"/>
      <c r="S258" s="194"/>
      <c r="T258" s="195"/>
      <c r="AT258" s="189" t="s">
        <v>131</v>
      </c>
      <c r="AU258" s="189" t="s">
        <v>78</v>
      </c>
      <c r="AV258" s="11" t="s">
        <v>78</v>
      </c>
      <c r="AW258" s="11" t="s">
        <v>33</v>
      </c>
      <c r="AX258" s="11" t="s">
        <v>69</v>
      </c>
      <c r="AY258" s="189" t="s">
        <v>121</v>
      </c>
    </row>
    <row r="259" spans="2:65" s="12" customFormat="1">
      <c r="B259" s="196"/>
      <c r="D259" s="188" t="s">
        <v>131</v>
      </c>
      <c r="E259" s="232" t="s">
        <v>5</v>
      </c>
      <c r="F259" s="233" t="s">
        <v>133</v>
      </c>
      <c r="H259" s="234">
        <v>1.45</v>
      </c>
      <c r="I259" s="201"/>
      <c r="L259" s="196"/>
      <c r="M259" s="202"/>
      <c r="N259" s="203"/>
      <c r="O259" s="203"/>
      <c r="P259" s="203"/>
      <c r="Q259" s="203"/>
      <c r="R259" s="203"/>
      <c r="S259" s="203"/>
      <c r="T259" s="204"/>
      <c r="AT259" s="205" t="s">
        <v>131</v>
      </c>
      <c r="AU259" s="205" t="s">
        <v>78</v>
      </c>
      <c r="AV259" s="12" t="s">
        <v>129</v>
      </c>
      <c r="AW259" s="12" t="s">
        <v>33</v>
      </c>
      <c r="AX259" s="12" t="s">
        <v>74</v>
      </c>
      <c r="AY259" s="205" t="s">
        <v>121</v>
      </c>
    </row>
    <row r="260" spans="2:65" s="10" customFormat="1" ht="29.85" customHeight="1">
      <c r="B260" s="160"/>
      <c r="D260" s="171" t="s">
        <v>68</v>
      </c>
      <c r="E260" s="172" t="s">
        <v>430</v>
      </c>
      <c r="F260" s="172" t="s">
        <v>431</v>
      </c>
      <c r="I260" s="163"/>
      <c r="J260" s="173">
        <f>BK260</f>
        <v>0</v>
      </c>
      <c r="L260" s="160"/>
      <c r="M260" s="165"/>
      <c r="N260" s="166"/>
      <c r="O260" s="166"/>
      <c r="P260" s="167">
        <f>SUM(P261:P266)</f>
        <v>0</v>
      </c>
      <c r="Q260" s="166"/>
      <c r="R260" s="167">
        <f>SUM(R261:R266)</f>
        <v>0</v>
      </c>
      <c r="S260" s="166"/>
      <c r="T260" s="168">
        <f>SUM(T261:T266)</f>
        <v>0</v>
      </c>
      <c r="AR260" s="161" t="s">
        <v>74</v>
      </c>
      <c r="AT260" s="169" t="s">
        <v>68</v>
      </c>
      <c r="AU260" s="169" t="s">
        <v>74</v>
      </c>
      <c r="AY260" s="161" t="s">
        <v>121</v>
      </c>
      <c r="BK260" s="170">
        <f>SUM(BK261:BK266)</f>
        <v>0</v>
      </c>
    </row>
    <row r="261" spans="2:65" s="1" customFormat="1" ht="31.5" customHeight="1">
      <c r="B261" s="174"/>
      <c r="C261" s="175" t="s">
        <v>432</v>
      </c>
      <c r="D261" s="175" t="s">
        <v>124</v>
      </c>
      <c r="E261" s="176" t="s">
        <v>433</v>
      </c>
      <c r="F261" s="177" t="s">
        <v>434</v>
      </c>
      <c r="G261" s="178" t="s">
        <v>143</v>
      </c>
      <c r="H261" s="179">
        <v>168.2</v>
      </c>
      <c r="I261" s="180"/>
      <c r="J261" s="181">
        <f>ROUND(I261*H261,2)</f>
        <v>0</v>
      </c>
      <c r="K261" s="177" t="s">
        <v>128</v>
      </c>
      <c r="L261" s="41"/>
      <c r="M261" s="182" t="s">
        <v>5</v>
      </c>
      <c r="N261" s="183" t="s">
        <v>40</v>
      </c>
      <c r="O261" s="42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AR261" s="24" t="s">
        <v>129</v>
      </c>
      <c r="AT261" s="24" t="s">
        <v>124</v>
      </c>
      <c r="AU261" s="24" t="s">
        <v>78</v>
      </c>
      <c r="AY261" s="24" t="s">
        <v>121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24" t="s">
        <v>74</v>
      </c>
      <c r="BK261" s="186">
        <f>ROUND(I261*H261,2)</f>
        <v>0</v>
      </c>
      <c r="BL261" s="24" t="s">
        <v>129</v>
      </c>
      <c r="BM261" s="24" t="s">
        <v>435</v>
      </c>
    </row>
    <row r="262" spans="2:65" s="1" customFormat="1" ht="31.5" customHeight="1">
      <c r="B262" s="174"/>
      <c r="C262" s="175" t="s">
        <v>436</v>
      </c>
      <c r="D262" s="175" t="s">
        <v>124</v>
      </c>
      <c r="E262" s="176" t="s">
        <v>437</v>
      </c>
      <c r="F262" s="177" t="s">
        <v>438</v>
      </c>
      <c r="G262" s="178" t="s">
        <v>143</v>
      </c>
      <c r="H262" s="179">
        <v>1513.8</v>
      </c>
      <c r="I262" s="180"/>
      <c r="J262" s="181">
        <f>ROUND(I262*H262,2)</f>
        <v>0</v>
      </c>
      <c r="K262" s="177" t="s">
        <v>128</v>
      </c>
      <c r="L262" s="41"/>
      <c r="M262" s="182" t="s">
        <v>5</v>
      </c>
      <c r="N262" s="183" t="s">
        <v>40</v>
      </c>
      <c r="O262" s="42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AR262" s="24" t="s">
        <v>129</v>
      </c>
      <c r="AT262" s="24" t="s">
        <v>124</v>
      </c>
      <c r="AU262" s="24" t="s">
        <v>78</v>
      </c>
      <c r="AY262" s="24" t="s">
        <v>121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24" t="s">
        <v>74</v>
      </c>
      <c r="BK262" s="186">
        <f>ROUND(I262*H262,2)</f>
        <v>0</v>
      </c>
      <c r="BL262" s="24" t="s">
        <v>129</v>
      </c>
      <c r="BM262" s="24" t="s">
        <v>439</v>
      </c>
    </row>
    <row r="263" spans="2:65" s="11" customFormat="1">
      <c r="B263" s="187"/>
      <c r="D263" s="188" t="s">
        <v>131</v>
      </c>
      <c r="E263" s="189" t="s">
        <v>5</v>
      </c>
      <c r="F263" s="190" t="s">
        <v>440</v>
      </c>
      <c r="H263" s="191">
        <v>1513.8</v>
      </c>
      <c r="I263" s="192"/>
      <c r="L263" s="187"/>
      <c r="M263" s="193"/>
      <c r="N263" s="194"/>
      <c r="O263" s="194"/>
      <c r="P263" s="194"/>
      <c r="Q263" s="194"/>
      <c r="R263" s="194"/>
      <c r="S263" s="194"/>
      <c r="T263" s="195"/>
      <c r="AT263" s="189" t="s">
        <v>131</v>
      </c>
      <c r="AU263" s="189" t="s">
        <v>78</v>
      </c>
      <c r="AV263" s="11" t="s">
        <v>78</v>
      </c>
      <c r="AW263" s="11" t="s">
        <v>33</v>
      </c>
      <c r="AX263" s="11" t="s">
        <v>69</v>
      </c>
      <c r="AY263" s="189" t="s">
        <v>121</v>
      </c>
    </row>
    <row r="264" spans="2:65" s="12" customFormat="1">
      <c r="B264" s="196"/>
      <c r="D264" s="197" t="s">
        <v>131</v>
      </c>
      <c r="E264" s="198" t="s">
        <v>5</v>
      </c>
      <c r="F264" s="199" t="s">
        <v>133</v>
      </c>
      <c r="H264" s="200">
        <v>1513.8</v>
      </c>
      <c r="I264" s="201"/>
      <c r="L264" s="196"/>
      <c r="M264" s="202"/>
      <c r="N264" s="203"/>
      <c r="O264" s="203"/>
      <c r="P264" s="203"/>
      <c r="Q264" s="203"/>
      <c r="R264" s="203"/>
      <c r="S264" s="203"/>
      <c r="T264" s="204"/>
      <c r="AT264" s="205" t="s">
        <v>131</v>
      </c>
      <c r="AU264" s="205" t="s">
        <v>78</v>
      </c>
      <c r="AV264" s="12" t="s">
        <v>129</v>
      </c>
      <c r="AW264" s="12" t="s">
        <v>33</v>
      </c>
      <c r="AX264" s="12" t="s">
        <v>74</v>
      </c>
      <c r="AY264" s="205" t="s">
        <v>121</v>
      </c>
    </row>
    <row r="265" spans="2:65" s="1" customFormat="1" ht="22.5" customHeight="1">
      <c r="B265" s="174"/>
      <c r="C265" s="175" t="s">
        <v>441</v>
      </c>
      <c r="D265" s="175" t="s">
        <v>124</v>
      </c>
      <c r="E265" s="176" t="s">
        <v>442</v>
      </c>
      <c r="F265" s="177" t="s">
        <v>443</v>
      </c>
      <c r="G265" s="178" t="s">
        <v>143</v>
      </c>
      <c r="H265" s="179">
        <v>168.2</v>
      </c>
      <c r="I265" s="180"/>
      <c r="J265" s="181">
        <f>ROUND(I265*H265,2)</f>
        <v>0</v>
      </c>
      <c r="K265" s="177" t="s">
        <v>128</v>
      </c>
      <c r="L265" s="41"/>
      <c r="M265" s="182" t="s">
        <v>5</v>
      </c>
      <c r="N265" s="183" t="s">
        <v>40</v>
      </c>
      <c r="O265" s="42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AR265" s="24" t="s">
        <v>129</v>
      </c>
      <c r="AT265" s="24" t="s">
        <v>124</v>
      </c>
      <c r="AU265" s="24" t="s">
        <v>78</v>
      </c>
      <c r="AY265" s="24" t="s">
        <v>121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24" t="s">
        <v>74</v>
      </c>
      <c r="BK265" s="186">
        <f>ROUND(I265*H265,2)</f>
        <v>0</v>
      </c>
      <c r="BL265" s="24" t="s">
        <v>129</v>
      </c>
      <c r="BM265" s="24" t="s">
        <v>444</v>
      </c>
    </row>
    <row r="266" spans="2:65" s="1" customFormat="1" ht="22.5" customHeight="1">
      <c r="B266" s="174"/>
      <c r="C266" s="175" t="s">
        <v>445</v>
      </c>
      <c r="D266" s="175" t="s">
        <v>124</v>
      </c>
      <c r="E266" s="176" t="s">
        <v>446</v>
      </c>
      <c r="F266" s="177" t="s">
        <v>447</v>
      </c>
      <c r="G266" s="178" t="s">
        <v>143</v>
      </c>
      <c r="H266" s="179">
        <v>168.2</v>
      </c>
      <c r="I266" s="180"/>
      <c r="J266" s="181">
        <f>ROUND(I266*H266,2)</f>
        <v>0</v>
      </c>
      <c r="K266" s="177" t="s">
        <v>128</v>
      </c>
      <c r="L266" s="41"/>
      <c r="M266" s="182" t="s">
        <v>5</v>
      </c>
      <c r="N266" s="183" t="s">
        <v>40</v>
      </c>
      <c r="O266" s="42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AR266" s="24" t="s">
        <v>129</v>
      </c>
      <c r="AT266" s="24" t="s">
        <v>124</v>
      </c>
      <c r="AU266" s="24" t="s">
        <v>78</v>
      </c>
      <c r="AY266" s="24" t="s">
        <v>121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24" t="s">
        <v>74</v>
      </c>
      <c r="BK266" s="186">
        <f>ROUND(I266*H266,2)</f>
        <v>0</v>
      </c>
      <c r="BL266" s="24" t="s">
        <v>129</v>
      </c>
      <c r="BM266" s="24" t="s">
        <v>448</v>
      </c>
    </row>
    <row r="267" spans="2:65" s="10" customFormat="1" ht="29.85" customHeight="1">
      <c r="B267" s="160"/>
      <c r="D267" s="171" t="s">
        <v>68</v>
      </c>
      <c r="E267" s="172" t="s">
        <v>449</v>
      </c>
      <c r="F267" s="172" t="s">
        <v>450</v>
      </c>
      <c r="I267" s="163"/>
      <c r="J267" s="173">
        <f>BK267</f>
        <v>0</v>
      </c>
      <c r="L267" s="160"/>
      <c r="M267" s="165"/>
      <c r="N267" s="166"/>
      <c r="O267" s="166"/>
      <c r="P267" s="167">
        <f>P268</f>
        <v>0</v>
      </c>
      <c r="Q267" s="166"/>
      <c r="R267" s="167">
        <f>R268</f>
        <v>0</v>
      </c>
      <c r="S267" s="166"/>
      <c r="T267" s="168">
        <f>T268</f>
        <v>0</v>
      </c>
      <c r="AR267" s="161" t="s">
        <v>74</v>
      </c>
      <c r="AT267" s="169" t="s">
        <v>68</v>
      </c>
      <c r="AU267" s="169" t="s">
        <v>74</v>
      </c>
      <c r="AY267" s="161" t="s">
        <v>121</v>
      </c>
      <c r="BK267" s="170">
        <f>BK268</f>
        <v>0</v>
      </c>
    </row>
    <row r="268" spans="2:65" s="1" customFormat="1" ht="31.5" customHeight="1">
      <c r="B268" s="174"/>
      <c r="C268" s="175" t="s">
        <v>451</v>
      </c>
      <c r="D268" s="175" t="s">
        <v>124</v>
      </c>
      <c r="E268" s="176" t="s">
        <v>452</v>
      </c>
      <c r="F268" s="177" t="s">
        <v>453</v>
      </c>
      <c r="G268" s="178" t="s">
        <v>143</v>
      </c>
      <c r="H268" s="179">
        <v>216.13800000000001</v>
      </c>
      <c r="I268" s="180"/>
      <c r="J268" s="181">
        <f>ROUND(I268*H268,2)</f>
        <v>0</v>
      </c>
      <c r="K268" s="177" t="s">
        <v>128</v>
      </c>
      <c r="L268" s="41"/>
      <c r="M268" s="182" t="s">
        <v>5</v>
      </c>
      <c r="N268" s="235" t="s">
        <v>40</v>
      </c>
      <c r="O268" s="236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AR268" s="24" t="s">
        <v>129</v>
      </c>
      <c r="AT268" s="24" t="s">
        <v>124</v>
      </c>
      <c r="AU268" s="24" t="s">
        <v>78</v>
      </c>
      <c r="AY268" s="24" t="s">
        <v>121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24" t="s">
        <v>74</v>
      </c>
      <c r="BK268" s="186">
        <f>ROUND(I268*H268,2)</f>
        <v>0</v>
      </c>
      <c r="BL268" s="24" t="s">
        <v>129</v>
      </c>
      <c r="BM268" s="24" t="s">
        <v>454</v>
      </c>
    </row>
    <row r="269" spans="2:65" s="1" customFormat="1" ht="6.95" customHeight="1">
      <c r="B269" s="56"/>
      <c r="C269" s="57"/>
      <c r="D269" s="57"/>
      <c r="E269" s="57"/>
      <c r="F269" s="57"/>
      <c r="G269" s="57"/>
      <c r="H269" s="57"/>
      <c r="I269" s="127"/>
      <c r="J269" s="57"/>
      <c r="K269" s="57"/>
      <c r="L269" s="41"/>
    </row>
  </sheetData>
  <autoFilter ref="C83:K268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62" activePane="bottomLeft" state="frozen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84</v>
      </c>
      <c r="G1" s="360" t="s">
        <v>85</v>
      </c>
      <c r="H1" s="360"/>
      <c r="I1" s="103"/>
      <c r="J1" s="102" t="s">
        <v>86</v>
      </c>
      <c r="K1" s="101" t="s">
        <v>87</v>
      </c>
      <c r="L1" s="102" t="s">
        <v>88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20" t="s">
        <v>8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4" t="s">
        <v>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78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05"/>
      <c r="J6" s="29"/>
      <c r="K6" s="31"/>
    </row>
    <row r="7" spans="1:70" ht="22.5" customHeight="1">
      <c r="B7" s="28"/>
      <c r="C7" s="29"/>
      <c r="D7" s="29"/>
      <c r="E7" s="361" t="str">
        <f>'Rekapitulace stavby'!K6</f>
        <v>Cyklistické propojení Kopřivnice,Paseky-Závišice</v>
      </c>
      <c r="F7" s="362"/>
      <c r="G7" s="362"/>
      <c r="H7" s="362"/>
      <c r="I7" s="105"/>
      <c r="J7" s="29"/>
      <c r="K7" s="31"/>
    </row>
    <row r="8" spans="1:70" s="1" customFormat="1" ht="15">
      <c r="B8" s="41"/>
      <c r="C8" s="42"/>
      <c r="D8" s="37" t="s">
        <v>90</v>
      </c>
      <c r="E8" s="42"/>
      <c r="F8" s="42"/>
      <c r="G8" s="42"/>
      <c r="H8" s="42"/>
      <c r="I8" s="106"/>
      <c r="J8" s="42"/>
      <c r="K8" s="45"/>
    </row>
    <row r="9" spans="1:70" s="1" customFormat="1" ht="36.950000000000003" customHeight="1">
      <c r="B9" s="41"/>
      <c r="C9" s="42"/>
      <c r="D9" s="42"/>
      <c r="E9" s="363" t="s">
        <v>455</v>
      </c>
      <c r="F9" s="364"/>
      <c r="G9" s="364"/>
      <c r="H9" s="364"/>
      <c r="I9" s="10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06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5</v>
      </c>
      <c r="G11" s="42"/>
      <c r="H11" s="42"/>
      <c r="I11" s="107" t="s">
        <v>21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22</v>
      </c>
      <c r="E12" s="42"/>
      <c r="F12" s="35" t="s">
        <v>23</v>
      </c>
      <c r="G12" s="42"/>
      <c r="H12" s="42"/>
      <c r="I12" s="107" t="s">
        <v>24</v>
      </c>
      <c r="J12" s="108" t="str">
        <f>'Rekapitulace stavby'!AN8</f>
        <v>23. 1. 2019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6"/>
      <c r="J13" s="42"/>
      <c r="K13" s="45"/>
    </row>
    <row r="14" spans="1:70" s="1" customFormat="1" ht="14.45" customHeight="1">
      <c r="B14" s="41"/>
      <c r="C14" s="42"/>
      <c r="D14" s="37" t="s">
        <v>26</v>
      </c>
      <c r="E14" s="42"/>
      <c r="F14" s="42"/>
      <c r="G14" s="42"/>
      <c r="H14" s="42"/>
      <c r="I14" s="107" t="s">
        <v>27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28</v>
      </c>
      <c r="F15" s="42"/>
      <c r="G15" s="42"/>
      <c r="H15" s="42"/>
      <c r="I15" s="107" t="s">
        <v>29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6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07" t="s">
        <v>27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>Ing.Ondřej Bojko</v>
      </c>
      <c r="F18" s="42"/>
      <c r="G18" s="42"/>
      <c r="H18" s="42"/>
      <c r="I18" s="107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6"/>
      <c r="J19" s="42"/>
      <c r="K19" s="45"/>
    </row>
    <row r="20" spans="2:11" s="1" customFormat="1" ht="14.45" customHeight="1">
      <c r="B20" s="41"/>
      <c r="C20" s="42"/>
      <c r="D20" s="37" t="s">
        <v>31</v>
      </c>
      <c r="E20" s="42"/>
      <c r="F20" s="42"/>
      <c r="G20" s="42"/>
      <c r="H20" s="42"/>
      <c r="I20" s="107" t="s">
        <v>27</v>
      </c>
      <c r="J20" s="35" t="s">
        <v>5</v>
      </c>
      <c r="K20" s="45"/>
    </row>
    <row r="21" spans="2:11" s="1" customFormat="1" ht="18" customHeight="1">
      <c r="B21" s="41"/>
      <c r="C21" s="42"/>
      <c r="D21" s="42"/>
      <c r="E21" s="35" t="s">
        <v>32</v>
      </c>
      <c r="F21" s="42"/>
      <c r="G21" s="42"/>
      <c r="H21" s="42"/>
      <c r="I21" s="107" t="s">
        <v>29</v>
      </c>
      <c r="J21" s="35" t="s">
        <v>5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6"/>
      <c r="J22" s="42"/>
      <c r="K22" s="45"/>
    </row>
    <row r="23" spans="2:11" s="1" customFormat="1" ht="14.45" customHeight="1">
      <c r="B23" s="41"/>
      <c r="C23" s="42"/>
      <c r="D23" s="37" t="s">
        <v>34</v>
      </c>
      <c r="E23" s="42"/>
      <c r="F23" s="42"/>
      <c r="G23" s="42"/>
      <c r="H23" s="42"/>
      <c r="I23" s="106"/>
      <c r="J23" s="42"/>
      <c r="K23" s="45"/>
    </row>
    <row r="24" spans="2:11" s="6" customFormat="1" ht="22.5" customHeight="1">
      <c r="B24" s="109"/>
      <c r="C24" s="110"/>
      <c r="D24" s="110"/>
      <c r="E24" s="353" t="s">
        <v>5</v>
      </c>
      <c r="F24" s="353"/>
      <c r="G24" s="353"/>
      <c r="H24" s="353"/>
      <c r="I24" s="111"/>
      <c r="J24" s="110"/>
      <c r="K24" s="11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6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3"/>
      <c r="J26" s="68"/>
      <c r="K26" s="114"/>
    </row>
    <row r="27" spans="2:11" s="1" customFormat="1" ht="25.35" customHeight="1">
      <c r="B27" s="41"/>
      <c r="C27" s="42"/>
      <c r="D27" s="115" t="s">
        <v>35</v>
      </c>
      <c r="E27" s="42"/>
      <c r="F27" s="42"/>
      <c r="G27" s="42"/>
      <c r="H27" s="42"/>
      <c r="I27" s="106"/>
      <c r="J27" s="116">
        <f>ROUND(J84,2)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3"/>
      <c r="J28" s="68"/>
      <c r="K28" s="114"/>
    </row>
    <row r="29" spans="2:11" s="1" customFormat="1" ht="14.45" customHeight="1">
      <c r="B29" s="41"/>
      <c r="C29" s="42"/>
      <c r="D29" s="42"/>
      <c r="E29" s="42"/>
      <c r="F29" s="46" t="s">
        <v>37</v>
      </c>
      <c r="G29" s="42"/>
      <c r="H29" s="42"/>
      <c r="I29" s="117" t="s">
        <v>36</v>
      </c>
      <c r="J29" s="46" t="s">
        <v>38</v>
      </c>
      <c r="K29" s="45"/>
    </row>
    <row r="30" spans="2:11" s="1" customFormat="1" ht="14.45" customHeight="1">
      <c r="B30" s="41"/>
      <c r="C30" s="42"/>
      <c r="D30" s="49" t="s">
        <v>39</v>
      </c>
      <c r="E30" s="49" t="s">
        <v>40</v>
      </c>
      <c r="F30" s="118">
        <f>ROUND(SUM(BE84:BE143), 2)</f>
        <v>0</v>
      </c>
      <c r="G30" s="42"/>
      <c r="H30" s="42"/>
      <c r="I30" s="119">
        <v>0.21</v>
      </c>
      <c r="J30" s="118">
        <f>ROUND(ROUND((SUM(BE84:BE143)),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41</v>
      </c>
      <c r="F31" s="118">
        <f>ROUND(SUM(BF84:BF143), 2)</f>
        <v>0</v>
      </c>
      <c r="G31" s="42"/>
      <c r="H31" s="42"/>
      <c r="I31" s="119">
        <v>0.15</v>
      </c>
      <c r="J31" s="118">
        <f>ROUND(ROUND((SUM(BF84:BF143)),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42</v>
      </c>
      <c r="F32" s="118">
        <f>ROUND(SUM(BG84:BG143), 2)</f>
        <v>0</v>
      </c>
      <c r="G32" s="42"/>
      <c r="H32" s="42"/>
      <c r="I32" s="119">
        <v>0.21</v>
      </c>
      <c r="J32" s="11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43</v>
      </c>
      <c r="F33" s="118">
        <f>ROUND(SUM(BH84:BH143), 2)</f>
        <v>0</v>
      </c>
      <c r="G33" s="42"/>
      <c r="H33" s="42"/>
      <c r="I33" s="119">
        <v>0.15</v>
      </c>
      <c r="J33" s="11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</v>
      </c>
      <c r="F34" s="118">
        <f>ROUND(SUM(BI84:BI143), 2)</f>
        <v>0</v>
      </c>
      <c r="G34" s="42"/>
      <c r="H34" s="42"/>
      <c r="I34" s="119">
        <v>0</v>
      </c>
      <c r="J34" s="11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6"/>
      <c r="J35" s="42"/>
      <c r="K35" s="45"/>
    </row>
    <row r="36" spans="2:11" s="1" customFormat="1" ht="25.35" customHeight="1">
      <c r="B36" s="41"/>
      <c r="C36" s="120"/>
      <c r="D36" s="121" t="s">
        <v>45</v>
      </c>
      <c r="E36" s="71"/>
      <c r="F36" s="71"/>
      <c r="G36" s="122" t="s">
        <v>46</v>
      </c>
      <c r="H36" s="123" t="s">
        <v>47</v>
      </c>
      <c r="I36" s="124"/>
      <c r="J36" s="125">
        <f>SUM(J27:J34)</f>
        <v>0</v>
      </c>
      <c r="K36" s="126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7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8"/>
      <c r="J41" s="60"/>
      <c r="K41" s="129"/>
    </row>
    <row r="42" spans="2:11" s="1" customFormat="1" ht="36.950000000000003" customHeight="1">
      <c r="B42" s="41"/>
      <c r="C42" s="30" t="s">
        <v>92</v>
      </c>
      <c r="D42" s="42"/>
      <c r="E42" s="42"/>
      <c r="F42" s="42"/>
      <c r="G42" s="42"/>
      <c r="H42" s="42"/>
      <c r="I42" s="10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6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06"/>
      <c r="J44" s="42"/>
      <c r="K44" s="45"/>
    </row>
    <row r="45" spans="2:11" s="1" customFormat="1" ht="22.5" customHeight="1">
      <c r="B45" s="41"/>
      <c r="C45" s="42"/>
      <c r="D45" s="42"/>
      <c r="E45" s="361" t="str">
        <f>E7</f>
        <v>Cyklistické propojení Kopřivnice,Paseky-Závišice</v>
      </c>
      <c r="F45" s="362"/>
      <c r="G45" s="362"/>
      <c r="H45" s="362"/>
      <c r="I45" s="106"/>
      <c r="J45" s="42"/>
      <c r="K45" s="45"/>
    </row>
    <row r="46" spans="2:11" s="1" customFormat="1" ht="14.45" customHeight="1">
      <c r="B46" s="41"/>
      <c r="C46" s="37" t="s">
        <v>90</v>
      </c>
      <c r="D46" s="42"/>
      <c r="E46" s="42"/>
      <c r="F46" s="42"/>
      <c r="G46" s="42"/>
      <c r="H46" s="42"/>
      <c r="I46" s="106"/>
      <c r="J46" s="42"/>
      <c r="K46" s="45"/>
    </row>
    <row r="47" spans="2:11" s="1" customFormat="1" ht="23.25" customHeight="1">
      <c r="B47" s="41"/>
      <c r="C47" s="42"/>
      <c r="D47" s="42"/>
      <c r="E47" s="363" t="str">
        <f>E9</f>
        <v>2 - SO 101.2  Místní komunikace-způsobilé výdaje vedlejší</v>
      </c>
      <c r="F47" s="364"/>
      <c r="G47" s="364"/>
      <c r="H47" s="364"/>
      <c r="I47" s="10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6"/>
      <c r="J48" s="42"/>
      <c r="K48" s="45"/>
    </row>
    <row r="49" spans="2:47" s="1" customFormat="1" ht="18" customHeight="1">
      <c r="B49" s="41"/>
      <c r="C49" s="37" t="s">
        <v>22</v>
      </c>
      <c r="D49" s="42"/>
      <c r="E49" s="42"/>
      <c r="F49" s="35" t="str">
        <f>F12</f>
        <v xml:space="preserve"> </v>
      </c>
      <c r="G49" s="42"/>
      <c r="H49" s="42"/>
      <c r="I49" s="107" t="s">
        <v>24</v>
      </c>
      <c r="J49" s="108" t="str">
        <f>IF(J12="","",J12)</f>
        <v>23. 1. 2019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6"/>
      <c r="J50" s="42"/>
      <c r="K50" s="45"/>
    </row>
    <row r="51" spans="2:47" s="1" customFormat="1" ht="15">
      <c r="B51" s="41"/>
      <c r="C51" s="37" t="s">
        <v>26</v>
      </c>
      <c r="D51" s="42"/>
      <c r="E51" s="42"/>
      <c r="F51" s="35" t="str">
        <f>E15</f>
        <v>Město kopřivnice</v>
      </c>
      <c r="G51" s="42"/>
      <c r="H51" s="42"/>
      <c r="I51" s="107" t="s">
        <v>31</v>
      </c>
      <c r="J51" s="35" t="str">
        <f>E21</f>
        <v>HaskoningDHV Czech Republic spol.s.r.o.,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>Ing.Ondřej Bojko</v>
      </c>
      <c r="G52" s="42"/>
      <c r="H52" s="42"/>
      <c r="I52" s="10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6"/>
      <c r="J53" s="42"/>
      <c r="K53" s="45"/>
    </row>
    <row r="54" spans="2:47" s="1" customFormat="1" ht="29.25" customHeight="1">
      <c r="B54" s="41"/>
      <c r="C54" s="130" t="s">
        <v>93</v>
      </c>
      <c r="D54" s="120"/>
      <c r="E54" s="120"/>
      <c r="F54" s="120"/>
      <c r="G54" s="120"/>
      <c r="H54" s="120"/>
      <c r="I54" s="131"/>
      <c r="J54" s="132" t="s">
        <v>94</v>
      </c>
      <c r="K54" s="13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6"/>
      <c r="J55" s="42"/>
      <c r="K55" s="45"/>
    </row>
    <row r="56" spans="2:47" s="1" customFormat="1" ht="29.25" customHeight="1">
      <c r="B56" s="41"/>
      <c r="C56" s="134" t="s">
        <v>95</v>
      </c>
      <c r="D56" s="42"/>
      <c r="E56" s="42"/>
      <c r="F56" s="42"/>
      <c r="G56" s="42"/>
      <c r="H56" s="42"/>
      <c r="I56" s="106"/>
      <c r="J56" s="116">
        <f>J84</f>
        <v>0</v>
      </c>
      <c r="K56" s="45"/>
      <c r="AU56" s="24" t="s">
        <v>96</v>
      </c>
    </row>
    <row r="57" spans="2:47" s="7" customFormat="1" ht="24.95" customHeight="1">
      <c r="B57" s="135"/>
      <c r="C57" s="136"/>
      <c r="D57" s="137" t="s">
        <v>97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899999999999999" customHeight="1">
      <c r="B58" s="142"/>
      <c r="C58" s="143"/>
      <c r="D58" s="144" t="s">
        <v>99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9.899999999999999" customHeight="1">
      <c r="B59" s="142"/>
      <c r="C59" s="143"/>
      <c r="D59" s="144" t="s">
        <v>456</v>
      </c>
      <c r="E59" s="145"/>
      <c r="F59" s="145"/>
      <c r="G59" s="145"/>
      <c r="H59" s="145"/>
      <c r="I59" s="146"/>
      <c r="J59" s="147">
        <f>J104</f>
        <v>0</v>
      </c>
      <c r="K59" s="148"/>
    </row>
    <row r="60" spans="2:47" s="8" customFormat="1" ht="19.899999999999999" customHeight="1">
      <c r="B60" s="142"/>
      <c r="C60" s="143"/>
      <c r="D60" s="144" t="s">
        <v>101</v>
      </c>
      <c r="E60" s="145"/>
      <c r="F60" s="145"/>
      <c r="G60" s="145"/>
      <c r="H60" s="145"/>
      <c r="I60" s="146"/>
      <c r="J60" s="147">
        <f>J115</f>
        <v>0</v>
      </c>
      <c r="K60" s="148"/>
    </row>
    <row r="61" spans="2:47" s="8" customFormat="1" ht="19.899999999999999" customHeight="1">
      <c r="B61" s="142"/>
      <c r="C61" s="143"/>
      <c r="D61" s="144" t="s">
        <v>457</v>
      </c>
      <c r="E61" s="145"/>
      <c r="F61" s="145"/>
      <c r="G61" s="145"/>
      <c r="H61" s="145"/>
      <c r="I61" s="146"/>
      <c r="J61" s="147">
        <f>J124</f>
        <v>0</v>
      </c>
      <c r="K61" s="148"/>
    </row>
    <row r="62" spans="2:47" s="8" customFormat="1" ht="19.899999999999999" customHeight="1">
      <c r="B62" s="142"/>
      <c r="C62" s="143"/>
      <c r="D62" s="144" t="s">
        <v>102</v>
      </c>
      <c r="E62" s="145"/>
      <c r="F62" s="145"/>
      <c r="G62" s="145"/>
      <c r="H62" s="145"/>
      <c r="I62" s="146"/>
      <c r="J62" s="147">
        <f>J126</f>
        <v>0</v>
      </c>
      <c r="K62" s="148"/>
    </row>
    <row r="63" spans="2:47" s="8" customFormat="1" ht="19.899999999999999" customHeight="1">
      <c r="B63" s="142"/>
      <c r="C63" s="143"/>
      <c r="D63" s="144" t="s">
        <v>104</v>
      </c>
      <c r="E63" s="145"/>
      <c r="F63" s="145"/>
      <c r="G63" s="145"/>
      <c r="H63" s="145"/>
      <c r="I63" s="146"/>
      <c r="J63" s="147">
        <f>J136</f>
        <v>0</v>
      </c>
      <c r="K63" s="148"/>
    </row>
    <row r="64" spans="2:47" s="7" customFormat="1" ht="24.95" customHeight="1">
      <c r="B64" s="135"/>
      <c r="C64" s="136"/>
      <c r="D64" s="137" t="s">
        <v>458</v>
      </c>
      <c r="E64" s="138"/>
      <c r="F64" s="138"/>
      <c r="G64" s="138"/>
      <c r="H64" s="138"/>
      <c r="I64" s="139"/>
      <c r="J64" s="140">
        <f>J138</f>
        <v>0</v>
      </c>
      <c r="K64" s="14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06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27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28"/>
      <c r="J70" s="60"/>
      <c r="K70" s="60"/>
      <c r="L70" s="41"/>
    </row>
    <row r="71" spans="2:12" s="1" customFormat="1" ht="36.950000000000003" customHeight="1">
      <c r="B71" s="41"/>
      <c r="C71" s="61" t="s">
        <v>105</v>
      </c>
      <c r="L71" s="41"/>
    </row>
    <row r="72" spans="2:12" s="1" customFormat="1" ht="6.95" customHeight="1">
      <c r="B72" s="41"/>
      <c r="L72" s="41"/>
    </row>
    <row r="73" spans="2:12" s="1" customFormat="1" ht="14.45" customHeight="1">
      <c r="B73" s="41"/>
      <c r="C73" s="63" t="s">
        <v>18</v>
      </c>
      <c r="L73" s="41"/>
    </row>
    <row r="74" spans="2:12" s="1" customFormat="1" ht="22.5" customHeight="1">
      <c r="B74" s="41"/>
      <c r="E74" s="357" t="str">
        <f>E7</f>
        <v>Cyklistické propojení Kopřivnice,Paseky-Závišice</v>
      </c>
      <c r="F74" s="358"/>
      <c r="G74" s="358"/>
      <c r="H74" s="358"/>
      <c r="L74" s="41"/>
    </row>
    <row r="75" spans="2:12" s="1" customFormat="1" ht="14.45" customHeight="1">
      <c r="B75" s="41"/>
      <c r="C75" s="63" t="s">
        <v>90</v>
      </c>
      <c r="L75" s="41"/>
    </row>
    <row r="76" spans="2:12" s="1" customFormat="1" ht="23.25" customHeight="1">
      <c r="B76" s="41"/>
      <c r="E76" s="327" t="str">
        <f>E9</f>
        <v>2 - SO 101.2  Místní komunikace-způsobilé výdaje vedlejší</v>
      </c>
      <c r="F76" s="359"/>
      <c r="G76" s="359"/>
      <c r="H76" s="359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22</v>
      </c>
      <c r="F78" s="149" t="str">
        <f>F12</f>
        <v xml:space="preserve"> </v>
      </c>
      <c r="I78" s="150" t="s">
        <v>24</v>
      </c>
      <c r="J78" s="67" t="str">
        <f>IF(J12="","",J12)</f>
        <v>23. 1. 2019</v>
      </c>
      <c r="L78" s="41"/>
    </row>
    <row r="79" spans="2:12" s="1" customFormat="1" ht="6.95" customHeight="1">
      <c r="B79" s="41"/>
      <c r="L79" s="41"/>
    </row>
    <row r="80" spans="2:12" s="1" customFormat="1" ht="15">
      <c r="B80" s="41"/>
      <c r="C80" s="63" t="s">
        <v>26</v>
      </c>
      <c r="F80" s="149" t="str">
        <f>E15</f>
        <v>Město kopřivnice</v>
      </c>
      <c r="I80" s="150" t="s">
        <v>31</v>
      </c>
      <c r="J80" s="149" t="str">
        <f>E21</f>
        <v>HaskoningDHV Czech Republic spol.s.r.o.,</v>
      </c>
      <c r="L80" s="41"/>
    </row>
    <row r="81" spans="2:65" s="1" customFormat="1" ht="14.45" customHeight="1">
      <c r="B81" s="41"/>
      <c r="C81" s="63" t="s">
        <v>30</v>
      </c>
      <c r="F81" s="149" t="str">
        <f>IF(E18="","",E18)</f>
        <v>Ing.Ondřej Bojko</v>
      </c>
      <c r="L81" s="41"/>
    </row>
    <row r="82" spans="2:65" s="1" customFormat="1" ht="10.35" customHeight="1">
      <c r="B82" s="41"/>
      <c r="L82" s="41"/>
    </row>
    <row r="83" spans="2:65" s="9" customFormat="1" ht="29.25" customHeight="1">
      <c r="B83" s="151"/>
      <c r="C83" s="152" t="s">
        <v>106</v>
      </c>
      <c r="D83" s="153" t="s">
        <v>54</v>
      </c>
      <c r="E83" s="153" t="s">
        <v>50</v>
      </c>
      <c r="F83" s="153" t="s">
        <v>107</v>
      </c>
      <c r="G83" s="153" t="s">
        <v>108</v>
      </c>
      <c r="H83" s="153" t="s">
        <v>109</v>
      </c>
      <c r="I83" s="154" t="s">
        <v>110</v>
      </c>
      <c r="J83" s="153" t="s">
        <v>94</v>
      </c>
      <c r="K83" s="155" t="s">
        <v>111</v>
      </c>
      <c r="L83" s="151"/>
      <c r="M83" s="73" t="s">
        <v>112</v>
      </c>
      <c r="N83" s="74" t="s">
        <v>39</v>
      </c>
      <c r="O83" s="74" t="s">
        <v>113</v>
      </c>
      <c r="P83" s="74" t="s">
        <v>114</v>
      </c>
      <c r="Q83" s="74" t="s">
        <v>115</v>
      </c>
      <c r="R83" s="74" t="s">
        <v>116</v>
      </c>
      <c r="S83" s="74" t="s">
        <v>117</v>
      </c>
      <c r="T83" s="75" t="s">
        <v>118</v>
      </c>
    </row>
    <row r="84" spans="2:65" s="1" customFormat="1" ht="29.25" customHeight="1">
      <c r="B84" s="41"/>
      <c r="C84" s="77" t="s">
        <v>95</v>
      </c>
      <c r="J84" s="156">
        <f>BK84</f>
        <v>0</v>
      </c>
      <c r="L84" s="41"/>
      <c r="M84" s="76"/>
      <c r="N84" s="68"/>
      <c r="O84" s="68"/>
      <c r="P84" s="157">
        <f>P85+P138</f>
        <v>0</v>
      </c>
      <c r="Q84" s="68"/>
      <c r="R84" s="157">
        <f>R85+R138</f>
        <v>7.5543883999999997</v>
      </c>
      <c r="S84" s="68"/>
      <c r="T84" s="158">
        <f>T85+T138</f>
        <v>0</v>
      </c>
      <c r="AT84" s="24" t="s">
        <v>68</v>
      </c>
      <c r="AU84" s="24" t="s">
        <v>96</v>
      </c>
      <c r="BK84" s="159">
        <f>BK85+BK138</f>
        <v>0</v>
      </c>
    </row>
    <row r="85" spans="2:65" s="10" customFormat="1" ht="37.35" customHeight="1">
      <c r="B85" s="160"/>
      <c r="D85" s="161" t="s">
        <v>68</v>
      </c>
      <c r="E85" s="162" t="s">
        <v>119</v>
      </c>
      <c r="F85" s="162" t="s">
        <v>120</v>
      </c>
      <c r="I85" s="163"/>
      <c r="J85" s="164">
        <f>BK85</f>
        <v>0</v>
      </c>
      <c r="L85" s="160"/>
      <c r="M85" s="165"/>
      <c r="N85" s="166"/>
      <c r="O85" s="166"/>
      <c r="P85" s="167">
        <f>P86+P104+P115+P124+P126+P136</f>
        <v>0</v>
      </c>
      <c r="Q85" s="166"/>
      <c r="R85" s="167">
        <f>R86+R104+R115+R124+R126+R136</f>
        <v>7.5543883999999997</v>
      </c>
      <c r="S85" s="166"/>
      <c r="T85" s="168">
        <f>T86+T104+T115+T124+T126+T136</f>
        <v>0</v>
      </c>
      <c r="AR85" s="161" t="s">
        <v>74</v>
      </c>
      <c r="AT85" s="169" t="s">
        <v>68</v>
      </c>
      <c r="AU85" s="169" t="s">
        <v>69</v>
      </c>
      <c r="AY85" s="161" t="s">
        <v>121</v>
      </c>
      <c r="BK85" s="170">
        <f>BK86+BK104+BK115+BK124+BK126+BK136</f>
        <v>0</v>
      </c>
    </row>
    <row r="86" spans="2:65" s="10" customFormat="1" ht="19.899999999999999" customHeight="1">
      <c r="B86" s="160"/>
      <c r="D86" s="171" t="s">
        <v>68</v>
      </c>
      <c r="E86" s="172" t="s">
        <v>74</v>
      </c>
      <c r="F86" s="172" t="s">
        <v>161</v>
      </c>
      <c r="I86" s="163"/>
      <c r="J86" s="173">
        <f>BK86</f>
        <v>0</v>
      </c>
      <c r="L86" s="160"/>
      <c r="M86" s="165"/>
      <c r="N86" s="166"/>
      <c r="O86" s="166"/>
      <c r="P86" s="167">
        <f>SUM(P87:P103)</f>
        <v>0</v>
      </c>
      <c r="Q86" s="166"/>
      <c r="R86" s="167">
        <f>SUM(R87:R103)</f>
        <v>0</v>
      </c>
      <c r="S86" s="166"/>
      <c r="T86" s="168">
        <f>SUM(T87:T103)</f>
        <v>0</v>
      </c>
      <c r="AR86" s="161" t="s">
        <v>74</v>
      </c>
      <c r="AT86" s="169" t="s">
        <v>68</v>
      </c>
      <c r="AU86" s="169" t="s">
        <v>74</v>
      </c>
      <c r="AY86" s="161" t="s">
        <v>121</v>
      </c>
      <c r="BK86" s="170">
        <f>SUM(BK87:BK103)</f>
        <v>0</v>
      </c>
    </row>
    <row r="87" spans="2:65" s="1" customFormat="1" ht="44.25" customHeight="1">
      <c r="B87" s="174"/>
      <c r="C87" s="175" t="s">
        <v>74</v>
      </c>
      <c r="D87" s="175" t="s">
        <v>124</v>
      </c>
      <c r="E87" s="176" t="s">
        <v>125</v>
      </c>
      <c r="F87" s="177" t="s">
        <v>126</v>
      </c>
      <c r="G87" s="178" t="s">
        <v>127</v>
      </c>
      <c r="H87" s="179">
        <v>2</v>
      </c>
      <c r="I87" s="180"/>
      <c r="J87" s="181">
        <f>ROUND(I87*H87,2)</f>
        <v>0</v>
      </c>
      <c r="K87" s="177" t="s">
        <v>128</v>
      </c>
      <c r="L87" s="41"/>
      <c r="M87" s="182" t="s">
        <v>5</v>
      </c>
      <c r="N87" s="183" t="s">
        <v>40</v>
      </c>
      <c r="O87" s="42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AR87" s="24" t="s">
        <v>129</v>
      </c>
      <c r="AT87" s="24" t="s">
        <v>124</v>
      </c>
      <c r="AU87" s="24" t="s">
        <v>78</v>
      </c>
      <c r="AY87" s="24" t="s">
        <v>121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4" t="s">
        <v>74</v>
      </c>
      <c r="BK87" s="186">
        <f>ROUND(I87*H87,2)</f>
        <v>0</v>
      </c>
      <c r="BL87" s="24" t="s">
        <v>129</v>
      </c>
      <c r="BM87" s="24" t="s">
        <v>459</v>
      </c>
    </row>
    <row r="88" spans="2:65" s="1" customFormat="1" ht="31.5" customHeight="1">
      <c r="B88" s="174"/>
      <c r="C88" s="175" t="s">
        <v>78</v>
      </c>
      <c r="D88" s="175" t="s">
        <v>124</v>
      </c>
      <c r="E88" s="176" t="s">
        <v>201</v>
      </c>
      <c r="F88" s="177" t="s">
        <v>202</v>
      </c>
      <c r="G88" s="178" t="s">
        <v>127</v>
      </c>
      <c r="H88" s="179">
        <v>3.75</v>
      </c>
      <c r="I88" s="180"/>
      <c r="J88" s="181">
        <f>ROUND(I88*H88,2)</f>
        <v>0</v>
      </c>
      <c r="K88" s="177" t="s">
        <v>128</v>
      </c>
      <c r="L88" s="41"/>
      <c r="M88" s="182" t="s">
        <v>5</v>
      </c>
      <c r="N88" s="183" t="s">
        <v>40</v>
      </c>
      <c r="O88" s="42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24" t="s">
        <v>129</v>
      </c>
      <c r="AT88" s="24" t="s">
        <v>124</v>
      </c>
      <c r="AU88" s="24" t="s">
        <v>78</v>
      </c>
      <c r="AY88" s="24" t="s">
        <v>121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4" t="s">
        <v>74</v>
      </c>
      <c r="BK88" s="186">
        <f>ROUND(I88*H88,2)</f>
        <v>0</v>
      </c>
      <c r="BL88" s="24" t="s">
        <v>129</v>
      </c>
      <c r="BM88" s="24" t="s">
        <v>460</v>
      </c>
    </row>
    <row r="89" spans="2:65" s="1" customFormat="1" ht="31.5" customHeight="1">
      <c r="B89" s="174"/>
      <c r="C89" s="175" t="s">
        <v>81</v>
      </c>
      <c r="D89" s="175" t="s">
        <v>124</v>
      </c>
      <c r="E89" s="176" t="s">
        <v>205</v>
      </c>
      <c r="F89" s="177" t="s">
        <v>206</v>
      </c>
      <c r="G89" s="178" t="s">
        <v>127</v>
      </c>
      <c r="H89" s="179">
        <v>3.75</v>
      </c>
      <c r="I89" s="180"/>
      <c r="J89" s="181">
        <f>ROUND(I89*H89,2)</f>
        <v>0</v>
      </c>
      <c r="K89" s="177" t="s">
        <v>128</v>
      </c>
      <c r="L89" s="41"/>
      <c r="M89" s="182" t="s">
        <v>5</v>
      </c>
      <c r="N89" s="183" t="s">
        <v>40</v>
      </c>
      <c r="O89" s="42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24" t="s">
        <v>129</v>
      </c>
      <c r="AT89" s="24" t="s">
        <v>124</v>
      </c>
      <c r="AU89" s="24" t="s">
        <v>78</v>
      </c>
      <c r="AY89" s="24" t="s">
        <v>121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4" t="s">
        <v>74</v>
      </c>
      <c r="BK89" s="186">
        <f>ROUND(I89*H89,2)</f>
        <v>0</v>
      </c>
      <c r="BL89" s="24" t="s">
        <v>129</v>
      </c>
      <c r="BM89" s="24" t="s">
        <v>461</v>
      </c>
    </row>
    <row r="90" spans="2:65" s="13" customFormat="1">
      <c r="B90" s="216"/>
      <c r="D90" s="188" t="s">
        <v>131</v>
      </c>
      <c r="E90" s="217" t="s">
        <v>5</v>
      </c>
      <c r="F90" s="218" t="s">
        <v>462</v>
      </c>
      <c r="H90" s="219" t="s">
        <v>5</v>
      </c>
      <c r="I90" s="220"/>
      <c r="L90" s="216"/>
      <c r="M90" s="221"/>
      <c r="N90" s="222"/>
      <c r="O90" s="222"/>
      <c r="P90" s="222"/>
      <c r="Q90" s="222"/>
      <c r="R90" s="222"/>
      <c r="S90" s="222"/>
      <c r="T90" s="223"/>
      <c r="AT90" s="219" t="s">
        <v>131</v>
      </c>
      <c r="AU90" s="219" t="s">
        <v>78</v>
      </c>
      <c r="AV90" s="13" t="s">
        <v>74</v>
      </c>
      <c r="AW90" s="13" t="s">
        <v>33</v>
      </c>
      <c r="AX90" s="13" t="s">
        <v>69</v>
      </c>
      <c r="AY90" s="219" t="s">
        <v>121</v>
      </c>
    </row>
    <row r="91" spans="2:65" s="11" customFormat="1">
      <c r="B91" s="187"/>
      <c r="D91" s="188" t="s">
        <v>131</v>
      </c>
      <c r="E91" s="189" t="s">
        <v>5</v>
      </c>
      <c r="F91" s="190" t="s">
        <v>463</v>
      </c>
      <c r="H91" s="191">
        <v>0.75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131</v>
      </c>
      <c r="AU91" s="189" t="s">
        <v>78</v>
      </c>
      <c r="AV91" s="11" t="s">
        <v>78</v>
      </c>
      <c r="AW91" s="11" t="s">
        <v>33</v>
      </c>
      <c r="AX91" s="11" t="s">
        <v>69</v>
      </c>
      <c r="AY91" s="189" t="s">
        <v>121</v>
      </c>
    </row>
    <row r="92" spans="2:65" s="13" customFormat="1">
      <c r="B92" s="216"/>
      <c r="D92" s="188" t="s">
        <v>131</v>
      </c>
      <c r="E92" s="217" t="s">
        <v>5</v>
      </c>
      <c r="F92" s="218" t="s">
        <v>464</v>
      </c>
      <c r="H92" s="219" t="s">
        <v>5</v>
      </c>
      <c r="I92" s="220"/>
      <c r="L92" s="216"/>
      <c r="M92" s="221"/>
      <c r="N92" s="222"/>
      <c r="O92" s="222"/>
      <c r="P92" s="222"/>
      <c r="Q92" s="222"/>
      <c r="R92" s="222"/>
      <c r="S92" s="222"/>
      <c r="T92" s="223"/>
      <c r="AT92" s="219" t="s">
        <v>131</v>
      </c>
      <c r="AU92" s="219" t="s">
        <v>78</v>
      </c>
      <c r="AV92" s="13" t="s">
        <v>74</v>
      </c>
      <c r="AW92" s="13" t="s">
        <v>33</v>
      </c>
      <c r="AX92" s="13" t="s">
        <v>69</v>
      </c>
      <c r="AY92" s="219" t="s">
        <v>121</v>
      </c>
    </row>
    <row r="93" spans="2:65" s="11" customFormat="1">
      <c r="B93" s="187"/>
      <c r="D93" s="188" t="s">
        <v>131</v>
      </c>
      <c r="E93" s="189" t="s">
        <v>5</v>
      </c>
      <c r="F93" s="190" t="s">
        <v>465</v>
      </c>
      <c r="H93" s="191">
        <v>3</v>
      </c>
      <c r="I93" s="192"/>
      <c r="L93" s="187"/>
      <c r="M93" s="193"/>
      <c r="N93" s="194"/>
      <c r="O93" s="194"/>
      <c r="P93" s="194"/>
      <c r="Q93" s="194"/>
      <c r="R93" s="194"/>
      <c r="S93" s="194"/>
      <c r="T93" s="195"/>
      <c r="AT93" s="189" t="s">
        <v>131</v>
      </c>
      <c r="AU93" s="189" t="s">
        <v>78</v>
      </c>
      <c r="AV93" s="11" t="s">
        <v>78</v>
      </c>
      <c r="AW93" s="11" t="s">
        <v>33</v>
      </c>
      <c r="AX93" s="11" t="s">
        <v>69</v>
      </c>
      <c r="AY93" s="189" t="s">
        <v>121</v>
      </c>
    </row>
    <row r="94" spans="2:65" s="12" customFormat="1">
      <c r="B94" s="196"/>
      <c r="D94" s="197" t="s">
        <v>131</v>
      </c>
      <c r="E94" s="198" t="s">
        <v>5</v>
      </c>
      <c r="F94" s="199" t="s">
        <v>133</v>
      </c>
      <c r="H94" s="200">
        <v>3.75</v>
      </c>
      <c r="I94" s="201"/>
      <c r="L94" s="196"/>
      <c r="M94" s="202"/>
      <c r="N94" s="203"/>
      <c r="O94" s="203"/>
      <c r="P94" s="203"/>
      <c r="Q94" s="203"/>
      <c r="R94" s="203"/>
      <c r="S94" s="203"/>
      <c r="T94" s="204"/>
      <c r="AT94" s="205" t="s">
        <v>131</v>
      </c>
      <c r="AU94" s="205" t="s">
        <v>78</v>
      </c>
      <c r="AV94" s="12" t="s">
        <v>129</v>
      </c>
      <c r="AW94" s="12" t="s">
        <v>33</v>
      </c>
      <c r="AX94" s="12" t="s">
        <v>74</v>
      </c>
      <c r="AY94" s="205" t="s">
        <v>121</v>
      </c>
    </row>
    <row r="95" spans="2:65" s="1" customFormat="1" ht="44.25" customHeight="1">
      <c r="B95" s="174"/>
      <c r="C95" s="175" t="s">
        <v>129</v>
      </c>
      <c r="D95" s="175" t="s">
        <v>124</v>
      </c>
      <c r="E95" s="176" t="s">
        <v>134</v>
      </c>
      <c r="F95" s="177" t="s">
        <v>135</v>
      </c>
      <c r="G95" s="178" t="s">
        <v>127</v>
      </c>
      <c r="H95" s="179">
        <v>5.75</v>
      </c>
      <c r="I95" s="180"/>
      <c r="J95" s="181">
        <f>ROUND(I95*H95,2)</f>
        <v>0</v>
      </c>
      <c r="K95" s="177" t="s">
        <v>128</v>
      </c>
      <c r="L95" s="41"/>
      <c r="M95" s="182" t="s">
        <v>5</v>
      </c>
      <c r="N95" s="183" t="s">
        <v>40</v>
      </c>
      <c r="O95" s="4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AR95" s="24" t="s">
        <v>129</v>
      </c>
      <c r="AT95" s="24" t="s">
        <v>124</v>
      </c>
      <c r="AU95" s="24" t="s">
        <v>78</v>
      </c>
      <c r="AY95" s="24" t="s">
        <v>121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4" t="s">
        <v>74</v>
      </c>
      <c r="BK95" s="186">
        <f>ROUND(I95*H95,2)</f>
        <v>0</v>
      </c>
      <c r="BL95" s="24" t="s">
        <v>129</v>
      </c>
      <c r="BM95" s="24" t="s">
        <v>466</v>
      </c>
    </row>
    <row r="96" spans="2:65" s="13" customFormat="1">
      <c r="B96" s="216"/>
      <c r="D96" s="188" t="s">
        <v>131</v>
      </c>
      <c r="E96" s="217" t="s">
        <v>5</v>
      </c>
      <c r="F96" s="218" t="s">
        <v>467</v>
      </c>
      <c r="H96" s="219" t="s">
        <v>5</v>
      </c>
      <c r="I96" s="220"/>
      <c r="L96" s="216"/>
      <c r="M96" s="221"/>
      <c r="N96" s="222"/>
      <c r="O96" s="222"/>
      <c r="P96" s="222"/>
      <c r="Q96" s="222"/>
      <c r="R96" s="222"/>
      <c r="S96" s="222"/>
      <c r="T96" s="223"/>
      <c r="AT96" s="219" t="s">
        <v>131</v>
      </c>
      <c r="AU96" s="219" t="s">
        <v>78</v>
      </c>
      <c r="AV96" s="13" t="s">
        <v>74</v>
      </c>
      <c r="AW96" s="13" t="s">
        <v>33</v>
      </c>
      <c r="AX96" s="13" t="s">
        <v>69</v>
      </c>
      <c r="AY96" s="219" t="s">
        <v>121</v>
      </c>
    </row>
    <row r="97" spans="2:65" s="11" customFormat="1">
      <c r="B97" s="187"/>
      <c r="D97" s="188" t="s">
        <v>131</v>
      </c>
      <c r="E97" s="189" t="s">
        <v>5</v>
      </c>
      <c r="F97" s="190" t="s">
        <v>468</v>
      </c>
      <c r="H97" s="191">
        <v>5.75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131</v>
      </c>
      <c r="AU97" s="189" t="s">
        <v>78</v>
      </c>
      <c r="AV97" s="11" t="s">
        <v>78</v>
      </c>
      <c r="AW97" s="11" t="s">
        <v>33</v>
      </c>
      <c r="AX97" s="11" t="s">
        <v>69</v>
      </c>
      <c r="AY97" s="189" t="s">
        <v>121</v>
      </c>
    </row>
    <row r="98" spans="2:65" s="12" customFormat="1">
      <c r="B98" s="196"/>
      <c r="D98" s="197" t="s">
        <v>131</v>
      </c>
      <c r="E98" s="198" t="s">
        <v>5</v>
      </c>
      <c r="F98" s="199" t="s">
        <v>133</v>
      </c>
      <c r="H98" s="200">
        <v>5.75</v>
      </c>
      <c r="I98" s="201"/>
      <c r="L98" s="196"/>
      <c r="M98" s="202"/>
      <c r="N98" s="203"/>
      <c r="O98" s="203"/>
      <c r="P98" s="203"/>
      <c r="Q98" s="203"/>
      <c r="R98" s="203"/>
      <c r="S98" s="203"/>
      <c r="T98" s="204"/>
      <c r="AT98" s="205" t="s">
        <v>131</v>
      </c>
      <c r="AU98" s="205" t="s">
        <v>78</v>
      </c>
      <c r="AV98" s="12" t="s">
        <v>129</v>
      </c>
      <c r="AW98" s="12" t="s">
        <v>33</v>
      </c>
      <c r="AX98" s="12" t="s">
        <v>74</v>
      </c>
      <c r="AY98" s="205" t="s">
        <v>121</v>
      </c>
    </row>
    <row r="99" spans="2:65" s="1" customFormat="1" ht="22.5" customHeight="1">
      <c r="B99" s="174"/>
      <c r="C99" s="175" t="s">
        <v>147</v>
      </c>
      <c r="D99" s="175" t="s">
        <v>124</v>
      </c>
      <c r="E99" s="176" t="s">
        <v>148</v>
      </c>
      <c r="F99" s="177" t="s">
        <v>149</v>
      </c>
      <c r="G99" s="178" t="s">
        <v>127</v>
      </c>
      <c r="H99" s="179">
        <v>5.75</v>
      </c>
      <c r="I99" s="180"/>
      <c r="J99" s="181">
        <f>ROUND(I99*H99,2)</f>
        <v>0</v>
      </c>
      <c r="K99" s="177" t="s">
        <v>128</v>
      </c>
      <c r="L99" s="41"/>
      <c r="M99" s="182" t="s">
        <v>5</v>
      </c>
      <c r="N99" s="183" t="s">
        <v>40</v>
      </c>
      <c r="O99" s="4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4" t="s">
        <v>129</v>
      </c>
      <c r="AT99" s="24" t="s">
        <v>124</v>
      </c>
      <c r="AU99" s="24" t="s">
        <v>78</v>
      </c>
      <c r="AY99" s="24" t="s">
        <v>121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4" t="s">
        <v>74</v>
      </c>
      <c r="BK99" s="186">
        <f>ROUND(I99*H99,2)</f>
        <v>0</v>
      </c>
      <c r="BL99" s="24" t="s">
        <v>129</v>
      </c>
      <c r="BM99" s="24" t="s">
        <v>469</v>
      </c>
    </row>
    <row r="100" spans="2:65" s="1" customFormat="1" ht="22.5" customHeight="1">
      <c r="B100" s="174"/>
      <c r="C100" s="175" t="s">
        <v>151</v>
      </c>
      <c r="D100" s="175" t="s">
        <v>124</v>
      </c>
      <c r="E100" s="176" t="s">
        <v>152</v>
      </c>
      <c r="F100" s="177" t="s">
        <v>153</v>
      </c>
      <c r="G100" s="178" t="s">
        <v>143</v>
      </c>
      <c r="H100" s="179">
        <v>8.625</v>
      </c>
      <c r="I100" s="180"/>
      <c r="J100" s="181">
        <f>ROUND(I100*H100,2)</f>
        <v>0</v>
      </c>
      <c r="K100" s="177" t="s">
        <v>128</v>
      </c>
      <c r="L100" s="41"/>
      <c r="M100" s="182" t="s">
        <v>5</v>
      </c>
      <c r="N100" s="183" t="s">
        <v>40</v>
      </c>
      <c r="O100" s="4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24" t="s">
        <v>129</v>
      </c>
      <c r="AT100" s="24" t="s">
        <v>124</v>
      </c>
      <c r="AU100" s="24" t="s">
        <v>78</v>
      </c>
      <c r="AY100" s="24" t="s">
        <v>121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4" t="s">
        <v>74</v>
      </c>
      <c r="BK100" s="186">
        <f>ROUND(I100*H100,2)</f>
        <v>0</v>
      </c>
      <c r="BL100" s="24" t="s">
        <v>129</v>
      </c>
      <c r="BM100" s="24" t="s">
        <v>470</v>
      </c>
    </row>
    <row r="101" spans="2:65" s="11" customFormat="1">
      <c r="B101" s="187"/>
      <c r="D101" s="188" t="s">
        <v>131</v>
      </c>
      <c r="E101" s="189" t="s">
        <v>5</v>
      </c>
      <c r="F101" s="190" t="s">
        <v>471</v>
      </c>
      <c r="H101" s="191">
        <v>8.625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131</v>
      </c>
      <c r="AU101" s="189" t="s">
        <v>78</v>
      </c>
      <c r="AV101" s="11" t="s">
        <v>78</v>
      </c>
      <c r="AW101" s="11" t="s">
        <v>33</v>
      </c>
      <c r="AX101" s="11" t="s">
        <v>69</v>
      </c>
      <c r="AY101" s="189" t="s">
        <v>121</v>
      </c>
    </row>
    <row r="102" spans="2:65" s="12" customFormat="1">
      <c r="B102" s="196"/>
      <c r="D102" s="197" t="s">
        <v>131</v>
      </c>
      <c r="E102" s="198" t="s">
        <v>5</v>
      </c>
      <c r="F102" s="199" t="s">
        <v>133</v>
      </c>
      <c r="H102" s="200">
        <v>8.625</v>
      </c>
      <c r="I102" s="201"/>
      <c r="L102" s="196"/>
      <c r="M102" s="202"/>
      <c r="N102" s="203"/>
      <c r="O102" s="203"/>
      <c r="P102" s="203"/>
      <c r="Q102" s="203"/>
      <c r="R102" s="203"/>
      <c r="S102" s="203"/>
      <c r="T102" s="204"/>
      <c r="AT102" s="205" t="s">
        <v>131</v>
      </c>
      <c r="AU102" s="205" t="s">
        <v>78</v>
      </c>
      <c r="AV102" s="12" t="s">
        <v>129</v>
      </c>
      <c r="AW102" s="12" t="s">
        <v>33</v>
      </c>
      <c r="AX102" s="12" t="s">
        <v>74</v>
      </c>
      <c r="AY102" s="205" t="s">
        <v>121</v>
      </c>
    </row>
    <row r="103" spans="2:65" s="1" customFormat="1" ht="22.5" customHeight="1">
      <c r="B103" s="174"/>
      <c r="C103" s="175" t="s">
        <v>156</v>
      </c>
      <c r="D103" s="175" t="s">
        <v>124</v>
      </c>
      <c r="E103" s="176" t="s">
        <v>263</v>
      </c>
      <c r="F103" s="177" t="s">
        <v>264</v>
      </c>
      <c r="G103" s="178" t="s">
        <v>159</v>
      </c>
      <c r="H103" s="179">
        <v>11.25</v>
      </c>
      <c r="I103" s="180"/>
      <c r="J103" s="181">
        <f>ROUND(I103*H103,2)</f>
        <v>0</v>
      </c>
      <c r="K103" s="177" t="s">
        <v>128</v>
      </c>
      <c r="L103" s="41"/>
      <c r="M103" s="182" t="s">
        <v>5</v>
      </c>
      <c r="N103" s="183" t="s">
        <v>40</v>
      </c>
      <c r="O103" s="4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4" t="s">
        <v>129</v>
      </c>
      <c r="AT103" s="24" t="s">
        <v>124</v>
      </c>
      <c r="AU103" s="24" t="s">
        <v>78</v>
      </c>
      <c r="AY103" s="24" t="s">
        <v>121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4" t="s">
        <v>74</v>
      </c>
      <c r="BK103" s="186">
        <f>ROUND(I103*H103,2)</f>
        <v>0</v>
      </c>
      <c r="BL103" s="24" t="s">
        <v>129</v>
      </c>
      <c r="BM103" s="24" t="s">
        <v>472</v>
      </c>
    </row>
    <row r="104" spans="2:65" s="10" customFormat="1" ht="29.85" customHeight="1">
      <c r="B104" s="160"/>
      <c r="D104" s="171" t="s">
        <v>68</v>
      </c>
      <c r="E104" s="172" t="s">
        <v>81</v>
      </c>
      <c r="F104" s="172" t="s">
        <v>473</v>
      </c>
      <c r="I104" s="163"/>
      <c r="J104" s="173">
        <f>BK104</f>
        <v>0</v>
      </c>
      <c r="L104" s="160"/>
      <c r="M104" s="165"/>
      <c r="N104" s="166"/>
      <c r="O104" s="166"/>
      <c r="P104" s="167">
        <f>SUM(P105:P114)</f>
        <v>0</v>
      </c>
      <c r="Q104" s="166"/>
      <c r="R104" s="167">
        <f>SUM(R105:R114)</f>
        <v>5.5629683999999999</v>
      </c>
      <c r="S104" s="166"/>
      <c r="T104" s="168">
        <f>SUM(T105:T114)</f>
        <v>0</v>
      </c>
      <c r="AR104" s="161" t="s">
        <v>74</v>
      </c>
      <c r="AT104" s="169" t="s">
        <v>68</v>
      </c>
      <c r="AU104" s="169" t="s">
        <v>74</v>
      </c>
      <c r="AY104" s="161" t="s">
        <v>121</v>
      </c>
      <c r="BK104" s="170">
        <f>SUM(BK105:BK114)</f>
        <v>0</v>
      </c>
    </row>
    <row r="105" spans="2:65" s="1" customFormat="1" ht="31.5" customHeight="1">
      <c r="B105" s="174"/>
      <c r="C105" s="175" t="s">
        <v>144</v>
      </c>
      <c r="D105" s="175" t="s">
        <v>124</v>
      </c>
      <c r="E105" s="176" t="s">
        <v>474</v>
      </c>
      <c r="F105" s="177" t="s">
        <v>475</v>
      </c>
      <c r="G105" s="178" t="s">
        <v>164</v>
      </c>
      <c r="H105" s="179">
        <v>3.24</v>
      </c>
      <c r="I105" s="180"/>
      <c r="J105" s="181">
        <f>ROUND(I105*H105,2)</f>
        <v>0</v>
      </c>
      <c r="K105" s="177" t="s">
        <v>128</v>
      </c>
      <c r="L105" s="41"/>
      <c r="M105" s="182" t="s">
        <v>5</v>
      </c>
      <c r="N105" s="183" t="s">
        <v>40</v>
      </c>
      <c r="O105" s="42"/>
      <c r="P105" s="184">
        <f>O105*H105</f>
        <v>0</v>
      </c>
      <c r="Q105" s="184">
        <v>0.24127000000000001</v>
      </c>
      <c r="R105" s="184">
        <f>Q105*H105</f>
        <v>0.78171480000000004</v>
      </c>
      <c r="S105" s="184">
        <v>0</v>
      </c>
      <c r="T105" s="185">
        <f>S105*H105</f>
        <v>0</v>
      </c>
      <c r="AR105" s="24" t="s">
        <v>129</v>
      </c>
      <c r="AT105" s="24" t="s">
        <v>124</v>
      </c>
      <c r="AU105" s="24" t="s">
        <v>78</v>
      </c>
      <c r="AY105" s="24" t="s">
        <v>121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4" t="s">
        <v>74</v>
      </c>
      <c r="BK105" s="186">
        <f>ROUND(I105*H105,2)</f>
        <v>0</v>
      </c>
      <c r="BL105" s="24" t="s">
        <v>129</v>
      </c>
      <c r="BM105" s="24" t="s">
        <v>476</v>
      </c>
    </row>
    <row r="106" spans="2:65" s="13" customFormat="1">
      <c r="B106" s="216"/>
      <c r="D106" s="188" t="s">
        <v>131</v>
      </c>
      <c r="E106" s="217" t="s">
        <v>5</v>
      </c>
      <c r="F106" s="218" t="s">
        <v>477</v>
      </c>
      <c r="H106" s="219" t="s">
        <v>5</v>
      </c>
      <c r="I106" s="220"/>
      <c r="L106" s="216"/>
      <c r="M106" s="221"/>
      <c r="N106" s="222"/>
      <c r="O106" s="222"/>
      <c r="P106" s="222"/>
      <c r="Q106" s="222"/>
      <c r="R106" s="222"/>
      <c r="S106" s="222"/>
      <c r="T106" s="223"/>
      <c r="AT106" s="219" t="s">
        <v>131</v>
      </c>
      <c r="AU106" s="219" t="s">
        <v>78</v>
      </c>
      <c r="AV106" s="13" t="s">
        <v>74</v>
      </c>
      <c r="AW106" s="13" t="s">
        <v>33</v>
      </c>
      <c r="AX106" s="13" t="s">
        <v>69</v>
      </c>
      <c r="AY106" s="219" t="s">
        <v>121</v>
      </c>
    </row>
    <row r="107" spans="2:65" s="11" customFormat="1">
      <c r="B107" s="187"/>
      <c r="D107" s="188" t="s">
        <v>131</v>
      </c>
      <c r="E107" s="189" t="s">
        <v>5</v>
      </c>
      <c r="F107" s="190" t="s">
        <v>478</v>
      </c>
      <c r="H107" s="191">
        <v>3.24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131</v>
      </c>
      <c r="AU107" s="189" t="s">
        <v>78</v>
      </c>
      <c r="AV107" s="11" t="s">
        <v>78</v>
      </c>
      <c r="AW107" s="11" t="s">
        <v>33</v>
      </c>
      <c r="AX107" s="11" t="s">
        <v>69</v>
      </c>
      <c r="AY107" s="189" t="s">
        <v>121</v>
      </c>
    </row>
    <row r="108" spans="2:65" s="12" customFormat="1">
      <c r="B108" s="196"/>
      <c r="D108" s="197" t="s">
        <v>131</v>
      </c>
      <c r="E108" s="198" t="s">
        <v>5</v>
      </c>
      <c r="F108" s="199" t="s">
        <v>133</v>
      </c>
      <c r="H108" s="200">
        <v>3.24</v>
      </c>
      <c r="I108" s="201"/>
      <c r="L108" s="196"/>
      <c r="M108" s="202"/>
      <c r="N108" s="203"/>
      <c r="O108" s="203"/>
      <c r="P108" s="203"/>
      <c r="Q108" s="203"/>
      <c r="R108" s="203"/>
      <c r="S108" s="203"/>
      <c r="T108" s="204"/>
      <c r="AT108" s="205" t="s">
        <v>131</v>
      </c>
      <c r="AU108" s="205" t="s">
        <v>78</v>
      </c>
      <c r="AV108" s="12" t="s">
        <v>129</v>
      </c>
      <c r="AW108" s="12" t="s">
        <v>33</v>
      </c>
      <c r="AX108" s="12" t="s">
        <v>74</v>
      </c>
      <c r="AY108" s="205" t="s">
        <v>121</v>
      </c>
    </row>
    <row r="109" spans="2:65" s="1" customFormat="1" ht="22.5" customHeight="1">
      <c r="B109" s="174"/>
      <c r="C109" s="206" t="s">
        <v>166</v>
      </c>
      <c r="D109" s="206" t="s">
        <v>140</v>
      </c>
      <c r="E109" s="207" t="s">
        <v>479</v>
      </c>
      <c r="F109" s="208" t="s">
        <v>874</v>
      </c>
      <c r="G109" s="209" t="s">
        <v>277</v>
      </c>
      <c r="H109" s="210">
        <v>18</v>
      </c>
      <c r="I109" s="211"/>
      <c r="J109" s="212">
        <f>ROUND(I109*H109,2)</f>
        <v>0</v>
      </c>
      <c r="K109" s="208" t="s">
        <v>5</v>
      </c>
      <c r="L109" s="213"/>
      <c r="M109" s="214" t="s">
        <v>5</v>
      </c>
      <c r="N109" s="215" t="s">
        <v>40</v>
      </c>
      <c r="O109" s="42"/>
      <c r="P109" s="184">
        <f>O109*H109</f>
        <v>0</v>
      </c>
      <c r="Q109" s="184">
        <v>3.2500000000000001E-2</v>
      </c>
      <c r="R109" s="184">
        <f>Q109*H109</f>
        <v>0.58499999999999996</v>
      </c>
      <c r="S109" s="184">
        <v>0</v>
      </c>
      <c r="T109" s="185">
        <f>S109*H109</f>
        <v>0</v>
      </c>
      <c r="AR109" s="24" t="s">
        <v>144</v>
      </c>
      <c r="AT109" s="24" t="s">
        <v>140</v>
      </c>
      <c r="AU109" s="24" t="s">
        <v>78</v>
      </c>
      <c r="AY109" s="24" t="s">
        <v>121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4" t="s">
        <v>74</v>
      </c>
      <c r="BK109" s="186">
        <f>ROUND(I109*H109,2)</f>
        <v>0</v>
      </c>
      <c r="BL109" s="24" t="s">
        <v>129</v>
      </c>
      <c r="BM109" s="24" t="s">
        <v>480</v>
      </c>
    </row>
    <row r="110" spans="2:65" s="1" customFormat="1" ht="31.5" customHeight="1">
      <c r="B110" s="174"/>
      <c r="C110" s="175" t="s">
        <v>172</v>
      </c>
      <c r="D110" s="175" t="s">
        <v>124</v>
      </c>
      <c r="E110" s="176" t="s">
        <v>481</v>
      </c>
      <c r="F110" s="177" t="s">
        <v>482</v>
      </c>
      <c r="G110" s="178" t="s">
        <v>164</v>
      </c>
      <c r="H110" s="179">
        <v>6.48</v>
      </c>
      <c r="I110" s="180"/>
      <c r="J110" s="181">
        <f>ROUND(I110*H110,2)</f>
        <v>0</v>
      </c>
      <c r="K110" s="177" t="s">
        <v>128</v>
      </c>
      <c r="L110" s="41"/>
      <c r="M110" s="182" t="s">
        <v>5</v>
      </c>
      <c r="N110" s="183" t="s">
        <v>40</v>
      </c>
      <c r="O110" s="42"/>
      <c r="P110" s="184">
        <f>O110*H110</f>
        <v>0</v>
      </c>
      <c r="Q110" s="184">
        <v>0.29757</v>
      </c>
      <c r="R110" s="184">
        <f>Q110*H110</f>
        <v>1.9282536000000001</v>
      </c>
      <c r="S110" s="184">
        <v>0</v>
      </c>
      <c r="T110" s="185">
        <f>S110*H110</f>
        <v>0</v>
      </c>
      <c r="AR110" s="24" t="s">
        <v>129</v>
      </c>
      <c r="AT110" s="24" t="s">
        <v>124</v>
      </c>
      <c r="AU110" s="24" t="s">
        <v>78</v>
      </c>
      <c r="AY110" s="24" t="s">
        <v>121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4" t="s">
        <v>74</v>
      </c>
      <c r="BK110" s="186">
        <f>ROUND(I110*H110,2)</f>
        <v>0</v>
      </c>
      <c r="BL110" s="24" t="s">
        <v>129</v>
      </c>
      <c r="BM110" s="24" t="s">
        <v>483</v>
      </c>
    </row>
    <row r="111" spans="2:65" s="13" customFormat="1">
      <c r="B111" s="216"/>
      <c r="D111" s="188" t="s">
        <v>131</v>
      </c>
      <c r="E111" s="217" t="s">
        <v>5</v>
      </c>
      <c r="F111" s="218" t="s">
        <v>484</v>
      </c>
      <c r="H111" s="219" t="s">
        <v>5</v>
      </c>
      <c r="I111" s="220"/>
      <c r="L111" s="216"/>
      <c r="M111" s="221"/>
      <c r="N111" s="222"/>
      <c r="O111" s="222"/>
      <c r="P111" s="222"/>
      <c r="Q111" s="222"/>
      <c r="R111" s="222"/>
      <c r="S111" s="222"/>
      <c r="T111" s="223"/>
      <c r="AT111" s="219" t="s">
        <v>131</v>
      </c>
      <c r="AU111" s="219" t="s">
        <v>78</v>
      </c>
      <c r="AV111" s="13" t="s">
        <v>74</v>
      </c>
      <c r="AW111" s="13" t="s">
        <v>33</v>
      </c>
      <c r="AX111" s="13" t="s">
        <v>69</v>
      </c>
      <c r="AY111" s="219" t="s">
        <v>121</v>
      </c>
    </row>
    <row r="112" spans="2:65" s="11" customFormat="1">
      <c r="B112" s="187"/>
      <c r="D112" s="188" t="s">
        <v>131</v>
      </c>
      <c r="E112" s="189" t="s">
        <v>5</v>
      </c>
      <c r="F112" s="190" t="s">
        <v>485</v>
      </c>
      <c r="H112" s="191">
        <v>6.48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131</v>
      </c>
      <c r="AU112" s="189" t="s">
        <v>78</v>
      </c>
      <c r="AV112" s="11" t="s">
        <v>78</v>
      </c>
      <c r="AW112" s="11" t="s">
        <v>33</v>
      </c>
      <c r="AX112" s="11" t="s">
        <v>69</v>
      </c>
      <c r="AY112" s="189" t="s">
        <v>121</v>
      </c>
    </row>
    <row r="113" spans="2:65" s="12" customFormat="1">
      <c r="B113" s="196"/>
      <c r="D113" s="197" t="s">
        <v>131</v>
      </c>
      <c r="E113" s="198" t="s">
        <v>5</v>
      </c>
      <c r="F113" s="199" t="s">
        <v>133</v>
      </c>
      <c r="H113" s="200">
        <v>6.48</v>
      </c>
      <c r="I113" s="201"/>
      <c r="L113" s="196"/>
      <c r="M113" s="202"/>
      <c r="N113" s="203"/>
      <c r="O113" s="203"/>
      <c r="P113" s="203"/>
      <c r="Q113" s="203"/>
      <c r="R113" s="203"/>
      <c r="S113" s="203"/>
      <c r="T113" s="204"/>
      <c r="AT113" s="205" t="s">
        <v>131</v>
      </c>
      <c r="AU113" s="205" t="s">
        <v>78</v>
      </c>
      <c r="AV113" s="12" t="s">
        <v>129</v>
      </c>
      <c r="AW113" s="12" t="s">
        <v>33</v>
      </c>
      <c r="AX113" s="12" t="s">
        <v>74</v>
      </c>
      <c r="AY113" s="205" t="s">
        <v>121</v>
      </c>
    </row>
    <row r="114" spans="2:65" s="1" customFormat="1" ht="22.5" customHeight="1">
      <c r="B114" s="174"/>
      <c r="C114" s="206" t="s">
        <v>178</v>
      </c>
      <c r="D114" s="206" t="s">
        <v>140</v>
      </c>
      <c r="E114" s="207" t="s">
        <v>486</v>
      </c>
      <c r="F114" s="208" t="s">
        <v>875</v>
      </c>
      <c r="G114" s="209" t="s">
        <v>277</v>
      </c>
      <c r="H114" s="210">
        <v>36</v>
      </c>
      <c r="I114" s="211"/>
      <c r="J114" s="212">
        <f>ROUND(I114*H114,2)</f>
        <v>0</v>
      </c>
      <c r="K114" s="208" t="s">
        <v>5</v>
      </c>
      <c r="L114" s="213"/>
      <c r="M114" s="214" t="s">
        <v>5</v>
      </c>
      <c r="N114" s="215" t="s">
        <v>40</v>
      </c>
      <c r="O114" s="42"/>
      <c r="P114" s="184">
        <f>O114*H114</f>
        <v>0</v>
      </c>
      <c r="Q114" s="184">
        <v>6.3E-2</v>
      </c>
      <c r="R114" s="184">
        <f>Q114*H114</f>
        <v>2.2679999999999998</v>
      </c>
      <c r="S114" s="184">
        <v>0</v>
      </c>
      <c r="T114" s="185">
        <f>S114*H114</f>
        <v>0</v>
      </c>
      <c r="AR114" s="24" t="s">
        <v>144</v>
      </c>
      <c r="AT114" s="24" t="s">
        <v>140</v>
      </c>
      <c r="AU114" s="24" t="s">
        <v>78</v>
      </c>
      <c r="AY114" s="24" t="s">
        <v>121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4" t="s">
        <v>74</v>
      </c>
      <c r="BK114" s="186">
        <f>ROUND(I114*H114,2)</f>
        <v>0</v>
      </c>
      <c r="BL114" s="24" t="s">
        <v>129</v>
      </c>
      <c r="BM114" s="24" t="s">
        <v>487</v>
      </c>
    </row>
    <row r="115" spans="2:65" s="10" customFormat="1" ht="29.85" customHeight="1">
      <c r="B115" s="160"/>
      <c r="D115" s="171" t="s">
        <v>68</v>
      </c>
      <c r="E115" s="172" t="s">
        <v>147</v>
      </c>
      <c r="F115" s="172" t="s">
        <v>301</v>
      </c>
      <c r="I115" s="163"/>
      <c r="J115" s="173">
        <f>BK115</f>
        <v>0</v>
      </c>
      <c r="L115" s="160"/>
      <c r="M115" s="165"/>
      <c r="N115" s="166"/>
      <c r="O115" s="166"/>
      <c r="P115" s="167">
        <f>SUM(P116:P123)</f>
        <v>0</v>
      </c>
      <c r="Q115" s="166"/>
      <c r="R115" s="167">
        <f>SUM(R116:R123)</f>
        <v>0</v>
      </c>
      <c r="S115" s="166"/>
      <c r="T115" s="168">
        <f>SUM(T116:T123)</f>
        <v>0</v>
      </c>
      <c r="AR115" s="161" t="s">
        <v>74</v>
      </c>
      <c r="AT115" s="169" t="s">
        <v>68</v>
      </c>
      <c r="AU115" s="169" t="s">
        <v>74</v>
      </c>
      <c r="AY115" s="161" t="s">
        <v>121</v>
      </c>
      <c r="BK115" s="170">
        <f>SUM(BK116:BK123)</f>
        <v>0</v>
      </c>
    </row>
    <row r="116" spans="2:65" s="1" customFormat="1" ht="31.5" customHeight="1">
      <c r="B116" s="174"/>
      <c r="C116" s="175" t="s">
        <v>184</v>
      </c>
      <c r="D116" s="175" t="s">
        <v>124</v>
      </c>
      <c r="E116" s="176" t="s">
        <v>488</v>
      </c>
      <c r="F116" s="177" t="s">
        <v>489</v>
      </c>
      <c r="G116" s="178" t="s">
        <v>159</v>
      </c>
      <c r="H116" s="179">
        <v>11.25</v>
      </c>
      <c r="I116" s="180"/>
      <c r="J116" s="181">
        <f>ROUND(I116*H116,2)</f>
        <v>0</v>
      </c>
      <c r="K116" s="177" t="s">
        <v>128</v>
      </c>
      <c r="L116" s="41"/>
      <c r="M116" s="182" t="s">
        <v>5</v>
      </c>
      <c r="N116" s="183" t="s">
        <v>40</v>
      </c>
      <c r="O116" s="4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24" t="s">
        <v>129</v>
      </c>
      <c r="AT116" s="24" t="s">
        <v>124</v>
      </c>
      <c r="AU116" s="24" t="s">
        <v>78</v>
      </c>
      <c r="AY116" s="24" t="s">
        <v>121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4" t="s">
        <v>74</v>
      </c>
      <c r="BK116" s="186">
        <f>ROUND(I116*H116,2)</f>
        <v>0</v>
      </c>
      <c r="BL116" s="24" t="s">
        <v>129</v>
      </c>
      <c r="BM116" s="24" t="s">
        <v>490</v>
      </c>
    </row>
    <row r="117" spans="2:65" s="13" customFormat="1">
      <c r="B117" s="216"/>
      <c r="D117" s="188" t="s">
        <v>131</v>
      </c>
      <c r="E117" s="217" t="s">
        <v>5</v>
      </c>
      <c r="F117" s="218" t="s">
        <v>491</v>
      </c>
      <c r="H117" s="219" t="s">
        <v>5</v>
      </c>
      <c r="I117" s="220"/>
      <c r="L117" s="216"/>
      <c r="M117" s="221"/>
      <c r="N117" s="222"/>
      <c r="O117" s="222"/>
      <c r="P117" s="222"/>
      <c r="Q117" s="222"/>
      <c r="R117" s="222"/>
      <c r="S117" s="222"/>
      <c r="T117" s="223"/>
      <c r="AT117" s="219" t="s">
        <v>131</v>
      </c>
      <c r="AU117" s="219" t="s">
        <v>78</v>
      </c>
      <c r="AV117" s="13" t="s">
        <v>74</v>
      </c>
      <c r="AW117" s="13" t="s">
        <v>33</v>
      </c>
      <c r="AX117" s="13" t="s">
        <v>69</v>
      </c>
      <c r="AY117" s="219" t="s">
        <v>121</v>
      </c>
    </row>
    <row r="118" spans="2:65" s="11" customFormat="1">
      <c r="B118" s="187"/>
      <c r="D118" s="188" t="s">
        <v>131</v>
      </c>
      <c r="E118" s="189" t="s">
        <v>5</v>
      </c>
      <c r="F118" s="190" t="s">
        <v>492</v>
      </c>
      <c r="H118" s="191">
        <v>11.25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131</v>
      </c>
      <c r="AU118" s="189" t="s">
        <v>78</v>
      </c>
      <c r="AV118" s="11" t="s">
        <v>78</v>
      </c>
      <c r="AW118" s="11" t="s">
        <v>33</v>
      </c>
      <c r="AX118" s="11" t="s">
        <v>69</v>
      </c>
      <c r="AY118" s="189" t="s">
        <v>121</v>
      </c>
    </row>
    <row r="119" spans="2:65" s="12" customFormat="1">
      <c r="B119" s="196"/>
      <c r="D119" s="197" t="s">
        <v>131</v>
      </c>
      <c r="E119" s="198" t="s">
        <v>5</v>
      </c>
      <c r="F119" s="199" t="s">
        <v>133</v>
      </c>
      <c r="H119" s="200">
        <v>11.25</v>
      </c>
      <c r="I119" s="201"/>
      <c r="L119" s="196"/>
      <c r="M119" s="202"/>
      <c r="N119" s="203"/>
      <c r="O119" s="203"/>
      <c r="P119" s="203"/>
      <c r="Q119" s="203"/>
      <c r="R119" s="203"/>
      <c r="S119" s="203"/>
      <c r="T119" s="204"/>
      <c r="AT119" s="205" t="s">
        <v>131</v>
      </c>
      <c r="AU119" s="205" t="s">
        <v>78</v>
      </c>
      <c r="AV119" s="12" t="s">
        <v>129</v>
      </c>
      <c r="AW119" s="12" t="s">
        <v>33</v>
      </c>
      <c r="AX119" s="12" t="s">
        <v>74</v>
      </c>
      <c r="AY119" s="205" t="s">
        <v>121</v>
      </c>
    </row>
    <row r="120" spans="2:65" s="1" customFormat="1" ht="31.5" customHeight="1">
      <c r="B120" s="174"/>
      <c r="C120" s="175" t="s">
        <v>193</v>
      </c>
      <c r="D120" s="175" t="s">
        <v>124</v>
      </c>
      <c r="E120" s="176" t="s">
        <v>493</v>
      </c>
      <c r="F120" s="177" t="s">
        <v>494</v>
      </c>
      <c r="G120" s="178" t="s">
        <v>159</v>
      </c>
      <c r="H120" s="179">
        <v>11.25</v>
      </c>
      <c r="I120" s="180"/>
      <c r="J120" s="181">
        <f>ROUND(I120*H120,2)</f>
        <v>0</v>
      </c>
      <c r="K120" s="177" t="s">
        <v>128</v>
      </c>
      <c r="L120" s="41"/>
      <c r="M120" s="182" t="s">
        <v>5</v>
      </c>
      <c r="N120" s="183" t="s">
        <v>40</v>
      </c>
      <c r="O120" s="4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24" t="s">
        <v>129</v>
      </c>
      <c r="AT120" s="24" t="s">
        <v>124</v>
      </c>
      <c r="AU120" s="24" t="s">
        <v>78</v>
      </c>
      <c r="AY120" s="24" t="s">
        <v>121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4" t="s">
        <v>74</v>
      </c>
      <c r="BK120" s="186">
        <f>ROUND(I120*H120,2)</f>
        <v>0</v>
      </c>
      <c r="BL120" s="24" t="s">
        <v>129</v>
      </c>
      <c r="BM120" s="24" t="s">
        <v>495</v>
      </c>
    </row>
    <row r="121" spans="2:65" s="13" customFormat="1">
      <c r="B121" s="216"/>
      <c r="D121" s="188" t="s">
        <v>131</v>
      </c>
      <c r="E121" s="217" t="s">
        <v>5</v>
      </c>
      <c r="F121" s="218" t="s">
        <v>496</v>
      </c>
      <c r="H121" s="219" t="s">
        <v>5</v>
      </c>
      <c r="I121" s="220"/>
      <c r="L121" s="216"/>
      <c r="M121" s="221"/>
      <c r="N121" s="222"/>
      <c r="O121" s="222"/>
      <c r="P121" s="222"/>
      <c r="Q121" s="222"/>
      <c r="R121" s="222"/>
      <c r="S121" s="222"/>
      <c r="T121" s="223"/>
      <c r="AT121" s="219" t="s">
        <v>131</v>
      </c>
      <c r="AU121" s="219" t="s">
        <v>78</v>
      </c>
      <c r="AV121" s="13" t="s">
        <v>74</v>
      </c>
      <c r="AW121" s="13" t="s">
        <v>33</v>
      </c>
      <c r="AX121" s="13" t="s">
        <v>69</v>
      </c>
      <c r="AY121" s="219" t="s">
        <v>121</v>
      </c>
    </row>
    <row r="122" spans="2:65" s="11" customFormat="1">
      <c r="B122" s="187"/>
      <c r="D122" s="188" t="s">
        <v>131</v>
      </c>
      <c r="E122" s="189" t="s">
        <v>5</v>
      </c>
      <c r="F122" s="190" t="s">
        <v>497</v>
      </c>
      <c r="H122" s="191">
        <v>11.25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131</v>
      </c>
      <c r="AU122" s="189" t="s">
        <v>78</v>
      </c>
      <c r="AV122" s="11" t="s">
        <v>78</v>
      </c>
      <c r="AW122" s="11" t="s">
        <v>33</v>
      </c>
      <c r="AX122" s="11" t="s">
        <v>69</v>
      </c>
      <c r="AY122" s="189" t="s">
        <v>121</v>
      </c>
    </row>
    <row r="123" spans="2:65" s="12" customFormat="1">
      <c r="B123" s="196"/>
      <c r="D123" s="188" t="s">
        <v>131</v>
      </c>
      <c r="E123" s="232" t="s">
        <v>5</v>
      </c>
      <c r="F123" s="233" t="s">
        <v>133</v>
      </c>
      <c r="H123" s="234">
        <v>11.25</v>
      </c>
      <c r="I123" s="201"/>
      <c r="L123" s="196"/>
      <c r="M123" s="202"/>
      <c r="N123" s="203"/>
      <c r="O123" s="203"/>
      <c r="P123" s="203"/>
      <c r="Q123" s="203"/>
      <c r="R123" s="203"/>
      <c r="S123" s="203"/>
      <c r="T123" s="204"/>
      <c r="AT123" s="205" t="s">
        <v>131</v>
      </c>
      <c r="AU123" s="205" t="s">
        <v>78</v>
      </c>
      <c r="AV123" s="12" t="s">
        <v>129</v>
      </c>
      <c r="AW123" s="12" t="s">
        <v>33</v>
      </c>
      <c r="AX123" s="12" t="s">
        <v>74</v>
      </c>
      <c r="AY123" s="205" t="s">
        <v>121</v>
      </c>
    </row>
    <row r="124" spans="2:65" s="10" customFormat="1" ht="29.85" customHeight="1">
      <c r="B124" s="160"/>
      <c r="D124" s="171" t="s">
        <v>68</v>
      </c>
      <c r="E124" s="172" t="s">
        <v>144</v>
      </c>
      <c r="F124" s="172" t="s">
        <v>498</v>
      </c>
      <c r="I124" s="163"/>
      <c r="J124" s="173">
        <f>BK124</f>
        <v>0</v>
      </c>
      <c r="L124" s="160"/>
      <c r="M124" s="165"/>
      <c r="N124" s="166"/>
      <c r="O124" s="166"/>
      <c r="P124" s="167">
        <f>P125</f>
        <v>0</v>
      </c>
      <c r="Q124" s="166"/>
      <c r="R124" s="167">
        <f>R125</f>
        <v>0</v>
      </c>
      <c r="S124" s="166"/>
      <c r="T124" s="168">
        <f>T125</f>
        <v>0</v>
      </c>
      <c r="AR124" s="161" t="s">
        <v>74</v>
      </c>
      <c r="AT124" s="169" t="s">
        <v>68</v>
      </c>
      <c r="AU124" s="169" t="s">
        <v>74</v>
      </c>
      <c r="AY124" s="161" t="s">
        <v>121</v>
      </c>
      <c r="BK124" s="170">
        <f>BK125</f>
        <v>0</v>
      </c>
    </row>
    <row r="125" spans="2:65" s="1" customFormat="1" ht="22.5" customHeight="1">
      <c r="B125" s="174"/>
      <c r="C125" s="175" t="s">
        <v>195</v>
      </c>
      <c r="D125" s="175" t="s">
        <v>124</v>
      </c>
      <c r="E125" s="176" t="s">
        <v>499</v>
      </c>
      <c r="F125" s="177" t="s">
        <v>876</v>
      </c>
      <c r="G125" s="178" t="s">
        <v>500</v>
      </c>
      <c r="H125" s="179">
        <v>1</v>
      </c>
      <c r="I125" s="180"/>
      <c r="J125" s="181">
        <f>ROUND(I125*H125,2)</f>
        <v>0</v>
      </c>
      <c r="K125" s="177" t="s">
        <v>5</v>
      </c>
      <c r="L125" s="41"/>
      <c r="M125" s="182" t="s">
        <v>5</v>
      </c>
      <c r="N125" s="183" t="s">
        <v>40</v>
      </c>
      <c r="O125" s="4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24" t="s">
        <v>129</v>
      </c>
      <c r="AT125" s="24" t="s">
        <v>124</v>
      </c>
      <c r="AU125" s="24" t="s">
        <v>78</v>
      </c>
      <c r="AY125" s="24" t="s">
        <v>121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4" t="s">
        <v>74</v>
      </c>
      <c r="BK125" s="186">
        <f>ROUND(I125*H125,2)</f>
        <v>0</v>
      </c>
      <c r="BL125" s="24" t="s">
        <v>129</v>
      </c>
      <c r="BM125" s="24" t="s">
        <v>501</v>
      </c>
    </row>
    <row r="126" spans="2:65" s="10" customFormat="1" ht="29.85" customHeight="1">
      <c r="B126" s="160"/>
      <c r="D126" s="171" t="s">
        <v>68</v>
      </c>
      <c r="E126" s="172" t="s">
        <v>166</v>
      </c>
      <c r="F126" s="172" t="s">
        <v>345</v>
      </c>
      <c r="I126" s="163"/>
      <c r="J126" s="173">
        <f>BK126</f>
        <v>0</v>
      </c>
      <c r="L126" s="160"/>
      <c r="M126" s="165"/>
      <c r="N126" s="166"/>
      <c r="O126" s="166"/>
      <c r="P126" s="167">
        <f>SUM(P127:P135)</f>
        <v>0</v>
      </c>
      <c r="Q126" s="166"/>
      <c r="R126" s="167">
        <f>SUM(R127:R135)</f>
        <v>1.99142</v>
      </c>
      <c r="S126" s="166"/>
      <c r="T126" s="168">
        <f>SUM(T127:T135)</f>
        <v>0</v>
      </c>
      <c r="AR126" s="161" t="s">
        <v>74</v>
      </c>
      <c r="AT126" s="169" t="s">
        <v>68</v>
      </c>
      <c r="AU126" s="169" t="s">
        <v>74</v>
      </c>
      <c r="AY126" s="161" t="s">
        <v>121</v>
      </c>
      <c r="BK126" s="170">
        <f>SUM(BK127:BK135)</f>
        <v>0</v>
      </c>
    </row>
    <row r="127" spans="2:65" s="1" customFormat="1" ht="44.25" customHeight="1">
      <c r="B127" s="174"/>
      <c r="C127" s="175" t="s">
        <v>11</v>
      </c>
      <c r="D127" s="175" t="s">
        <v>124</v>
      </c>
      <c r="E127" s="176" t="s">
        <v>396</v>
      </c>
      <c r="F127" s="177" t="s">
        <v>873</v>
      </c>
      <c r="G127" s="178" t="s">
        <v>164</v>
      </c>
      <c r="H127" s="179">
        <v>4.5</v>
      </c>
      <c r="I127" s="180"/>
      <c r="J127" s="181">
        <f>ROUND(I127*H127,2)</f>
        <v>0</v>
      </c>
      <c r="K127" s="177" t="s">
        <v>128</v>
      </c>
      <c r="L127" s="41"/>
      <c r="M127" s="182" t="s">
        <v>5</v>
      </c>
      <c r="N127" s="183" t="s">
        <v>40</v>
      </c>
      <c r="O127" s="42"/>
      <c r="P127" s="184">
        <f>O127*H127</f>
        <v>0</v>
      </c>
      <c r="Q127" s="184">
        <v>0.15540000000000001</v>
      </c>
      <c r="R127" s="184">
        <f>Q127*H127</f>
        <v>0.69930000000000003</v>
      </c>
      <c r="S127" s="184">
        <v>0</v>
      </c>
      <c r="T127" s="185">
        <f>S127*H127</f>
        <v>0</v>
      </c>
      <c r="AR127" s="24" t="s">
        <v>129</v>
      </c>
      <c r="AT127" s="24" t="s">
        <v>124</v>
      </c>
      <c r="AU127" s="24" t="s">
        <v>78</v>
      </c>
      <c r="AY127" s="24" t="s">
        <v>121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4" t="s">
        <v>74</v>
      </c>
      <c r="BK127" s="186">
        <f>ROUND(I127*H127,2)</f>
        <v>0</v>
      </c>
      <c r="BL127" s="24" t="s">
        <v>129</v>
      </c>
      <c r="BM127" s="24" t="s">
        <v>502</v>
      </c>
    </row>
    <row r="128" spans="2:65" s="13" customFormat="1">
      <c r="B128" s="216"/>
      <c r="D128" s="188" t="s">
        <v>131</v>
      </c>
      <c r="E128" s="217" t="s">
        <v>5</v>
      </c>
      <c r="F128" s="218" t="s">
        <v>398</v>
      </c>
      <c r="H128" s="219" t="s">
        <v>5</v>
      </c>
      <c r="I128" s="220"/>
      <c r="L128" s="216"/>
      <c r="M128" s="221"/>
      <c r="N128" s="222"/>
      <c r="O128" s="222"/>
      <c r="P128" s="222"/>
      <c r="Q128" s="222"/>
      <c r="R128" s="222"/>
      <c r="S128" s="222"/>
      <c r="T128" s="223"/>
      <c r="AT128" s="219" t="s">
        <v>131</v>
      </c>
      <c r="AU128" s="219" t="s">
        <v>78</v>
      </c>
      <c r="AV128" s="13" t="s">
        <v>74</v>
      </c>
      <c r="AW128" s="13" t="s">
        <v>33</v>
      </c>
      <c r="AX128" s="13" t="s">
        <v>69</v>
      </c>
      <c r="AY128" s="219" t="s">
        <v>121</v>
      </c>
    </row>
    <row r="129" spans="2:65" s="11" customFormat="1">
      <c r="B129" s="187"/>
      <c r="D129" s="188" t="s">
        <v>131</v>
      </c>
      <c r="E129" s="189" t="s">
        <v>5</v>
      </c>
      <c r="F129" s="190" t="s">
        <v>503</v>
      </c>
      <c r="H129" s="191">
        <v>4.5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131</v>
      </c>
      <c r="AU129" s="189" t="s">
        <v>78</v>
      </c>
      <c r="AV129" s="11" t="s">
        <v>78</v>
      </c>
      <c r="AW129" s="11" t="s">
        <v>33</v>
      </c>
      <c r="AX129" s="11" t="s">
        <v>69</v>
      </c>
      <c r="AY129" s="189" t="s">
        <v>121</v>
      </c>
    </row>
    <row r="130" spans="2:65" s="12" customFormat="1">
      <c r="B130" s="196"/>
      <c r="D130" s="197" t="s">
        <v>131</v>
      </c>
      <c r="E130" s="198" t="s">
        <v>5</v>
      </c>
      <c r="F130" s="199" t="s">
        <v>133</v>
      </c>
      <c r="H130" s="200">
        <v>4.5</v>
      </c>
      <c r="I130" s="201"/>
      <c r="L130" s="196"/>
      <c r="M130" s="202"/>
      <c r="N130" s="203"/>
      <c r="O130" s="203"/>
      <c r="P130" s="203"/>
      <c r="Q130" s="203"/>
      <c r="R130" s="203"/>
      <c r="S130" s="203"/>
      <c r="T130" s="204"/>
      <c r="AT130" s="205" t="s">
        <v>131</v>
      </c>
      <c r="AU130" s="205" t="s">
        <v>78</v>
      </c>
      <c r="AV130" s="12" t="s">
        <v>129</v>
      </c>
      <c r="AW130" s="12" t="s">
        <v>33</v>
      </c>
      <c r="AX130" s="12" t="s">
        <v>74</v>
      </c>
      <c r="AY130" s="205" t="s">
        <v>121</v>
      </c>
    </row>
    <row r="131" spans="2:65" s="1" customFormat="1" ht="22.5" customHeight="1">
      <c r="B131" s="174"/>
      <c r="C131" s="206" t="s">
        <v>204</v>
      </c>
      <c r="D131" s="206" t="s">
        <v>140</v>
      </c>
      <c r="E131" s="207" t="s">
        <v>401</v>
      </c>
      <c r="F131" s="208" t="s">
        <v>402</v>
      </c>
      <c r="G131" s="209" t="s">
        <v>277</v>
      </c>
      <c r="H131" s="210">
        <v>4.5</v>
      </c>
      <c r="I131" s="211"/>
      <c r="J131" s="212">
        <f>ROUND(I131*H131,2)</f>
        <v>0</v>
      </c>
      <c r="K131" s="208" t="s">
        <v>128</v>
      </c>
      <c r="L131" s="213"/>
      <c r="M131" s="214" t="s">
        <v>5</v>
      </c>
      <c r="N131" s="215" t="s">
        <v>40</v>
      </c>
      <c r="O131" s="42"/>
      <c r="P131" s="184">
        <f>O131*H131</f>
        <v>0</v>
      </c>
      <c r="Q131" s="184">
        <v>5.5E-2</v>
      </c>
      <c r="R131" s="184">
        <f>Q131*H131</f>
        <v>0.2475</v>
      </c>
      <c r="S131" s="184">
        <v>0</v>
      </c>
      <c r="T131" s="185">
        <f>S131*H131</f>
        <v>0</v>
      </c>
      <c r="AR131" s="24" t="s">
        <v>144</v>
      </c>
      <c r="AT131" s="24" t="s">
        <v>140</v>
      </c>
      <c r="AU131" s="24" t="s">
        <v>78</v>
      </c>
      <c r="AY131" s="24" t="s">
        <v>121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4" t="s">
        <v>74</v>
      </c>
      <c r="BK131" s="186">
        <f>ROUND(I131*H131,2)</f>
        <v>0</v>
      </c>
      <c r="BL131" s="24" t="s">
        <v>129</v>
      </c>
      <c r="BM131" s="24" t="s">
        <v>504</v>
      </c>
    </row>
    <row r="132" spans="2:65" s="1" customFormat="1" ht="22.5" customHeight="1">
      <c r="B132" s="174"/>
      <c r="C132" s="175" t="s">
        <v>210</v>
      </c>
      <c r="D132" s="175" t="s">
        <v>124</v>
      </c>
      <c r="E132" s="176" t="s">
        <v>505</v>
      </c>
      <c r="F132" s="177" t="s">
        <v>506</v>
      </c>
      <c r="G132" s="178" t="s">
        <v>277</v>
      </c>
      <c r="H132" s="179">
        <v>1</v>
      </c>
      <c r="I132" s="180"/>
      <c r="J132" s="181">
        <f>ROUND(I132*H132,2)</f>
        <v>0</v>
      </c>
      <c r="K132" s="177" t="s">
        <v>128</v>
      </c>
      <c r="L132" s="41"/>
      <c r="M132" s="182" t="s">
        <v>5</v>
      </c>
      <c r="N132" s="183" t="s">
        <v>40</v>
      </c>
      <c r="O132" s="42"/>
      <c r="P132" s="184">
        <f>O132*H132</f>
        <v>0</v>
      </c>
      <c r="Q132" s="184">
        <v>1.1199999999999999E-3</v>
      </c>
      <c r="R132" s="184">
        <f>Q132*H132</f>
        <v>1.1199999999999999E-3</v>
      </c>
      <c r="S132" s="184">
        <v>0</v>
      </c>
      <c r="T132" s="185">
        <f>S132*H132</f>
        <v>0</v>
      </c>
      <c r="AR132" s="24" t="s">
        <v>129</v>
      </c>
      <c r="AT132" s="24" t="s">
        <v>124</v>
      </c>
      <c r="AU132" s="24" t="s">
        <v>78</v>
      </c>
      <c r="AY132" s="24" t="s">
        <v>121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4" t="s">
        <v>74</v>
      </c>
      <c r="BK132" s="186">
        <f>ROUND(I132*H132,2)</f>
        <v>0</v>
      </c>
      <c r="BL132" s="24" t="s">
        <v>129</v>
      </c>
      <c r="BM132" s="24" t="s">
        <v>507</v>
      </c>
    </row>
    <row r="133" spans="2:65" s="1" customFormat="1" ht="22.5" customHeight="1">
      <c r="B133" s="174"/>
      <c r="C133" s="206" t="s">
        <v>216</v>
      </c>
      <c r="D133" s="206" t="s">
        <v>140</v>
      </c>
      <c r="E133" s="207" t="s">
        <v>508</v>
      </c>
      <c r="F133" s="208" t="s">
        <v>877</v>
      </c>
      <c r="G133" s="209" t="s">
        <v>277</v>
      </c>
      <c r="H133" s="210">
        <v>1</v>
      </c>
      <c r="I133" s="211"/>
      <c r="J133" s="212">
        <f>ROUND(I133*H133,2)</f>
        <v>0</v>
      </c>
      <c r="K133" s="208" t="s">
        <v>128</v>
      </c>
      <c r="L133" s="213"/>
      <c r="M133" s="214" t="s">
        <v>5</v>
      </c>
      <c r="N133" s="215" t="s">
        <v>40</v>
      </c>
      <c r="O133" s="42"/>
      <c r="P133" s="184">
        <f>O133*H133</f>
        <v>0</v>
      </c>
      <c r="Q133" s="184">
        <v>1.35E-2</v>
      </c>
      <c r="R133" s="184">
        <f>Q133*H133</f>
        <v>1.35E-2</v>
      </c>
      <c r="S133" s="184">
        <v>0</v>
      </c>
      <c r="T133" s="185">
        <f>S133*H133</f>
        <v>0</v>
      </c>
      <c r="AR133" s="24" t="s">
        <v>144</v>
      </c>
      <c r="AT133" s="24" t="s">
        <v>140</v>
      </c>
      <c r="AU133" s="24" t="s">
        <v>78</v>
      </c>
      <c r="AY133" s="24" t="s">
        <v>121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4" t="s">
        <v>74</v>
      </c>
      <c r="BK133" s="186">
        <f>ROUND(I133*H133,2)</f>
        <v>0</v>
      </c>
      <c r="BL133" s="24" t="s">
        <v>129</v>
      </c>
      <c r="BM133" s="24" t="s">
        <v>509</v>
      </c>
    </row>
    <row r="134" spans="2:65" s="1" customFormat="1" ht="22.5" customHeight="1">
      <c r="B134" s="174"/>
      <c r="C134" s="206" t="s">
        <v>223</v>
      </c>
      <c r="D134" s="206" t="s">
        <v>140</v>
      </c>
      <c r="E134" s="207" t="s">
        <v>510</v>
      </c>
      <c r="F134" s="208" t="s">
        <v>878</v>
      </c>
      <c r="G134" s="209" t="s">
        <v>500</v>
      </c>
      <c r="H134" s="210">
        <v>1</v>
      </c>
      <c r="I134" s="211"/>
      <c r="J134" s="212">
        <f>ROUND(I134*H134,2)</f>
        <v>0</v>
      </c>
      <c r="K134" s="208" t="s">
        <v>5</v>
      </c>
      <c r="L134" s="213"/>
      <c r="M134" s="214" t="s">
        <v>5</v>
      </c>
      <c r="N134" s="215" t="s">
        <v>40</v>
      </c>
      <c r="O134" s="42"/>
      <c r="P134" s="184">
        <f>O134*H134</f>
        <v>0</v>
      </c>
      <c r="Q134" s="184">
        <v>1</v>
      </c>
      <c r="R134" s="184">
        <f>Q134*H134</f>
        <v>1</v>
      </c>
      <c r="S134" s="184">
        <v>0</v>
      </c>
      <c r="T134" s="185">
        <f>S134*H134</f>
        <v>0</v>
      </c>
      <c r="AR134" s="24" t="s">
        <v>144</v>
      </c>
      <c r="AT134" s="24" t="s">
        <v>140</v>
      </c>
      <c r="AU134" s="24" t="s">
        <v>78</v>
      </c>
      <c r="AY134" s="24" t="s">
        <v>121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4" t="s">
        <v>74</v>
      </c>
      <c r="BK134" s="186">
        <f>ROUND(I134*H134,2)</f>
        <v>0</v>
      </c>
      <c r="BL134" s="24" t="s">
        <v>129</v>
      </c>
      <c r="BM134" s="24" t="s">
        <v>511</v>
      </c>
    </row>
    <row r="135" spans="2:65" s="1" customFormat="1" ht="31.5" customHeight="1">
      <c r="B135" s="174"/>
      <c r="C135" s="206" t="s">
        <v>227</v>
      </c>
      <c r="D135" s="206" t="s">
        <v>140</v>
      </c>
      <c r="E135" s="207" t="s">
        <v>512</v>
      </c>
      <c r="F135" s="208" t="s">
        <v>513</v>
      </c>
      <c r="G135" s="209" t="s">
        <v>164</v>
      </c>
      <c r="H135" s="210">
        <v>3</v>
      </c>
      <c r="I135" s="211"/>
      <c r="J135" s="212">
        <f>ROUND(I135*H135,2)</f>
        <v>0</v>
      </c>
      <c r="K135" s="208" t="s">
        <v>5</v>
      </c>
      <c r="L135" s="213"/>
      <c r="M135" s="214" t="s">
        <v>5</v>
      </c>
      <c r="N135" s="215" t="s">
        <v>40</v>
      </c>
      <c r="O135" s="42"/>
      <c r="P135" s="184">
        <f>O135*H135</f>
        <v>0</v>
      </c>
      <c r="Q135" s="184">
        <v>0.01</v>
      </c>
      <c r="R135" s="184">
        <f>Q135*H135</f>
        <v>0.03</v>
      </c>
      <c r="S135" s="184">
        <v>0</v>
      </c>
      <c r="T135" s="185">
        <f>S135*H135</f>
        <v>0</v>
      </c>
      <c r="AR135" s="24" t="s">
        <v>144</v>
      </c>
      <c r="AT135" s="24" t="s">
        <v>140</v>
      </c>
      <c r="AU135" s="24" t="s">
        <v>78</v>
      </c>
      <c r="AY135" s="24" t="s">
        <v>121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4" t="s">
        <v>74</v>
      </c>
      <c r="BK135" s="186">
        <f>ROUND(I135*H135,2)</f>
        <v>0</v>
      </c>
      <c r="BL135" s="24" t="s">
        <v>129</v>
      </c>
      <c r="BM135" s="24" t="s">
        <v>514</v>
      </c>
    </row>
    <row r="136" spans="2:65" s="10" customFormat="1" ht="29.85" customHeight="1">
      <c r="B136" s="160"/>
      <c r="D136" s="171" t="s">
        <v>68</v>
      </c>
      <c r="E136" s="172" t="s">
        <v>449</v>
      </c>
      <c r="F136" s="172" t="s">
        <v>450</v>
      </c>
      <c r="I136" s="163"/>
      <c r="J136" s="173">
        <f>BK136</f>
        <v>0</v>
      </c>
      <c r="L136" s="160"/>
      <c r="M136" s="165"/>
      <c r="N136" s="166"/>
      <c r="O136" s="166"/>
      <c r="P136" s="167">
        <f>P137</f>
        <v>0</v>
      </c>
      <c r="Q136" s="166"/>
      <c r="R136" s="167">
        <f>R137</f>
        <v>0</v>
      </c>
      <c r="S136" s="166"/>
      <c r="T136" s="168">
        <f>T137</f>
        <v>0</v>
      </c>
      <c r="AR136" s="161" t="s">
        <v>74</v>
      </c>
      <c r="AT136" s="169" t="s">
        <v>68</v>
      </c>
      <c r="AU136" s="169" t="s">
        <v>74</v>
      </c>
      <c r="AY136" s="161" t="s">
        <v>121</v>
      </c>
      <c r="BK136" s="170">
        <f>BK137</f>
        <v>0</v>
      </c>
    </row>
    <row r="137" spans="2:65" s="1" customFormat="1" ht="31.5" customHeight="1">
      <c r="B137" s="174"/>
      <c r="C137" s="175" t="s">
        <v>10</v>
      </c>
      <c r="D137" s="175" t="s">
        <v>124</v>
      </c>
      <c r="E137" s="176" t="s">
        <v>452</v>
      </c>
      <c r="F137" s="177" t="s">
        <v>453</v>
      </c>
      <c r="G137" s="178" t="s">
        <v>143</v>
      </c>
      <c r="H137" s="179">
        <v>7.5540000000000003</v>
      </c>
      <c r="I137" s="180"/>
      <c r="J137" s="181">
        <f>ROUND(I137*H137,2)</f>
        <v>0</v>
      </c>
      <c r="K137" s="177" t="s">
        <v>128</v>
      </c>
      <c r="L137" s="41"/>
      <c r="M137" s="182" t="s">
        <v>5</v>
      </c>
      <c r="N137" s="183" t="s">
        <v>40</v>
      </c>
      <c r="O137" s="4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24" t="s">
        <v>129</v>
      </c>
      <c r="AT137" s="24" t="s">
        <v>124</v>
      </c>
      <c r="AU137" s="24" t="s">
        <v>78</v>
      </c>
      <c r="AY137" s="24" t="s">
        <v>121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4" t="s">
        <v>74</v>
      </c>
      <c r="BK137" s="186">
        <f>ROUND(I137*H137,2)</f>
        <v>0</v>
      </c>
      <c r="BL137" s="24" t="s">
        <v>129</v>
      </c>
      <c r="BM137" s="24" t="s">
        <v>515</v>
      </c>
    </row>
    <row r="138" spans="2:65" s="10" customFormat="1" ht="37.35" customHeight="1">
      <c r="B138" s="160"/>
      <c r="D138" s="171" t="s">
        <v>68</v>
      </c>
      <c r="E138" s="239" t="s">
        <v>516</v>
      </c>
      <c r="F138" s="239" t="s">
        <v>517</v>
      </c>
      <c r="I138" s="163"/>
      <c r="J138" s="240">
        <f>BK138</f>
        <v>0</v>
      </c>
      <c r="L138" s="160"/>
      <c r="M138" s="165"/>
      <c r="N138" s="166"/>
      <c r="O138" s="166"/>
      <c r="P138" s="167">
        <f>SUM(P139:P143)</f>
        <v>0</v>
      </c>
      <c r="Q138" s="166"/>
      <c r="R138" s="167">
        <f>SUM(R139:R143)</f>
        <v>0</v>
      </c>
      <c r="S138" s="166"/>
      <c r="T138" s="168">
        <f>SUM(T139:T143)</f>
        <v>0</v>
      </c>
      <c r="AR138" s="161" t="s">
        <v>147</v>
      </c>
      <c r="AT138" s="169" t="s">
        <v>68</v>
      </c>
      <c r="AU138" s="169" t="s">
        <v>69</v>
      </c>
      <c r="AY138" s="161" t="s">
        <v>121</v>
      </c>
      <c r="BK138" s="170">
        <f>SUM(BK139:BK143)</f>
        <v>0</v>
      </c>
    </row>
    <row r="139" spans="2:65" s="1" customFormat="1" ht="22.5" customHeight="1">
      <c r="B139" s="174"/>
      <c r="C139" s="175" t="s">
        <v>236</v>
      </c>
      <c r="D139" s="175" t="s">
        <v>124</v>
      </c>
      <c r="E139" s="176" t="s">
        <v>518</v>
      </c>
      <c r="F139" s="177" t="s">
        <v>669</v>
      </c>
      <c r="G139" s="178" t="s">
        <v>519</v>
      </c>
      <c r="H139" s="179">
        <v>1</v>
      </c>
      <c r="I139" s="180"/>
      <c r="J139" s="181">
        <f>ROUND(I139*H139,2)</f>
        <v>0</v>
      </c>
      <c r="K139" s="177" t="s">
        <v>5</v>
      </c>
      <c r="L139" s="41"/>
      <c r="M139" s="182" t="s">
        <v>5</v>
      </c>
      <c r="N139" s="183" t="s">
        <v>40</v>
      </c>
      <c r="O139" s="4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4" t="s">
        <v>129</v>
      </c>
      <c r="AT139" s="24" t="s">
        <v>124</v>
      </c>
      <c r="AU139" s="24" t="s">
        <v>74</v>
      </c>
      <c r="AY139" s="24" t="s">
        <v>121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4" t="s">
        <v>74</v>
      </c>
      <c r="BK139" s="186">
        <f>ROUND(I139*H139,2)</f>
        <v>0</v>
      </c>
      <c r="BL139" s="24" t="s">
        <v>129</v>
      </c>
      <c r="BM139" s="24" t="s">
        <v>520</v>
      </c>
    </row>
    <row r="140" spans="2:65" s="1" customFormat="1" ht="22.5" customHeight="1">
      <c r="B140" s="174"/>
      <c r="C140" s="175" t="s">
        <v>238</v>
      </c>
      <c r="D140" s="175" t="s">
        <v>124</v>
      </c>
      <c r="E140" s="176" t="s">
        <v>521</v>
      </c>
      <c r="F140" s="177" t="s">
        <v>522</v>
      </c>
      <c r="G140" s="178" t="s">
        <v>500</v>
      </c>
      <c r="H140" s="179">
        <v>4</v>
      </c>
      <c r="I140" s="180"/>
      <c r="J140" s="181">
        <f>ROUND(I140*H140,2)</f>
        <v>0</v>
      </c>
      <c r="K140" s="177" t="s">
        <v>5</v>
      </c>
      <c r="L140" s="41"/>
      <c r="M140" s="182" t="s">
        <v>5</v>
      </c>
      <c r="N140" s="183" t="s">
        <v>40</v>
      </c>
      <c r="O140" s="4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AR140" s="24" t="s">
        <v>129</v>
      </c>
      <c r="AT140" s="24" t="s">
        <v>124</v>
      </c>
      <c r="AU140" s="24" t="s">
        <v>74</v>
      </c>
      <c r="AY140" s="24" t="s">
        <v>121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4" t="s">
        <v>74</v>
      </c>
      <c r="BK140" s="186">
        <f>ROUND(I140*H140,2)</f>
        <v>0</v>
      </c>
      <c r="BL140" s="24" t="s">
        <v>129</v>
      </c>
      <c r="BM140" s="24" t="s">
        <v>523</v>
      </c>
    </row>
    <row r="141" spans="2:65" s="1" customFormat="1" ht="22.5" customHeight="1">
      <c r="B141" s="174"/>
      <c r="C141" s="175" t="s">
        <v>241</v>
      </c>
      <c r="D141" s="175" t="s">
        <v>124</v>
      </c>
      <c r="E141" s="176" t="s">
        <v>524</v>
      </c>
      <c r="F141" s="177" t="s">
        <v>879</v>
      </c>
      <c r="G141" s="178" t="s">
        <v>519</v>
      </c>
      <c r="H141" s="179">
        <v>1</v>
      </c>
      <c r="I141" s="180"/>
      <c r="J141" s="181">
        <f>ROUND(I141*H141,2)</f>
        <v>0</v>
      </c>
      <c r="K141" s="177" t="s">
        <v>5</v>
      </c>
      <c r="L141" s="41"/>
      <c r="M141" s="182" t="s">
        <v>5</v>
      </c>
      <c r="N141" s="183" t="s">
        <v>40</v>
      </c>
      <c r="O141" s="4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24" t="s">
        <v>129</v>
      </c>
      <c r="AT141" s="24" t="s">
        <v>124</v>
      </c>
      <c r="AU141" s="24" t="s">
        <v>74</v>
      </c>
      <c r="AY141" s="24" t="s">
        <v>121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4" t="s">
        <v>74</v>
      </c>
      <c r="BK141" s="186">
        <f>ROUND(I141*H141,2)</f>
        <v>0</v>
      </c>
      <c r="BL141" s="24" t="s">
        <v>129</v>
      </c>
      <c r="BM141" s="24" t="s">
        <v>525</v>
      </c>
    </row>
    <row r="142" spans="2:65" s="1" customFormat="1" ht="22.5" customHeight="1">
      <c r="B142" s="174"/>
      <c r="C142" s="175" t="s">
        <v>245</v>
      </c>
      <c r="D142" s="175" t="s">
        <v>124</v>
      </c>
      <c r="E142" s="176" t="s">
        <v>526</v>
      </c>
      <c r="F142" s="177" t="s">
        <v>880</v>
      </c>
      <c r="G142" s="178" t="s">
        <v>519</v>
      </c>
      <c r="H142" s="179">
        <v>1</v>
      </c>
      <c r="I142" s="180"/>
      <c r="J142" s="181">
        <f>ROUND(I142*H142,2)</f>
        <v>0</v>
      </c>
      <c r="K142" s="177" t="s">
        <v>5</v>
      </c>
      <c r="L142" s="41"/>
      <c r="M142" s="182" t="s">
        <v>5</v>
      </c>
      <c r="N142" s="183" t="s">
        <v>40</v>
      </c>
      <c r="O142" s="4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24" t="s">
        <v>129</v>
      </c>
      <c r="AT142" s="24" t="s">
        <v>124</v>
      </c>
      <c r="AU142" s="24" t="s">
        <v>74</v>
      </c>
      <c r="AY142" s="24" t="s">
        <v>121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4" t="s">
        <v>74</v>
      </c>
      <c r="BK142" s="186">
        <f>ROUND(I142*H142,2)</f>
        <v>0</v>
      </c>
      <c r="BL142" s="24" t="s">
        <v>129</v>
      </c>
      <c r="BM142" s="24" t="s">
        <v>527</v>
      </c>
    </row>
    <row r="143" spans="2:65" s="1" customFormat="1" ht="22.5" customHeight="1">
      <c r="B143" s="174"/>
      <c r="C143" s="175" t="s">
        <v>249</v>
      </c>
      <c r="D143" s="175" t="s">
        <v>124</v>
      </c>
      <c r="E143" s="176" t="s">
        <v>528</v>
      </c>
      <c r="F143" s="177" t="s">
        <v>881</v>
      </c>
      <c r="G143" s="178" t="s">
        <v>519</v>
      </c>
      <c r="H143" s="179">
        <v>1</v>
      </c>
      <c r="I143" s="180"/>
      <c r="J143" s="181">
        <f>ROUND(I143*H143,2)</f>
        <v>0</v>
      </c>
      <c r="K143" s="177" t="s">
        <v>5</v>
      </c>
      <c r="L143" s="41"/>
      <c r="M143" s="182" t="s">
        <v>5</v>
      </c>
      <c r="N143" s="235" t="s">
        <v>40</v>
      </c>
      <c r="O143" s="23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AR143" s="24" t="s">
        <v>129</v>
      </c>
      <c r="AT143" s="24" t="s">
        <v>124</v>
      </c>
      <c r="AU143" s="24" t="s">
        <v>74</v>
      </c>
      <c r="AY143" s="24" t="s">
        <v>121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4" t="s">
        <v>74</v>
      </c>
      <c r="BK143" s="186">
        <f>ROUND(I143*H143,2)</f>
        <v>0</v>
      </c>
      <c r="BL143" s="24" t="s">
        <v>129</v>
      </c>
      <c r="BM143" s="24" t="s">
        <v>529</v>
      </c>
    </row>
    <row r="144" spans="2:65" s="1" customFormat="1" ht="6.95" customHeight="1">
      <c r="B144" s="56"/>
      <c r="C144" s="57"/>
      <c r="D144" s="57"/>
      <c r="E144" s="57"/>
      <c r="F144" s="57"/>
      <c r="G144" s="57"/>
      <c r="H144" s="57"/>
      <c r="I144" s="127"/>
      <c r="J144" s="57"/>
      <c r="K144" s="57"/>
      <c r="L144" s="41"/>
    </row>
  </sheetData>
  <autoFilter ref="C83:K14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5"/>
  <sheetViews>
    <sheetView showGridLines="0" workbookViewId="0">
      <pane ySplit="1" topLeftCell="A68" activePane="bottomLeft" state="frozen"/>
      <selection pane="bottomLeft" activeCell="I89" sqref="I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84</v>
      </c>
      <c r="G1" s="360" t="s">
        <v>85</v>
      </c>
      <c r="H1" s="360"/>
      <c r="I1" s="103"/>
      <c r="J1" s="102" t="s">
        <v>86</v>
      </c>
      <c r="K1" s="101" t="s">
        <v>87</v>
      </c>
      <c r="L1" s="102" t="s">
        <v>88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20" t="s">
        <v>8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78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05"/>
      <c r="J6" s="29"/>
      <c r="K6" s="31"/>
    </row>
    <row r="7" spans="1:70" ht="22.5" customHeight="1">
      <c r="B7" s="28"/>
      <c r="C7" s="29"/>
      <c r="D7" s="29"/>
      <c r="E7" s="361" t="str">
        <f>'Rekapitulace stavby'!K6</f>
        <v>Cyklistické propojení Kopřivnice,Paseky-Závišice</v>
      </c>
      <c r="F7" s="362"/>
      <c r="G7" s="362"/>
      <c r="H7" s="362"/>
      <c r="I7" s="105"/>
      <c r="J7" s="29"/>
      <c r="K7" s="31"/>
    </row>
    <row r="8" spans="1:70" s="1" customFormat="1" ht="15">
      <c r="B8" s="41"/>
      <c r="C8" s="42"/>
      <c r="D8" s="37" t="s">
        <v>90</v>
      </c>
      <c r="E8" s="42"/>
      <c r="F8" s="42"/>
      <c r="G8" s="42"/>
      <c r="H8" s="42"/>
      <c r="I8" s="106"/>
      <c r="J8" s="42"/>
      <c r="K8" s="45"/>
    </row>
    <row r="9" spans="1:70" s="1" customFormat="1" ht="36.950000000000003" customHeight="1">
      <c r="B9" s="41"/>
      <c r="C9" s="42"/>
      <c r="D9" s="42"/>
      <c r="E9" s="363" t="s">
        <v>530</v>
      </c>
      <c r="F9" s="364"/>
      <c r="G9" s="364"/>
      <c r="H9" s="364"/>
      <c r="I9" s="10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06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5</v>
      </c>
      <c r="G11" s="42"/>
      <c r="H11" s="42"/>
      <c r="I11" s="107" t="s">
        <v>21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22</v>
      </c>
      <c r="E12" s="42"/>
      <c r="F12" s="35" t="s">
        <v>23</v>
      </c>
      <c r="G12" s="42"/>
      <c r="H12" s="42"/>
      <c r="I12" s="107" t="s">
        <v>24</v>
      </c>
      <c r="J12" s="108" t="str">
        <f>'Rekapitulace stavby'!AN8</f>
        <v>23. 1. 2019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6"/>
      <c r="J13" s="42"/>
      <c r="K13" s="45"/>
    </row>
    <row r="14" spans="1:70" s="1" customFormat="1" ht="14.45" customHeight="1">
      <c r="B14" s="41"/>
      <c r="C14" s="42"/>
      <c r="D14" s="37" t="s">
        <v>26</v>
      </c>
      <c r="E14" s="42"/>
      <c r="F14" s="42"/>
      <c r="G14" s="42"/>
      <c r="H14" s="42"/>
      <c r="I14" s="107" t="s">
        <v>27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28</v>
      </c>
      <c r="F15" s="42"/>
      <c r="G15" s="42"/>
      <c r="H15" s="42"/>
      <c r="I15" s="107" t="s">
        <v>29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6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07" t="s">
        <v>27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>Ing.Ondřej Bojko</v>
      </c>
      <c r="F18" s="42"/>
      <c r="G18" s="42"/>
      <c r="H18" s="42"/>
      <c r="I18" s="107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6"/>
      <c r="J19" s="42"/>
      <c r="K19" s="45"/>
    </row>
    <row r="20" spans="2:11" s="1" customFormat="1" ht="14.45" customHeight="1">
      <c r="B20" s="41"/>
      <c r="C20" s="42"/>
      <c r="D20" s="37" t="s">
        <v>31</v>
      </c>
      <c r="E20" s="42"/>
      <c r="F20" s="42"/>
      <c r="G20" s="42"/>
      <c r="H20" s="42"/>
      <c r="I20" s="107" t="s">
        <v>27</v>
      </c>
      <c r="J20" s="35" t="s">
        <v>5</v>
      </c>
      <c r="K20" s="45"/>
    </row>
    <row r="21" spans="2:11" s="1" customFormat="1" ht="18" customHeight="1">
      <c r="B21" s="41"/>
      <c r="C21" s="42"/>
      <c r="D21" s="42"/>
      <c r="E21" s="35" t="s">
        <v>32</v>
      </c>
      <c r="F21" s="42"/>
      <c r="G21" s="42"/>
      <c r="H21" s="42"/>
      <c r="I21" s="107" t="s">
        <v>29</v>
      </c>
      <c r="J21" s="35" t="s">
        <v>5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6"/>
      <c r="J22" s="42"/>
      <c r="K22" s="45"/>
    </row>
    <row r="23" spans="2:11" s="1" customFormat="1" ht="14.45" customHeight="1">
      <c r="B23" s="41"/>
      <c r="C23" s="42"/>
      <c r="D23" s="37" t="s">
        <v>34</v>
      </c>
      <c r="E23" s="42"/>
      <c r="F23" s="42"/>
      <c r="G23" s="42"/>
      <c r="H23" s="42"/>
      <c r="I23" s="106"/>
      <c r="J23" s="42"/>
      <c r="K23" s="45"/>
    </row>
    <row r="24" spans="2:11" s="6" customFormat="1" ht="22.5" customHeight="1">
      <c r="B24" s="109"/>
      <c r="C24" s="110"/>
      <c r="D24" s="110"/>
      <c r="E24" s="353" t="s">
        <v>5</v>
      </c>
      <c r="F24" s="353"/>
      <c r="G24" s="353"/>
      <c r="H24" s="353"/>
      <c r="I24" s="111"/>
      <c r="J24" s="110"/>
      <c r="K24" s="11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6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3"/>
      <c r="J26" s="68"/>
      <c r="K26" s="114"/>
    </row>
    <row r="27" spans="2:11" s="1" customFormat="1" ht="25.35" customHeight="1">
      <c r="B27" s="41"/>
      <c r="C27" s="42"/>
      <c r="D27" s="115" t="s">
        <v>35</v>
      </c>
      <c r="E27" s="42"/>
      <c r="F27" s="42"/>
      <c r="G27" s="42"/>
      <c r="H27" s="42"/>
      <c r="I27" s="106"/>
      <c r="J27" s="116">
        <f>ROUND(J86,2)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3"/>
      <c r="J28" s="68"/>
      <c r="K28" s="114"/>
    </row>
    <row r="29" spans="2:11" s="1" customFormat="1" ht="14.45" customHeight="1">
      <c r="B29" s="41"/>
      <c r="C29" s="42"/>
      <c r="D29" s="42"/>
      <c r="E29" s="42"/>
      <c r="F29" s="46" t="s">
        <v>37</v>
      </c>
      <c r="G29" s="42"/>
      <c r="H29" s="42"/>
      <c r="I29" s="117" t="s">
        <v>36</v>
      </c>
      <c r="J29" s="46" t="s">
        <v>38</v>
      </c>
      <c r="K29" s="45"/>
    </row>
    <row r="30" spans="2:11" s="1" customFormat="1" ht="14.45" customHeight="1">
      <c r="B30" s="41"/>
      <c r="C30" s="42"/>
      <c r="D30" s="49" t="s">
        <v>39</v>
      </c>
      <c r="E30" s="49" t="s">
        <v>40</v>
      </c>
      <c r="F30" s="118">
        <f>ROUND(SUM(BE86:BE254), 2)</f>
        <v>0</v>
      </c>
      <c r="G30" s="42"/>
      <c r="H30" s="42"/>
      <c r="I30" s="119">
        <v>0.21</v>
      </c>
      <c r="J30" s="118">
        <f>ROUND(ROUND((SUM(BE86:BE254)),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41</v>
      </c>
      <c r="F31" s="118">
        <f>ROUND(SUM(BF86:BF254), 2)</f>
        <v>0</v>
      </c>
      <c r="G31" s="42"/>
      <c r="H31" s="42"/>
      <c r="I31" s="119">
        <v>0.15</v>
      </c>
      <c r="J31" s="118">
        <f>ROUND(ROUND((SUM(BF86:BF254)),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42</v>
      </c>
      <c r="F32" s="118">
        <f>ROUND(SUM(BG86:BG254), 2)</f>
        <v>0</v>
      </c>
      <c r="G32" s="42"/>
      <c r="H32" s="42"/>
      <c r="I32" s="119">
        <v>0.21</v>
      </c>
      <c r="J32" s="11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43</v>
      </c>
      <c r="F33" s="118">
        <f>ROUND(SUM(BH86:BH254), 2)</f>
        <v>0</v>
      </c>
      <c r="G33" s="42"/>
      <c r="H33" s="42"/>
      <c r="I33" s="119">
        <v>0.15</v>
      </c>
      <c r="J33" s="11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</v>
      </c>
      <c r="F34" s="118">
        <f>ROUND(SUM(BI86:BI254), 2)</f>
        <v>0</v>
      </c>
      <c r="G34" s="42"/>
      <c r="H34" s="42"/>
      <c r="I34" s="119">
        <v>0</v>
      </c>
      <c r="J34" s="11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6"/>
      <c r="J35" s="42"/>
      <c r="K35" s="45"/>
    </row>
    <row r="36" spans="2:11" s="1" customFormat="1" ht="25.35" customHeight="1">
      <c r="B36" s="41"/>
      <c r="C36" s="120"/>
      <c r="D36" s="121" t="s">
        <v>45</v>
      </c>
      <c r="E36" s="71"/>
      <c r="F36" s="71"/>
      <c r="G36" s="122" t="s">
        <v>46</v>
      </c>
      <c r="H36" s="123" t="s">
        <v>47</v>
      </c>
      <c r="I36" s="124"/>
      <c r="J36" s="125">
        <f>SUM(J27:J34)</f>
        <v>0</v>
      </c>
      <c r="K36" s="126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7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8"/>
      <c r="J41" s="60"/>
      <c r="K41" s="129"/>
    </row>
    <row r="42" spans="2:11" s="1" customFormat="1" ht="36.950000000000003" customHeight="1">
      <c r="B42" s="41"/>
      <c r="C42" s="30" t="s">
        <v>92</v>
      </c>
      <c r="D42" s="42"/>
      <c r="E42" s="42"/>
      <c r="F42" s="42"/>
      <c r="G42" s="42"/>
      <c r="H42" s="42"/>
      <c r="I42" s="10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6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06"/>
      <c r="J44" s="42"/>
      <c r="K44" s="45"/>
    </row>
    <row r="45" spans="2:11" s="1" customFormat="1" ht="22.5" customHeight="1">
      <c r="B45" s="41"/>
      <c r="C45" s="42"/>
      <c r="D45" s="42"/>
      <c r="E45" s="361" t="str">
        <f>E7</f>
        <v>Cyklistické propojení Kopřivnice,Paseky-Závišice</v>
      </c>
      <c r="F45" s="362"/>
      <c r="G45" s="362"/>
      <c r="H45" s="362"/>
      <c r="I45" s="106"/>
      <c r="J45" s="42"/>
      <c r="K45" s="45"/>
    </row>
    <row r="46" spans="2:11" s="1" customFormat="1" ht="14.45" customHeight="1">
      <c r="B46" s="41"/>
      <c r="C46" s="37" t="s">
        <v>90</v>
      </c>
      <c r="D46" s="42"/>
      <c r="E46" s="42"/>
      <c r="F46" s="42"/>
      <c r="G46" s="42"/>
      <c r="H46" s="42"/>
      <c r="I46" s="106"/>
      <c r="J46" s="42"/>
      <c r="K46" s="45"/>
    </row>
    <row r="47" spans="2:11" s="1" customFormat="1" ht="23.25" customHeight="1">
      <c r="B47" s="41"/>
      <c r="C47" s="42"/>
      <c r="D47" s="42"/>
      <c r="E47" s="363" t="str">
        <f>E9</f>
        <v>3 - SO 101-3 Místní komunikace-nezpůsobilé výdaje</v>
      </c>
      <c r="F47" s="364"/>
      <c r="G47" s="364"/>
      <c r="H47" s="364"/>
      <c r="I47" s="10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6"/>
      <c r="J48" s="42"/>
      <c r="K48" s="45"/>
    </row>
    <row r="49" spans="2:47" s="1" customFormat="1" ht="18" customHeight="1">
      <c r="B49" s="41"/>
      <c r="C49" s="37" t="s">
        <v>22</v>
      </c>
      <c r="D49" s="42"/>
      <c r="E49" s="42"/>
      <c r="F49" s="35" t="str">
        <f>F12</f>
        <v xml:space="preserve"> </v>
      </c>
      <c r="G49" s="42"/>
      <c r="H49" s="42"/>
      <c r="I49" s="107" t="s">
        <v>24</v>
      </c>
      <c r="J49" s="108" t="str">
        <f>IF(J12="","",J12)</f>
        <v>23. 1. 2019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6"/>
      <c r="J50" s="42"/>
      <c r="K50" s="45"/>
    </row>
    <row r="51" spans="2:47" s="1" customFormat="1" ht="15">
      <c r="B51" s="41"/>
      <c r="C51" s="37" t="s">
        <v>26</v>
      </c>
      <c r="D51" s="42"/>
      <c r="E51" s="42"/>
      <c r="F51" s="35" t="str">
        <f>E15</f>
        <v>Město kopřivnice</v>
      </c>
      <c r="G51" s="42"/>
      <c r="H51" s="42"/>
      <c r="I51" s="107" t="s">
        <v>31</v>
      </c>
      <c r="J51" s="35" t="str">
        <f>E21</f>
        <v>HaskoningDHV Czech Republic spol.s.r.o.,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>Ing.Ondřej Bojko</v>
      </c>
      <c r="G52" s="42"/>
      <c r="H52" s="42"/>
      <c r="I52" s="10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6"/>
      <c r="J53" s="42"/>
      <c r="K53" s="45"/>
    </row>
    <row r="54" spans="2:47" s="1" customFormat="1" ht="29.25" customHeight="1">
      <c r="B54" s="41"/>
      <c r="C54" s="130" t="s">
        <v>93</v>
      </c>
      <c r="D54" s="120"/>
      <c r="E54" s="120"/>
      <c r="F54" s="120"/>
      <c r="G54" s="120"/>
      <c r="H54" s="120"/>
      <c r="I54" s="131"/>
      <c r="J54" s="132" t="s">
        <v>94</v>
      </c>
      <c r="K54" s="13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6"/>
      <c r="J55" s="42"/>
      <c r="K55" s="45"/>
    </row>
    <row r="56" spans="2:47" s="1" customFormat="1" ht="29.25" customHeight="1">
      <c r="B56" s="41"/>
      <c r="C56" s="134" t="s">
        <v>95</v>
      </c>
      <c r="D56" s="42"/>
      <c r="E56" s="42"/>
      <c r="F56" s="42"/>
      <c r="G56" s="42"/>
      <c r="H56" s="42"/>
      <c r="I56" s="106"/>
      <c r="J56" s="116">
        <f>J86</f>
        <v>0</v>
      </c>
      <c r="K56" s="45"/>
      <c r="AU56" s="24" t="s">
        <v>96</v>
      </c>
    </row>
    <row r="57" spans="2:47" s="7" customFormat="1" ht="24.95" customHeight="1">
      <c r="B57" s="135"/>
      <c r="C57" s="136"/>
      <c r="D57" s="137" t="s">
        <v>97</v>
      </c>
      <c r="E57" s="138"/>
      <c r="F57" s="138"/>
      <c r="G57" s="138"/>
      <c r="H57" s="138"/>
      <c r="I57" s="139"/>
      <c r="J57" s="140">
        <f>J87</f>
        <v>0</v>
      </c>
      <c r="K57" s="141"/>
    </row>
    <row r="58" spans="2:47" s="8" customFormat="1" ht="19.899999999999999" customHeight="1">
      <c r="B58" s="142"/>
      <c r="C58" s="143"/>
      <c r="D58" s="144" t="s">
        <v>98</v>
      </c>
      <c r="E58" s="145"/>
      <c r="F58" s="145"/>
      <c r="G58" s="145"/>
      <c r="H58" s="145"/>
      <c r="I58" s="146"/>
      <c r="J58" s="147">
        <f>J88</f>
        <v>0</v>
      </c>
      <c r="K58" s="148"/>
    </row>
    <row r="59" spans="2:47" s="8" customFormat="1" ht="19.899999999999999" customHeight="1">
      <c r="B59" s="142"/>
      <c r="C59" s="143"/>
      <c r="D59" s="144" t="s">
        <v>99</v>
      </c>
      <c r="E59" s="145"/>
      <c r="F59" s="145"/>
      <c r="G59" s="145"/>
      <c r="H59" s="145"/>
      <c r="I59" s="146"/>
      <c r="J59" s="147">
        <f>J102</f>
        <v>0</v>
      </c>
      <c r="K59" s="148"/>
    </row>
    <row r="60" spans="2:47" s="8" customFormat="1" ht="19.899999999999999" customHeight="1">
      <c r="B60" s="142"/>
      <c r="C60" s="143"/>
      <c r="D60" s="144" t="s">
        <v>531</v>
      </c>
      <c r="E60" s="145"/>
      <c r="F60" s="145"/>
      <c r="G60" s="145"/>
      <c r="H60" s="145"/>
      <c r="I60" s="146"/>
      <c r="J60" s="147">
        <f>J177</f>
        <v>0</v>
      </c>
      <c r="K60" s="148"/>
    </row>
    <row r="61" spans="2:47" s="8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6"/>
      <c r="J61" s="147">
        <f>J189</f>
        <v>0</v>
      </c>
      <c r="K61" s="148"/>
    </row>
    <row r="62" spans="2:47" s="8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6"/>
      <c r="J62" s="147">
        <f>J192</f>
        <v>0</v>
      </c>
      <c r="K62" s="148"/>
    </row>
    <row r="63" spans="2:47" s="8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6"/>
      <c r="J63" s="147">
        <f>J220</f>
        <v>0</v>
      </c>
      <c r="K63" s="148"/>
    </row>
    <row r="64" spans="2:47" s="8" customFormat="1" ht="19.899999999999999" customHeight="1">
      <c r="B64" s="142"/>
      <c r="C64" s="143"/>
      <c r="D64" s="144" t="s">
        <v>103</v>
      </c>
      <c r="E64" s="145"/>
      <c r="F64" s="145"/>
      <c r="G64" s="145"/>
      <c r="H64" s="145"/>
      <c r="I64" s="146"/>
      <c r="J64" s="147">
        <f>J231</f>
        <v>0</v>
      </c>
      <c r="K64" s="148"/>
    </row>
    <row r="65" spans="2:12" s="8" customFormat="1" ht="19.899999999999999" customHeight="1">
      <c r="B65" s="142"/>
      <c r="C65" s="143"/>
      <c r="D65" s="144" t="s">
        <v>104</v>
      </c>
      <c r="E65" s="145"/>
      <c r="F65" s="145"/>
      <c r="G65" s="145"/>
      <c r="H65" s="145"/>
      <c r="I65" s="146"/>
      <c r="J65" s="147">
        <f>J239</f>
        <v>0</v>
      </c>
      <c r="K65" s="148"/>
    </row>
    <row r="66" spans="2:12" s="7" customFormat="1" ht="24.95" customHeight="1">
      <c r="B66" s="135"/>
      <c r="C66" s="136"/>
      <c r="D66" s="137" t="s">
        <v>458</v>
      </c>
      <c r="E66" s="138"/>
      <c r="F66" s="138"/>
      <c r="G66" s="138"/>
      <c r="H66" s="138"/>
      <c r="I66" s="139"/>
      <c r="J66" s="140">
        <f>J241</f>
        <v>0</v>
      </c>
      <c r="K66" s="14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06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27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28"/>
      <c r="J72" s="60"/>
      <c r="K72" s="60"/>
      <c r="L72" s="41"/>
    </row>
    <row r="73" spans="2:12" s="1" customFormat="1" ht="36.950000000000003" customHeight="1">
      <c r="B73" s="41"/>
      <c r="C73" s="61" t="s">
        <v>105</v>
      </c>
      <c r="L73" s="41"/>
    </row>
    <row r="74" spans="2:12" s="1" customFormat="1" ht="6.95" customHeight="1">
      <c r="B74" s="41"/>
      <c r="L74" s="41"/>
    </row>
    <row r="75" spans="2:12" s="1" customFormat="1" ht="14.45" customHeight="1">
      <c r="B75" s="41"/>
      <c r="C75" s="63" t="s">
        <v>18</v>
      </c>
      <c r="L75" s="41"/>
    </row>
    <row r="76" spans="2:12" s="1" customFormat="1" ht="22.5" customHeight="1">
      <c r="B76" s="41"/>
      <c r="E76" s="357" t="str">
        <f>E7</f>
        <v>Cyklistické propojení Kopřivnice,Paseky-Závišice</v>
      </c>
      <c r="F76" s="358"/>
      <c r="G76" s="358"/>
      <c r="H76" s="358"/>
      <c r="L76" s="41"/>
    </row>
    <row r="77" spans="2:12" s="1" customFormat="1" ht="14.45" customHeight="1">
      <c r="B77" s="41"/>
      <c r="C77" s="63" t="s">
        <v>90</v>
      </c>
      <c r="L77" s="41"/>
    </row>
    <row r="78" spans="2:12" s="1" customFormat="1" ht="23.25" customHeight="1">
      <c r="B78" s="41"/>
      <c r="E78" s="327" t="str">
        <f>E9</f>
        <v>3 - SO 101-3 Místní komunikace-nezpůsobilé výdaje</v>
      </c>
      <c r="F78" s="359"/>
      <c r="G78" s="359"/>
      <c r="H78" s="359"/>
      <c r="L78" s="41"/>
    </row>
    <row r="79" spans="2:12" s="1" customFormat="1" ht="6.95" customHeight="1">
      <c r="B79" s="41"/>
      <c r="L79" s="41"/>
    </row>
    <row r="80" spans="2:12" s="1" customFormat="1" ht="18" customHeight="1">
      <c r="B80" s="41"/>
      <c r="C80" s="63" t="s">
        <v>22</v>
      </c>
      <c r="F80" s="149" t="str">
        <f>F12</f>
        <v xml:space="preserve"> </v>
      </c>
      <c r="I80" s="150" t="s">
        <v>24</v>
      </c>
      <c r="J80" s="67" t="str">
        <f>IF(J12="","",J12)</f>
        <v>23. 1. 2019</v>
      </c>
      <c r="L80" s="41"/>
    </row>
    <row r="81" spans="2:65" s="1" customFormat="1" ht="6.95" customHeight="1">
      <c r="B81" s="41"/>
      <c r="L81" s="41"/>
    </row>
    <row r="82" spans="2:65" s="1" customFormat="1" ht="15">
      <c r="B82" s="41"/>
      <c r="C82" s="63" t="s">
        <v>26</v>
      </c>
      <c r="F82" s="149" t="str">
        <f>E15</f>
        <v>Město kopřivnice</v>
      </c>
      <c r="I82" s="150" t="s">
        <v>31</v>
      </c>
      <c r="J82" s="149" t="str">
        <f>E21</f>
        <v>HaskoningDHV Czech Republic spol.s.r.o.,</v>
      </c>
      <c r="L82" s="41"/>
    </row>
    <row r="83" spans="2:65" s="1" customFormat="1" ht="14.45" customHeight="1">
      <c r="B83" s="41"/>
      <c r="C83" s="63" t="s">
        <v>30</v>
      </c>
      <c r="F83" s="149" t="str">
        <f>IF(E18="","",E18)</f>
        <v>Ing.Ondřej Bojko</v>
      </c>
      <c r="L83" s="41"/>
    </row>
    <row r="84" spans="2:65" s="1" customFormat="1" ht="10.35" customHeight="1">
      <c r="B84" s="41"/>
      <c r="L84" s="41"/>
    </row>
    <row r="85" spans="2:65" s="9" customFormat="1" ht="29.25" customHeight="1">
      <c r="B85" s="151"/>
      <c r="C85" s="152" t="s">
        <v>106</v>
      </c>
      <c r="D85" s="153" t="s">
        <v>54</v>
      </c>
      <c r="E85" s="153" t="s">
        <v>50</v>
      </c>
      <c r="F85" s="153" t="s">
        <v>107</v>
      </c>
      <c r="G85" s="153" t="s">
        <v>108</v>
      </c>
      <c r="H85" s="153" t="s">
        <v>109</v>
      </c>
      <c r="I85" s="154" t="s">
        <v>110</v>
      </c>
      <c r="J85" s="153" t="s">
        <v>94</v>
      </c>
      <c r="K85" s="155" t="s">
        <v>111</v>
      </c>
      <c r="L85" s="151"/>
      <c r="M85" s="73" t="s">
        <v>112</v>
      </c>
      <c r="N85" s="74" t="s">
        <v>39</v>
      </c>
      <c r="O85" s="74" t="s">
        <v>113</v>
      </c>
      <c r="P85" s="74" t="s">
        <v>114</v>
      </c>
      <c r="Q85" s="74" t="s">
        <v>115</v>
      </c>
      <c r="R85" s="74" t="s">
        <v>116</v>
      </c>
      <c r="S85" s="74" t="s">
        <v>117</v>
      </c>
      <c r="T85" s="75" t="s">
        <v>118</v>
      </c>
    </row>
    <row r="86" spans="2:65" s="1" customFormat="1" ht="29.25" customHeight="1">
      <c r="B86" s="41"/>
      <c r="C86" s="77" t="s">
        <v>95</v>
      </c>
      <c r="J86" s="156">
        <f>BK86</f>
        <v>0</v>
      </c>
      <c r="L86" s="41"/>
      <c r="M86" s="76"/>
      <c r="N86" s="68"/>
      <c r="O86" s="68"/>
      <c r="P86" s="157">
        <f>P87+P241</f>
        <v>0</v>
      </c>
      <c r="Q86" s="68"/>
      <c r="R86" s="157">
        <f>R87+R241</f>
        <v>355.55369875999997</v>
      </c>
      <c r="S86" s="68"/>
      <c r="T86" s="158">
        <f>T87+T241</f>
        <v>275.66999999999996</v>
      </c>
      <c r="AT86" s="24" t="s">
        <v>68</v>
      </c>
      <c r="AU86" s="24" t="s">
        <v>96</v>
      </c>
      <c r="BK86" s="159">
        <f>BK87+BK241</f>
        <v>0</v>
      </c>
    </row>
    <row r="87" spans="2:65" s="10" customFormat="1" ht="37.35" customHeight="1">
      <c r="B87" s="160"/>
      <c r="D87" s="161" t="s">
        <v>68</v>
      </c>
      <c r="E87" s="162" t="s">
        <v>119</v>
      </c>
      <c r="F87" s="162" t="s">
        <v>120</v>
      </c>
      <c r="I87" s="163"/>
      <c r="J87" s="164">
        <f>BK87</f>
        <v>0</v>
      </c>
      <c r="L87" s="160"/>
      <c r="M87" s="165"/>
      <c r="N87" s="166"/>
      <c r="O87" s="166"/>
      <c r="P87" s="167">
        <f>P88+P102+P177+P189+P192+P220+P231+P239</f>
        <v>0</v>
      </c>
      <c r="Q87" s="166"/>
      <c r="R87" s="167">
        <f>R88+R102+R177+R189+R192+R220+R231+R239</f>
        <v>355.55369875999997</v>
      </c>
      <c r="S87" s="166"/>
      <c r="T87" s="168">
        <f>T88+T102+T177+T189+T192+T220+T231+T239</f>
        <v>275.66999999999996</v>
      </c>
      <c r="AR87" s="161" t="s">
        <v>74</v>
      </c>
      <c r="AT87" s="169" t="s">
        <v>68</v>
      </c>
      <c r="AU87" s="169" t="s">
        <v>69</v>
      </c>
      <c r="AY87" s="161" t="s">
        <v>121</v>
      </c>
      <c r="BK87" s="170">
        <f>BK88+BK102+BK177+BK189+BK192+BK220+BK231+BK239</f>
        <v>0</v>
      </c>
    </row>
    <row r="88" spans="2:65" s="10" customFormat="1" ht="19.899999999999999" customHeight="1">
      <c r="B88" s="160"/>
      <c r="D88" s="171" t="s">
        <v>68</v>
      </c>
      <c r="E88" s="172" t="s">
        <v>122</v>
      </c>
      <c r="F88" s="172" t="s">
        <v>123</v>
      </c>
      <c r="I88" s="163"/>
      <c r="J88" s="173">
        <f>BK88</f>
        <v>0</v>
      </c>
      <c r="L88" s="160"/>
      <c r="M88" s="165"/>
      <c r="N88" s="166"/>
      <c r="O88" s="166"/>
      <c r="P88" s="167">
        <f>SUM(P89:P101)</f>
        <v>0</v>
      </c>
      <c r="Q88" s="166"/>
      <c r="R88" s="167">
        <f>SUM(R89:R101)</f>
        <v>283.62919999999997</v>
      </c>
      <c r="S88" s="166"/>
      <c r="T88" s="168">
        <f>SUM(T89:T101)</f>
        <v>0</v>
      </c>
      <c r="AR88" s="161" t="s">
        <v>74</v>
      </c>
      <c r="AT88" s="169" t="s">
        <v>68</v>
      </c>
      <c r="AU88" s="169" t="s">
        <v>74</v>
      </c>
      <c r="AY88" s="161" t="s">
        <v>121</v>
      </c>
      <c r="BK88" s="170">
        <f>SUM(BK89:BK101)</f>
        <v>0</v>
      </c>
    </row>
    <row r="89" spans="2:65" s="1" customFormat="1" ht="44.25" customHeight="1">
      <c r="B89" s="174"/>
      <c r="C89" s="175" t="s">
        <v>74</v>
      </c>
      <c r="D89" s="175" t="s">
        <v>124</v>
      </c>
      <c r="E89" s="176" t="s">
        <v>125</v>
      </c>
      <c r="F89" s="177" t="s">
        <v>126</v>
      </c>
      <c r="G89" s="178" t="s">
        <v>127</v>
      </c>
      <c r="H89" s="179">
        <v>168</v>
      </c>
      <c r="I89" s="180"/>
      <c r="J89" s="181">
        <f>ROUND(I89*H89,2)</f>
        <v>0</v>
      </c>
      <c r="K89" s="177" t="s">
        <v>128</v>
      </c>
      <c r="L89" s="41"/>
      <c r="M89" s="182" t="s">
        <v>5</v>
      </c>
      <c r="N89" s="183" t="s">
        <v>40</v>
      </c>
      <c r="O89" s="42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24" t="s">
        <v>129</v>
      </c>
      <c r="AT89" s="24" t="s">
        <v>124</v>
      </c>
      <c r="AU89" s="24" t="s">
        <v>78</v>
      </c>
      <c r="AY89" s="24" t="s">
        <v>121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4" t="s">
        <v>74</v>
      </c>
      <c r="BK89" s="186">
        <f>ROUND(I89*H89,2)</f>
        <v>0</v>
      </c>
      <c r="BL89" s="24" t="s">
        <v>129</v>
      </c>
      <c r="BM89" s="24" t="s">
        <v>532</v>
      </c>
    </row>
    <row r="90" spans="2:65" s="11" customFormat="1">
      <c r="B90" s="187"/>
      <c r="D90" s="188" t="s">
        <v>131</v>
      </c>
      <c r="E90" s="189" t="s">
        <v>5</v>
      </c>
      <c r="F90" s="190" t="s">
        <v>533</v>
      </c>
      <c r="H90" s="191">
        <v>168</v>
      </c>
      <c r="I90" s="192"/>
      <c r="L90" s="187"/>
      <c r="M90" s="193"/>
      <c r="N90" s="194"/>
      <c r="O90" s="194"/>
      <c r="P90" s="194"/>
      <c r="Q90" s="194"/>
      <c r="R90" s="194"/>
      <c r="S90" s="194"/>
      <c r="T90" s="195"/>
      <c r="AT90" s="189" t="s">
        <v>131</v>
      </c>
      <c r="AU90" s="189" t="s">
        <v>78</v>
      </c>
      <c r="AV90" s="11" t="s">
        <v>78</v>
      </c>
      <c r="AW90" s="11" t="s">
        <v>33</v>
      </c>
      <c r="AX90" s="11" t="s">
        <v>69</v>
      </c>
      <c r="AY90" s="189" t="s">
        <v>121</v>
      </c>
    </row>
    <row r="91" spans="2:65" s="12" customFormat="1">
      <c r="B91" s="196"/>
      <c r="D91" s="197" t="s">
        <v>131</v>
      </c>
      <c r="E91" s="198" t="s">
        <v>5</v>
      </c>
      <c r="F91" s="199" t="s">
        <v>133</v>
      </c>
      <c r="H91" s="200">
        <v>168</v>
      </c>
      <c r="I91" s="201"/>
      <c r="L91" s="196"/>
      <c r="M91" s="202"/>
      <c r="N91" s="203"/>
      <c r="O91" s="203"/>
      <c r="P91" s="203"/>
      <c r="Q91" s="203"/>
      <c r="R91" s="203"/>
      <c r="S91" s="203"/>
      <c r="T91" s="204"/>
      <c r="AT91" s="205" t="s">
        <v>131</v>
      </c>
      <c r="AU91" s="205" t="s">
        <v>78</v>
      </c>
      <c r="AV91" s="12" t="s">
        <v>129</v>
      </c>
      <c r="AW91" s="12" t="s">
        <v>33</v>
      </c>
      <c r="AX91" s="12" t="s">
        <v>74</v>
      </c>
      <c r="AY91" s="205" t="s">
        <v>121</v>
      </c>
    </row>
    <row r="92" spans="2:65" s="1" customFormat="1" ht="44.25" customHeight="1">
      <c r="B92" s="174"/>
      <c r="C92" s="175" t="s">
        <v>78</v>
      </c>
      <c r="D92" s="175" t="s">
        <v>124</v>
      </c>
      <c r="E92" s="176" t="s">
        <v>134</v>
      </c>
      <c r="F92" s="177" t="s">
        <v>135</v>
      </c>
      <c r="G92" s="178" t="s">
        <v>127</v>
      </c>
      <c r="H92" s="179">
        <v>168</v>
      </c>
      <c r="I92" s="180"/>
      <c r="J92" s="181">
        <f>ROUND(I92*H92,2)</f>
        <v>0</v>
      </c>
      <c r="K92" s="177" t="s">
        <v>128</v>
      </c>
      <c r="L92" s="41"/>
      <c r="M92" s="182" t="s">
        <v>5</v>
      </c>
      <c r="N92" s="183" t="s">
        <v>40</v>
      </c>
      <c r="O92" s="42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24" t="s">
        <v>129</v>
      </c>
      <c r="AT92" s="24" t="s">
        <v>124</v>
      </c>
      <c r="AU92" s="24" t="s">
        <v>78</v>
      </c>
      <c r="AY92" s="24" t="s">
        <v>121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4" t="s">
        <v>74</v>
      </c>
      <c r="BK92" s="186">
        <f>ROUND(I92*H92,2)</f>
        <v>0</v>
      </c>
      <c r="BL92" s="24" t="s">
        <v>129</v>
      </c>
      <c r="BM92" s="24" t="s">
        <v>534</v>
      </c>
    </row>
    <row r="93" spans="2:65" s="1" customFormat="1" ht="31.5" customHeight="1">
      <c r="B93" s="174"/>
      <c r="C93" s="175" t="s">
        <v>81</v>
      </c>
      <c r="D93" s="175" t="s">
        <v>124</v>
      </c>
      <c r="E93" s="176" t="s">
        <v>137</v>
      </c>
      <c r="F93" s="177" t="s">
        <v>138</v>
      </c>
      <c r="G93" s="178" t="s">
        <v>127</v>
      </c>
      <c r="H93" s="179">
        <v>168</v>
      </c>
      <c r="I93" s="180"/>
      <c r="J93" s="181">
        <f>ROUND(I93*H93,2)</f>
        <v>0</v>
      </c>
      <c r="K93" s="177" t="s">
        <v>128</v>
      </c>
      <c r="L93" s="41"/>
      <c r="M93" s="182" t="s">
        <v>5</v>
      </c>
      <c r="N93" s="183" t="s">
        <v>40</v>
      </c>
      <c r="O93" s="42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4" t="s">
        <v>129</v>
      </c>
      <c r="AT93" s="24" t="s">
        <v>124</v>
      </c>
      <c r="AU93" s="24" t="s">
        <v>78</v>
      </c>
      <c r="AY93" s="24" t="s">
        <v>121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4" t="s">
        <v>74</v>
      </c>
      <c r="BK93" s="186">
        <f>ROUND(I93*H93,2)</f>
        <v>0</v>
      </c>
      <c r="BL93" s="24" t="s">
        <v>129</v>
      </c>
      <c r="BM93" s="24" t="s">
        <v>535</v>
      </c>
    </row>
    <row r="94" spans="2:65" s="1" customFormat="1" ht="22.5" customHeight="1">
      <c r="B94" s="174"/>
      <c r="C94" s="206" t="s">
        <v>129</v>
      </c>
      <c r="D94" s="206" t="s">
        <v>140</v>
      </c>
      <c r="E94" s="207" t="s">
        <v>141</v>
      </c>
      <c r="F94" s="208" t="s">
        <v>142</v>
      </c>
      <c r="G94" s="209" t="s">
        <v>143</v>
      </c>
      <c r="H94" s="210">
        <v>283.36599999999999</v>
      </c>
      <c r="I94" s="211"/>
      <c r="J94" s="212">
        <f>ROUND(I94*H94,2)</f>
        <v>0</v>
      </c>
      <c r="K94" s="208" t="s">
        <v>128</v>
      </c>
      <c r="L94" s="213"/>
      <c r="M94" s="214" t="s">
        <v>5</v>
      </c>
      <c r="N94" s="215" t="s">
        <v>40</v>
      </c>
      <c r="O94" s="42"/>
      <c r="P94" s="184">
        <f>O94*H94</f>
        <v>0</v>
      </c>
      <c r="Q94" s="184">
        <v>1</v>
      </c>
      <c r="R94" s="184">
        <f>Q94*H94</f>
        <v>283.36599999999999</v>
      </c>
      <c r="S94" s="184">
        <v>0</v>
      </c>
      <c r="T94" s="185">
        <f>S94*H94</f>
        <v>0</v>
      </c>
      <c r="AR94" s="24" t="s">
        <v>144</v>
      </c>
      <c r="AT94" s="24" t="s">
        <v>140</v>
      </c>
      <c r="AU94" s="24" t="s">
        <v>78</v>
      </c>
      <c r="AY94" s="24" t="s">
        <v>121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4" t="s">
        <v>74</v>
      </c>
      <c r="BK94" s="186">
        <f>ROUND(I94*H94,2)</f>
        <v>0</v>
      </c>
      <c r="BL94" s="24" t="s">
        <v>129</v>
      </c>
      <c r="BM94" s="24" t="s">
        <v>536</v>
      </c>
    </row>
    <row r="95" spans="2:65" s="11" customFormat="1">
      <c r="B95" s="187"/>
      <c r="D95" s="188" t="s">
        <v>131</v>
      </c>
      <c r="E95" s="189" t="s">
        <v>5</v>
      </c>
      <c r="F95" s="190" t="s">
        <v>537</v>
      </c>
      <c r="H95" s="191">
        <v>283.36599999999999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131</v>
      </c>
      <c r="AU95" s="189" t="s">
        <v>78</v>
      </c>
      <c r="AV95" s="11" t="s">
        <v>78</v>
      </c>
      <c r="AW95" s="11" t="s">
        <v>33</v>
      </c>
      <c r="AX95" s="11" t="s">
        <v>69</v>
      </c>
      <c r="AY95" s="189" t="s">
        <v>121</v>
      </c>
    </row>
    <row r="96" spans="2:65" s="12" customFormat="1">
      <c r="B96" s="196"/>
      <c r="D96" s="197" t="s">
        <v>131</v>
      </c>
      <c r="E96" s="198" t="s">
        <v>5</v>
      </c>
      <c r="F96" s="199" t="s">
        <v>133</v>
      </c>
      <c r="H96" s="200">
        <v>283.36599999999999</v>
      </c>
      <c r="I96" s="201"/>
      <c r="L96" s="196"/>
      <c r="M96" s="202"/>
      <c r="N96" s="203"/>
      <c r="O96" s="203"/>
      <c r="P96" s="203"/>
      <c r="Q96" s="203"/>
      <c r="R96" s="203"/>
      <c r="S96" s="203"/>
      <c r="T96" s="204"/>
      <c r="AT96" s="205" t="s">
        <v>131</v>
      </c>
      <c r="AU96" s="205" t="s">
        <v>78</v>
      </c>
      <c r="AV96" s="12" t="s">
        <v>129</v>
      </c>
      <c r="AW96" s="12" t="s">
        <v>33</v>
      </c>
      <c r="AX96" s="12" t="s">
        <v>74</v>
      </c>
      <c r="AY96" s="205" t="s">
        <v>121</v>
      </c>
    </row>
    <row r="97" spans="2:65" s="1" customFormat="1" ht="22.5" customHeight="1">
      <c r="B97" s="174"/>
      <c r="C97" s="175" t="s">
        <v>147</v>
      </c>
      <c r="D97" s="175" t="s">
        <v>124</v>
      </c>
      <c r="E97" s="176" t="s">
        <v>148</v>
      </c>
      <c r="F97" s="177" t="s">
        <v>149</v>
      </c>
      <c r="G97" s="178" t="s">
        <v>127</v>
      </c>
      <c r="H97" s="179">
        <v>168</v>
      </c>
      <c r="I97" s="180"/>
      <c r="J97" s="181">
        <f>ROUND(I97*H97,2)</f>
        <v>0</v>
      </c>
      <c r="K97" s="177" t="s">
        <v>128</v>
      </c>
      <c r="L97" s="41"/>
      <c r="M97" s="182" t="s">
        <v>5</v>
      </c>
      <c r="N97" s="183" t="s">
        <v>40</v>
      </c>
      <c r="O97" s="4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24" t="s">
        <v>129</v>
      </c>
      <c r="AT97" s="24" t="s">
        <v>124</v>
      </c>
      <c r="AU97" s="24" t="s">
        <v>78</v>
      </c>
      <c r="AY97" s="24" t="s">
        <v>121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4" t="s">
        <v>74</v>
      </c>
      <c r="BK97" s="186">
        <f>ROUND(I97*H97,2)</f>
        <v>0</v>
      </c>
      <c r="BL97" s="24" t="s">
        <v>129</v>
      </c>
      <c r="BM97" s="24" t="s">
        <v>538</v>
      </c>
    </row>
    <row r="98" spans="2:65" s="1" customFormat="1" ht="22.5" customHeight="1">
      <c r="B98" s="174"/>
      <c r="C98" s="175" t="s">
        <v>151</v>
      </c>
      <c r="D98" s="175" t="s">
        <v>124</v>
      </c>
      <c r="E98" s="176" t="s">
        <v>152</v>
      </c>
      <c r="F98" s="177" t="s">
        <v>153</v>
      </c>
      <c r="G98" s="178" t="s">
        <v>143</v>
      </c>
      <c r="H98" s="179">
        <v>252</v>
      </c>
      <c r="I98" s="180"/>
      <c r="J98" s="181">
        <f>ROUND(I98*H98,2)</f>
        <v>0</v>
      </c>
      <c r="K98" s="177" t="s">
        <v>128</v>
      </c>
      <c r="L98" s="41"/>
      <c r="M98" s="182" t="s">
        <v>5</v>
      </c>
      <c r="N98" s="183" t="s">
        <v>40</v>
      </c>
      <c r="O98" s="4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24" t="s">
        <v>129</v>
      </c>
      <c r="AT98" s="24" t="s">
        <v>124</v>
      </c>
      <c r="AU98" s="24" t="s">
        <v>78</v>
      </c>
      <c r="AY98" s="24" t="s">
        <v>121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4" t="s">
        <v>74</v>
      </c>
      <c r="BK98" s="186">
        <f>ROUND(I98*H98,2)</f>
        <v>0</v>
      </c>
      <c r="BL98" s="24" t="s">
        <v>129</v>
      </c>
      <c r="BM98" s="24" t="s">
        <v>539</v>
      </c>
    </row>
    <row r="99" spans="2:65" s="11" customFormat="1">
      <c r="B99" s="187"/>
      <c r="D99" s="188" t="s">
        <v>131</v>
      </c>
      <c r="E99" s="189" t="s">
        <v>5</v>
      </c>
      <c r="F99" s="190" t="s">
        <v>540</v>
      </c>
      <c r="H99" s="191">
        <v>252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131</v>
      </c>
      <c r="AU99" s="189" t="s">
        <v>78</v>
      </c>
      <c r="AV99" s="11" t="s">
        <v>78</v>
      </c>
      <c r="AW99" s="11" t="s">
        <v>33</v>
      </c>
      <c r="AX99" s="11" t="s">
        <v>69</v>
      </c>
      <c r="AY99" s="189" t="s">
        <v>121</v>
      </c>
    </row>
    <row r="100" spans="2:65" s="12" customFormat="1">
      <c r="B100" s="196"/>
      <c r="D100" s="197" t="s">
        <v>131</v>
      </c>
      <c r="E100" s="198" t="s">
        <v>5</v>
      </c>
      <c r="F100" s="199" t="s">
        <v>133</v>
      </c>
      <c r="H100" s="200">
        <v>252</v>
      </c>
      <c r="I100" s="201"/>
      <c r="L100" s="196"/>
      <c r="M100" s="202"/>
      <c r="N100" s="203"/>
      <c r="O100" s="203"/>
      <c r="P100" s="203"/>
      <c r="Q100" s="203"/>
      <c r="R100" s="203"/>
      <c r="S100" s="203"/>
      <c r="T100" s="204"/>
      <c r="AT100" s="205" t="s">
        <v>131</v>
      </c>
      <c r="AU100" s="205" t="s">
        <v>78</v>
      </c>
      <c r="AV100" s="12" t="s">
        <v>129</v>
      </c>
      <c r="AW100" s="12" t="s">
        <v>33</v>
      </c>
      <c r="AX100" s="12" t="s">
        <v>74</v>
      </c>
      <c r="AY100" s="205" t="s">
        <v>121</v>
      </c>
    </row>
    <row r="101" spans="2:65" s="1" customFormat="1" ht="31.5" customHeight="1">
      <c r="B101" s="174"/>
      <c r="C101" s="175" t="s">
        <v>156</v>
      </c>
      <c r="D101" s="175" t="s">
        <v>124</v>
      </c>
      <c r="E101" s="176" t="s">
        <v>157</v>
      </c>
      <c r="F101" s="177" t="s">
        <v>158</v>
      </c>
      <c r="G101" s="178" t="s">
        <v>159</v>
      </c>
      <c r="H101" s="179">
        <v>560</v>
      </c>
      <c r="I101" s="180"/>
      <c r="J101" s="181">
        <f>ROUND(I101*H101,2)</f>
        <v>0</v>
      </c>
      <c r="K101" s="177" t="s">
        <v>128</v>
      </c>
      <c r="L101" s="41"/>
      <c r="M101" s="182" t="s">
        <v>5</v>
      </c>
      <c r="N101" s="183" t="s">
        <v>40</v>
      </c>
      <c r="O101" s="42"/>
      <c r="P101" s="184">
        <f>O101*H101</f>
        <v>0</v>
      </c>
      <c r="Q101" s="184">
        <v>4.6999999999999999E-4</v>
      </c>
      <c r="R101" s="184">
        <f>Q101*H101</f>
        <v>0.26319999999999999</v>
      </c>
      <c r="S101" s="184">
        <v>0</v>
      </c>
      <c r="T101" s="185">
        <f>S101*H101</f>
        <v>0</v>
      </c>
      <c r="AR101" s="24" t="s">
        <v>129</v>
      </c>
      <c r="AT101" s="24" t="s">
        <v>124</v>
      </c>
      <c r="AU101" s="24" t="s">
        <v>78</v>
      </c>
      <c r="AY101" s="24" t="s">
        <v>121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4" t="s">
        <v>74</v>
      </c>
      <c r="BK101" s="186">
        <f>ROUND(I101*H101,2)</f>
        <v>0</v>
      </c>
      <c r="BL101" s="24" t="s">
        <v>129</v>
      </c>
      <c r="BM101" s="24" t="s">
        <v>541</v>
      </c>
    </row>
    <row r="102" spans="2:65" s="10" customFormat="1" ht="29.85" customHeight="1">
      <c r="B102" s="160"/>
      <c r="D102" s="171" t="s">
        <v>68</v>
      </c>
      <c r="E102" s="172" t="s">
        <v>74</v>
      </c>
      <c r="F102" s="172" t="s">
        <v>161</v>
      </c>
      <c r="I102" s="163"/>
      <c r="J102" s="173">
        <f>BK102</f>
        <v>0</v>
      </c>
      <c r="L102" s="160"/>
      <c r="M102" s="165"/>
      <c r="N102" s="166"/>
      <c r="O102" s="166"/>
      <c r="P102" s="167">
        <f>SUM(P103:P176)</f>
        <v>0</v>
      </c>
      <c r="Q102" s="166"/>
      <c r="R102" s="167">
        <f>SUM(R103:R176)</f>
        <v>2.5975000000000002E-2</v>
      </c>
      <c r="S102" s="166"/>
      <c r="T102" s="168">
        <f>SUM(T103:T176)</f>
        <v>275.66999999999996</v>
      </c>
      <c r="AR102" s="161" t="s">
        <v>74</v>
      </c>
      <c r="AT102" s="169" t="s">
        <v>68</v>
      </c>
      <c r="AU102" s="169" t="s">
        <v>74</v>
      </c>
      <c r="AY102" s="161" t="s">
        <v>121</v>
      </c>
      <c r="BK102" s="170">
        <f>SUM(BK103:BK176)</f>
        <v>0</v>
      </c>
    </row>
    <row r="103" spans="2:65" s="1" customFormat="1" ht="44.25" customHeight="1">
      <c r="B103" s="174"/>
      <c r="C103" s="175" t="s">
        <v>144</v>
      </c>
      <c r="D103" s="175" t="s">
        <v>124</v>
      </c>
      <c r="E103" s="176" t="s">
        <v>542</v>
      </c>
      <c r="F103" s="177" t="s">
        <v>543</v>
      </c>
      <c r="G103" s="178" t="s">
        <v>159</v>
      </c>
      <c r="H103" s="179">
        <v>40</v>
      </c>
      <c r="I103" s="180"/>
      <c r="J103" s="181">
        <f>ROUND(I103*H103,2)</f>
        <v>0</v>
      </c>
      <c r="K103" s="177" t="s">
        <v>128</v>
      </c>
      <c r="L103" s="41"/>
      <c r="M103" s="182" t="s">
        <v>5</v>
      </c>
      <c r="N103" s="183" t="s">
        <v>40</v>
      </c>
      <c r="O103" s="42"/>
      <c r="P103" s="184">
        <f>O103*H103</f>
        <v>0</v>
      </c>
      <c r="Q103" s="184">
        <v>0</v>
      </c>
      <c r="R103" s="184">
        <f>Q103*H103</f>
        <v>0</v>
      </c>
      <c r="S103" s="184">
        <v>0.28999999999999998</v>
      </c>
      <c r="T103" s="185">
        <f>S103*H103</f>
        <v>11.6</v>
      </c>
      <c r="AR103" s="24" t="s">
        <v>129</v>
      </c>
      <c r="AT103" s="24" t="s">
        <v>124</v>
      </c>
      <c r="AU103" s="24" t="s">
        <v>78</v>
      </c>
      <c r="AY103" s="24" t="s">
        <v>121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4" t="s">
        <v>74</v>
      </c>
      <c r="BK103" s="186">
        <f>ROUND(I103*H103,2)</f>
        <v>0</v>
      </c>
      <c r="BL103" s="24" t="s">
        <v>129</v>
      </c>
      <c r="BM103" s="24" t="s">
        <v>544</v>
      </c>
    </row>
    <row r="104" spans="2:65" s="13" customFormat="1">
      <c r="B104" s="216"/>
      <c r="D104" s="188" t="s">
        <v>131</v>
      </c>
      <c r="E104" s="217" t="s">
        <v>5</v>
      </c>
      <c r="F104" s="218" t="s">
        <v>545</v>
      </c>
      <c r="H104" s="219" t="s">
        <v>5</v>
      </c>
      <c r="I104" s="220"/>
      <c r="L104" s="216"/>
      <c r="M104" s="221"/>
      <c r="N104" s="222"/>
      <c r="O104" s="222"/>
      <c r="P104" s="222"/>
      <c r="Q104" s="222"/>
      <c r="R104" s="222"/>
      <c r="S104" s="222"/>
      <c r="T104" s="223"/>
      <c r="AT104" s="219" t="s">
        <v>131</v>
      </c>
      <c r="AU104" s="219" t="s">
        <v>78</v>
      </c>
      <c r="AV104" s="13" t="s">
        <v>74</v>
      </c>
      <c r="AW104" s="13" t="s">
        <v>33</v>
      </c>
      <c r="AX104" s="13" t="s">
        <v>69</v>
      </c>
      <c r="AY104" s="219" t="s">
        <v>121</v>
      </c>
    </row>
    <row r="105" spans="2:65" s="11" customFormat="1">
      <c r="B105" s="187"/>
      <c r="D105" s="188" t="s">
        <v>131</v>
      </c>
      <c r="E105" s="189" t="s">
        <v>5</v>
      </c>
      <c r="F105" s="190" t="s">
        <v>546</v>
      </c>
      <c r="H105" s="191">
        <v>40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131</v>
      </c>
      <c r="AU105" s="189" t="s">
        <v>78</v>
      </c>
      <c r="AV105" s="11" t="s">
        <v>78</v>
      </c>
      <c r="AW105" s="11" t="s">
        <v>33</v>
      </c>
      <c r="AX105" s="11" t="s">
        <v>69</v>
      </c>
      <c r="AY105" s="189" t="s">
        <v>121</v>
      </c>
    </row>
    <row r="106" spans="2:65" s="12" customFormat="1">
      <c r="B106" s="196"/>
      <c r="D106" s="197" t="s">
        <v>131</v>
      </c>
      <c r="E106" s="198" t="s">
        <v>5</v>
      </c>
      <c r="F106" s="199" t="s">
        <v>133</v>
      </c>
      <c r="H106" s="200">
        <v>40</v>
      </c>
      <c r="I106" s="201"/>
      <c r="L106" s="196"/>
      <c r="M106" s="202"/>
      <c r="N106" s="203"/>
      <c r="O106" s="203"/>
      <c r="P106" s="203"/>
      <c r="Q106" s="203"/>
      <c r="R106" s="203"/>
      <c r="S106" s="203"/>
      <c r="T106" s="204"/>
      <c r="AT106" s="205" t="s">
        <v>131</v>
      </c>
      <c r="AU106" s="205" t="s">
        <v>78</v>
      </c>
      <c r="AV106" s="12" t="s">
        <v>129</v>
      </c>
      <c r="AW106" s="12" t="s">
        <v>33</v>
      </c>
      <c r="AX106" s="12" t="s">
        <v>74</v>
      </c>
      <c r="AY106" s="205" t="s">
        <v>121</v>
      </c>
    </row>
    <row r="107" spans="2:65" s="1" customFormat="1" ht="44.25" customHeight="1">
      <c r="B107" s="174"/>
      <c r="C107" s="175" t="s">
        <v>166</v>
      </c>
      <c r="D107" s="175" t="s">
        <v>124</v>
      </c>
      <c r="E107" s="176" t="s">
        <v>547</v>
      </c>
      <c r="F107" s="177" t="s">
        <v>548</v>
      </c>
      <c r="G107" s="178" t="s">
        <v>159</v>
      </c>
      <c r="H107" s="179">
        <v>40</v>
      </c>
      <c r="I107" s="180"/>
      <c r="J107" s="181">
        <f>ROUND(I107*H107,2)</f>
        <v>0</v>
      </c>
      <c r="K107" s="177" t="s">
        <v>128</v>
      </c>
      <c r="L107" s="41"/>
      <c r="M107" s="182" t="s">
        <v>5</v>
      </c>
      <c r="N107" s="183" t="s">
        <v>40</v>
      </c>
      <c r="O107" s="42"/>
      <c r="P107" s="184">
        <f>O107*H107</f>
        <v>0</v>
      </c>
      <c r="Q107" s="184">
        <v>0</v>
      </c>
      <c r="R107" s="184">
        <f>Q107*H107</f>
        <v>0</v>
      </c>
      <c r="S107" s="184">
        <v>0.45</v>
      </c>
      <c r="T107" s="185">
        <f>S107*H107</f>
        <v>18</v>
      </c>
      <c r="AR107" s="24" t="s">
        <v>129</v>
      </c>
      <c r="AT107" s="24" t="s">
        <v>124</v>
      </c>
      <c r="AU107" s="24" t="s">
        <v>78</v>
      </c>
      <c r="AY107" s="24" t="s">
        <v>121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4" t="s">
        <v>74</v>
      </c>
      <c r="BK107" s="186">
        <f>ROUND(I107*H107,2)</f>
        <v>0</v>
      </c>
      <c r="BL107" s="24" t="s">
        <v>129</v>
      </c>
      <c r="BM107" s="24" t="s">
        <v>549</v>
      </c>
    </row>
    <row r="108" spans="2:65" s="13" customFormat="1">
      <c r="B108" s="216"/>
      <c r="D108" s="188" t="s">
        <v>131</v>
      </c>
      <c r="E108" s="217" t="s">
        <v>5</v>
      </c>
      <c r="F108" s="218" t="s">
        <v>550</v>
      </c>
      <c r="H108" s="219" t="s">
        <v>5</v>
      </c>
      <c r="I108" s="220"/>
      <c r="L108" s="216"/>
      <c r="M108" s="221"/>
      <c r="N108" s="222"/>
      <c r="O108" s="222"/>
      <c r="P108" s="222"/>
      <c r="Q108" s="222"/>
      <c r="R108" s="222"/>
      <c r="S108" s="222"/>
      <c r="T108" s="223"/>
      <c r="AT108" s="219" t="s">
        <v>131</v>
      </c>
      <c r="AU108" s="219" t="s">
        <v>78</v>
      </c>
      <c r="AV108" s="13" t="s">
        <v>74</v>
      </c>
      <c r="AW108" s="13" t="s">
        <v>33</v>
      </c>
      <c r="AX108" s="13" t="s">
        <v>69</v>
      </c>
      <c r="AY108" s="219" t="s">
        <v>121</v>
      </c>
    </row>
    <row r="109" spans="2:65" s="11" customFormat="1">
      <c r="B109" s="187"/>
      <c r="D109" s="188" t="s">
        <v>131</v>
      </c>
      <c r="E109" s="189" t="s">
        <v>5</v>
      </c>
      <c r="F109" s="190" t="s">
        <v>546</v>
      </c>
      <c r="H109" s="191">
        <v>40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131</v>
      </c>
      <c r="AU109" s="189" t="s">
        <v>78</v>
      </c>
      <c r="AV109" s="11" t="s">
        <v>78</v>
      </c>
      <c r="AW109" s="11" t="s">
        <v>33</v>
      </c>
      <c r="AX109" s="11" t="s">
        <v>69</v>
      </c>
      <c r="AY109" s="189" t="s">
        <v>121</v>
      </c>
    </row>
    <row r="110" spans="2:65" s="12" customFormat="1">
      <c r="B110" s="196"/>
      <c r="D110" s="197" t="s">
        <v>131</v>
      </c>
      <c r="E110" s="198" t="s">
        <v>5</v>
      </c>
      <c r="F110" s="199" t="s">
        <v>133</v>
      </c>
      <c r="H110" s="200">
        <v>40</v>
      </c>
      <c r="I110" s="201"/>
      <c r="L110" s="196"/>
      <c r="M110" s="202"/>
      <c r="N110" s="203"/>
      <c r="O110" s="203"/>
      <c r="P110" s="203"/>
      <c r="Q110" s="203"/>
      <c r="R110" s="203"/>
      <c r="S110" s="203"/>
      <c r="T110" s="204"/>
      <c r="AT110" s="205" t="s">
        <v>131</v>
      </c>
      <c r="AU110" s="205" t="s">
        <v>78</v>
      </c>
      <c r="AV110" s="12" t="s">
        <v>129</v>
      </c>
      <c r="AW110" s="12" t="s">
        <v>33</v>
      </c>
      <c r="AX110" s="12" t="s">
        <v>74</v>
      </c>
      <c r="AY110" s="205" t="s">
        <v>121</v>
      </c>
    </row>
    <row r="111" spans="2:65" s="1" customFormat="1" ht="44.25" customHeight="1">
      <c r="B111" s="174"/>
      <c r="C111" s="175" t="s">
        <v>172</v>
      </c>
      <c r="D111" s="175" t="s">
        <v>124</v>
      </c>
      <c r="E111" s="176" t="s">
        <v>173</v>
      </c>
      <c r="F111" s="177" t="s">
        <v>174</v>
      </c>
      <c r="G111" s="178" t="s">
        <v>159</v>
      </c>
      <c r="H111" s="179">
        <v>330</v>
      </c>
      <c r="I111" s="180"/>
      <c r="J111" s="181">
        <f>ROUND(I111*H111,2)</f>
        <v>0</v>
      </c>
      <c r="K111" s="177" t="s">
        <v>128</v>
      </c>
      <c r="L111" s="41"/>
      <c r="M111" s="182" t="s">
        <v>5</v>
      </c>
      <c r="N111" s="183" t="s">
        <v>40</v>
      </c>
      <c r="O111" s="42"/>
      <c r="P111" s="184">
        <f>O111*H111</f>
        <v>0</v>
      </c>
      <c r="Q111" s="184">
        <v>0</v>
      </c>
      <c r="R111" s="184">
        <f>Q111*H111</f>
        <v>0</v>
      </c>
      <c r="S111" s="184">
        <v>0.57999999999999996</v>
      </c>
      <c r="T111" s="185">
        <f>S111*H111</f>
        <v>191.39999999999998</v>
      </c>
      <c r="AR111" s="24" t="s">
        <v>129</v>
      </c>
      <c r="AT111" s="24" t="s">
        <v>124</v>
      </c>
      <c r="AU111" s="24" t="s">
        <v>78</v>
      </c>
      <c r="AY111" s="24" t="s">
        <v>121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4" t="s">
        <v>74</v>
      </c>
      <c r="BK111" s="186">
        <f>ROUND(I111*H111,2)</f>
        <v>0</v>
      </c>
      <c r="BL111" s="24" t="s">
        <v>129</v>
      </c>
      <c r="BM111" s="24" t="s">
        <v>551</v>
      </c>
    </row>
    <row r="112" spans="2:65" s="13" customFormat="1">
      <c r="B112" s="216"/>
      <c r="D112" s="188" t="s">
        <v>131</v>
      </c>
      <c r="E112" s="217" t="s">
        <v>5</v>
      </c>
      <c r="F112" s="218" t="s">
        <v>176</v>
      </c>
      <c r="H112" s="219" t="s">
        <v>5</v>
      </c>
      <c r="I112" s="220"/>
      <c r="L112" s="216"/>
      <c r="M112" s="221"/>
      <c r="N112" s="222"/>
      <c r="O112" s="222"/>
      <c r="P112" s="222"/>
      <c r="Q112" s="222"/>
      <c r="R112" s="222"/>
      <c r="S112" s="222"/>
      <c r="T112" s="223"/>
      <c r="AT112" s="219" t="s">
        <v>131</v>
      </c>
      <c r="AU112" s="219" t="s">
        <v>78</v>
      </c>
      <c r="AV112" s="13" t="s">
        <v>74</v>
      </c>
      <c r="AW112" s="13" t="s">
        <v>33</v>
      </c>
      <c r="AX112" s="13" t="s">
        <v>69</v>
      </c>
      <c r="AY112" s="219" t="s">
        <v>121</v>
      </c>
    </row>
    <row r="113" spans="2:65" s="11" customFormat="1">
      <c r="B113" s="187"/>
      <c r="D113" s="188" t="s">
        <v>131</v>
      </c>
      <c r="E113" s="189" t="s">
        <v>5</v>
      </c>
      <c r="F113" s="190" t="s">
        <v>552</v>
      </c>
      <c r="H113" s="191">
        <v>330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131</v>
      </c>
      <c r="AU113" s="189" t="s">
        <v>78</v>
      </c>
      <c r="AV113" s="11" t="s">
        <v>78</v>
      </c>
      <c r="AW113" s="11" t="s">
        <v>33</v>
      </c>
      <c r="AX113" s="11" t="s">
        <v>69</v>
      </c>
      <c r="AY113" s="189" t="s">
        <v>121</v>
      </c>
    </row>
    <row r="114" spans="2:65" s="12" customFormat="1">
      <c r="B114" s="196"/>
      <c r="D114" s="197" t="s">
        <v>131</v>
      </c>
      <c r="E114" s="198" t="s">
        <v>5</v>
      </c>
      <c r="F114" s="199" t="s">
        <v>133</v>
      </c>
      <c r="H114" s="200">
        <v>330</v>
      </c>
      <c r="I114" s="201"/>
      <c r="L114" s="196"/>
      <c r="M114" s="202"/>
      <c r="N114" s="203"/>
      <c r="O114" s="203"/>
      <c r="P114" s="203"/>
      <c r="Q114" s="203"/>
      <c r="R114" s="203"/>
      <c r="S114" s="203"/>
      <c r="T114" s="204"/>
      <c r="AT114" s="205" t="s">
        <v>131</v>
      </c>
      <c r="AU114" s="205" t="s">
        <v>78</v>
      </c>
      <c r="AV114" s="12" t="s">
        <v>129</v>
      </c>
      <c r="AW114" s="12" t="s">
        <v>33</v>
      </c>
      <c r="AX114" s="12" t="s">
        <v>74</v>
      </c>
      <c r="AY114" s="205" t="s">
        <v>121</v>
      </c>
    </row>
    <row r="115" spans="2:65" s="1" customFormat="1" ht="31.5" customHeight="1">
      <c r="B115" s="174"/>
      <c r="C115" s="175" t="s">
        <v>178</v>
      </c>
      <c r="D115" s="175" t="s">
        <v>124</v>
      </c>
      <c r="E115" s="176" t="s">
        <v>553</v>
      </c>
      <c r="F115" s="177" t="s">
        <v>554</v>
      </c>
      <c r="G115" s="178" t="s">
        <v>159</v>
      </c>
      <c r="H115" s="179">
        <v>710</v>
      </c>
      <c r="I115" s="180"/>
      <c r="J115" s="181">
        <f>ROUND(I115*H115,2)</f>
        <v>0</v>
      </c>
      <c r="K115" s="177" t="s">
        <v>128</v>
      </c>
      <c r="L115" s="41"/>
      <c r="M115" s="182" t="s">
        <v>5</v>
      </c>
      <c r="N115" s="183" t="s">
        <v>40</v>
      </c>
      <c r="O115" s="42"/>
      <c r="P115" s="184">
        <f>O115*H115</f>
        <v>0</v>
      </c>
      <c r="Q115" s="184">
        <v>3.0000000000000001E-5</v>
      </c>
      <c r="R115" s="184">
        <f>Q115*H115</f>
        <v>2.1299999999999999E-2</v>
      </c>
      <c r="S115" s="184">
        <v>7.6999999999999999E-2</v>
      </c>
      <c r="T115" s="185">
        <f>S115*H115</f>
        <v>54.67</v>
      </c>
      <c r="AR115" s="24" t="s">
        <v>129</v>
      </c>
      <c r="AT115" s="24" t="s">
        <v>124</v>
      </c>
      <c r="AU115" s="24" t="s">
        <v>78</v>
      </c>
      <c r="AY115" s="24" t="s">
        <v>121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4" t="s">
        <v>74</v>
      </c>
      <c r="BK115" s="186">
        <f>ROUND(I115*H115,2)</f>
        <v>0</v>
      </c>
      <c r="BL115" s="24" t="s">
        <v>129</v>
      </c>
      <c r="BM115" s="24" t="s">
        <v>555</v>
      </c>
    </row>
    <row r="116" spans="2:65" s="13" customFormat="1">
      <c r="B116" s="216"/>
      <c r="D116" s="188" t="s">
        <v>131</v>
      </c>
      <c r="E116" s="217" t="s">
        <v>5</v>
      </c>
      <c r="F116" s="218" t="s">
        <v>170</v>
      </c>
      <c r="H116" s="219" t="s">
        <v>5</v>
      </c>
      <c r="I116" s="220"/>
      <c r="L116" s="216"/>
      <c r="M116" s="221"/>
      <c r="N116" s="222"/>
      <c r="O116" s="222"/>
      <c r="P116" s="222"/>
      <c r="Q116" s="222"/>
      <c r="R116" s="222"/>
      <c r="S116" s="222"/>
      <c r="T116" s="223"/>
      <c r="AT116" s="219" t="s">
        <v>131</v>
      </c>
      <c r="AU116" s="219" t="s">
        <v>78</v>
      </c>
      <c r="AV116" s="13" t="s">
        <v>74</v>
      </c>
      <c r="AW116" s="13" t="s">
        <v>33</v>
      </c>
      <c r="AX116" s="13" t="s">
        <v>69</v>
      </c>
      <c r="AY116" s="219" t="s">
        <v>121</v>
      </c>
    </row>
    <row r="117" spans="2:65" s="11" customFormat="1">
      <c r="B117" s="187"/>
      <c r="D117" s="188" t="s">
        <v>131</v>
      </c>
      <c r="E117" s="189" t="s">
        <v>5</v>
      </c>
      <c r="F117" s="190" t="s">
        <v>556</v>
      </c>
      <c r="H117" s="191">
        <v>710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131</v>
      </c>
      <c r="AU117" s="189" t="s">
        <v>78</v>
      </c>
      <c r="AV117" s="11" t="s">
        <v>78</v>
      </c>
      <c r="AW117" s="11" t="s">
        <v>33</v>
      </c>
      <c r="AX117" s="11" t="s">
        <v>69</v>
      </c>
      <c r="AY117" s="189" t="s">
        <v>121</v>
      </c>
    </row>
    <row r="118" spans="2:65" s="12" customFormat="1">
      <c r="B118" s="196"/>
      <c r="D118" s="197" t="s">
        <v>131</v>
      </c>
      <c r="E118" s="198" t="s">
        <v>5</v>
      </c>
      <c r="F118" s="199" t="s">
        <v>133</v>
      </c>
      <c r="H118" s="200">
        <v>710</v>
      </c>
      <c r="I118" s="201"/>
      <c r="L118" s="196"/>
      <c r="M118" s="202"/>
      <c r="N118" s="203"/>
      <c r="O118" s="203"/>
      <c r="P118" s="203"/>
      <c r="Q118" s="203"/>
      <c r="R118" s="203"/>
      <c r="S118" s="203"/>
      <c r="T118" s="204"/>
      <c r="AT118" s="205" t="s">
        <v>131</v>
      </c>
      <c r="AU118" s="205" t="s">
        <v>78</v>
      </c>
      <c r="AV118" s="12" t="s">
        <v>129</v>
      </c>
      <c r="AW118" s="12" t="s">
        <v>33</v>
      </c>
      <c r="AX118" s="12" t="s">
        <v>74</v>
      </c>
      <c r="AY118" s="205" t="s">
        <v>121</v>
      </c>
    </row>
    <row r="119" spans="2:65" s="1" customFormat="1" ht="31.5" customHeight="1">
      <c r="B119" s="174"/>
      <c r="C119" s="175" t="s">
        <v>184</v>
      </c>
      <c r="D119" s="175" t="s">
        <v>124</v>
      </c>
      <c r="E119" s="176" t="s">
        <v>557</v>
      </c>
      <c r="F119" s="177" t="s">
        <v>558</v>
      </c>
      <c r="G119" s="178" t="s">
        <v>127</v>
      </c>
      <c r="H119" s="179">
        <v>18.2</v>
      </c>
      <c r="I119" s="180"/>
      <c r="J119" s="181">
        <f>ROUND(I119*H119,2)</f>
        <v>0</v>
      </c>
      <c r="K119" s="177" t="s">
        <v>128</v>
      </c>
      <c r="L119" s="41"/>
      <c r="M119" s="182" t="s">
        <v>5</v>
      </c>
      <c r="N119" s="183" t="s">
        <v>40</v>
      </c>
      <c r="O119" s="4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24" t="s">
        <v>129</v>
      </c>
      <c r="AT119" s="24" t="s">
        <v>124</v>
      </c>
      <c r="AU119" s="24" t="s">
        <v>78</v>
      </c>
      <c r="AY119" s="24" t="s">
        <v>121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4" t="s">
        <v>74</v>
      </c>
      <c r="BK119" s="186">
        <f>ROUND(I119*H119,2)</f>
        <v>0</v>
      </c>
      <c r="BL119" s="24" t="s">
        <v>129</v>
      </c>
      <c r="BM119" s="24" t="s">
        <v>559</v>
      </c>
    </row>
    <row r="120" spans="2:65" s="1" customFormat="1" ht="44.25" customHeight="1">
      <c r="B120" s="174"/>
      <c r="C120" s="175" t="s">
        <v>193</v>
      </c>
      <c r="D120" s="175" t="s">
        <v>124</v>
      </c>
      <c r="E120" s="176" t="s">
        <v>179</v>
      </c>
      <c r="F120" s="177" t="s">
        <v>180</v>
      </c>
      <c r="G120" s="178" t="s">
        <v>127</v>
      </c>
      <c r="H120" s="179">
        <v>35</v>
      </c>
      <c r="I120" s="180"/>
      <c r="J120" s="181">
        <f>ROUND(I120*H120,2)</f>
        <v>0</v>
      </c>
      <c r="K120" s="177" t="s">
        <v>128</v>
      </c>
      <c r="L120" s="41"/>
      <c r="M120" s="182" t="s">
        <v>5</v>
      </c>
      <c r="N120" s="183" t="s">
        <v>40</v>
      </c>
      <c r="O120" s="4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24" t="s">
        <v>129</v>
      </c>
      <c r="AT120" s="24" t="s">
        <v>124</v>
      </c>
      <c r="AU120" s="24" t="s">
        <v>78</v>
      </c>
      <c r="AY120" s="24" t="s">
        <v>121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4" t="s">
        <v>74</v>
      </c>
      <c r="BK120" s="186">
        <f>ROUND(I120*H120,2)</f>
        <v>0</v>
      </c>
      <c r="BL120" s="24" t="s">
        <v>129</v>
      </c>
      <c r="BM120" s="24" t="s">
        <v>560</v>
      </c>
    </row>
    <row r="121" spans="2:65" s="13" customFormat="1">
      <c r="B121" s="216"/>
      <c r="D121" s="188" t="s">
        <v>131</v>
      </c>
      <c r="E121" s="217" t="s">
        <v>5</v>
      </c>
      <c r="F121" s="218" t="s">
        <v>170</v>
      </c>
      <c r="H121" s="219" t="s">
        <v>5</v>
      </c>
      <c r="I121" s="220"/>
      <c r="L121" s="216"/>
      <c r="M121" s="221"/>
      <c r="N121" s="222"/>
      <c r="O121" s="222"/>
      <c r="P121" s="222"/>
      <c r="Q121" s="222"/>
      <c r="R121" s="222"/>
      <c r="S121" s="222"/>
      <c r="T121" s="223"/>
      <c r="AT121" s="219" t="s">
        <v>131</v>
      </c>
      <c r="AU121" s="219" t="s">
        <v>78</v>
      </c>
      <c r="AV121" s="13" t="s">
        <v>74</v>
      </c>
      <c r="AW121" s="13" t="s">
        <v>33</v>
      </c>
      <c r="AX121" s="13" t="s">
        <v>69</v>
      </c>
      <c r="AY121" s="219" t="s">
        <v>121</v>
      </c>
    </row>
    <row r="122" spans="2:65" s="11" customFormat="1">
      <c r="B122" s="187"/>
      <c r="D122" s="188" t="s">
        <v>131</v>
      </c>
      <c r="E122" s="189" t="s">
        <v>5</v>
      </c>
      <c r="F122" s="190" t="s">
        <v>561</v>
      </c>
      <c r="H122" s="191">
        <v>35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131</v>
      </c>
      <c r="AU122" s="189" t="s">
        <v>78</v>
      </c>
      <c r="AV122" s="11" t="s">
        <v>78</v>
      </c>
      <c r="AW122" s="11" t="s">
        <v>33</v>
      </c>
      <c r="AX122" s="11" t="s">
        <v>69</v>
      </c>
      <c r="AY122" s="189" t="s">
        <v>121</v>
      </c>
    </row>
    <row r="123" spans="2:65" s="12" customFormat="1">
      <c r="B123" s="196"/>
      <c r="D123" s="197" t="s">
        <v>131</v>
      </c>
      <c r="E123" s="198" t="s">
        <v>5</v>
      </c>
      <c r="F123" s="199" t="s">
        <v>133</v>
      </c>
      <c r="H123" s="200">
        <v>35</v>
      </c>
      <c r="I123" s="201"/>
      <c r="L123" s="196"/>
      <c r="M123" s="202"/>
      <c r="N123" s="203"/>
      <c r="O123" s="203"/>
      <c r="P123" s="203"/>
      <c r="Q123" s="203"/>
      <c r="R123" s="203"/>
      <c r="S123" s="203"/>
      <c r="T123" s="204"/>
      <c r="AT123" s="205" t="s">
        <v>131</v>
      </c>
      <c r="AU123" s="205" t="s">
        <v>78</v>
      </c>
      <c r="AV123" s="12" t="s">
        <v>129</v>
      </c>
      <c r="AW123" s="12" t="s">
        <v>33</v>
      </c>
      <c r="AX123" s="12" t="s">
        <v>74</v>
      </c>
      <c r="AY123" s="205" t="s">
        <v>121</v>
      </c>
    </row>
    <row r="124" spans="2:65" s="1" customFormat="1" ht="31.5" customHeight="1">
      <c r="B124" s="174"/>
      <c r="C124" s="175" t="s">
        <v>195</v>
      </c>
      <c r="D124" s="175" t="s">
        <v>124</v>
      </c>
      <c r="E124" s="176" t="s">
        <v>185</v>
      </c>
      <c r="F124" s="177" t="s">
        <v>186</v>
      </c>
      <c r="G124" s="178" t="s">
        <v>127</v>
      </c>
      <c r="H124" s="179">
        <v>35</v>
      </c>
      <c r="I124" s="180"/>
      <c r="J124" s="181">
        <f>ROUND(I124*H124,2)</f>
        <v>0</v>
      </c>
      <c r="K124" s="177" t="s">
        <v>128</v>
      </c>
      <c r="L124" s="41"/>
      <c r="M124" s="182" t="s">
        <v>5</v>
      </c>
      <c r="N124" s="183" t="s">
        <v>40</v>
      </c>
      <c r="O124" s="4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4" t="s">
        <v>129</v>
      </c>
      <c r="AT124" s="24" t="s">
        <v>124</v>
      </c>
      <c r="AU124" s="24" t="s">
        <v>78</v>
      </c>
      <c r="AY124" s="24" t="s">
        <v>121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4" t="s">
        <v>74</v>
      </c>
      <c r="BK124" s="186">
        <f>ROUND(I124*H124,2)</f>
        <v>0</v>
      </c>
      <c r="BL124" s="24" t="s">
        <v>129</v>
      </c>
      <c r="BM124" s="24" t="s">
        <v>562</v>
      </c>
    </row>
    <row r="125" spans="2:65" s="13" customFormat="1">
      <c r="B125" s="216"/>
      <c r="D125" s="188" t="s">
        <v>131</v>
      </c>
      <c r="E125" s="217" t="s">
        <v>5</v>
      </c>
      <c r="F125" s="218" t="s">
        <v>563</v>
      </c>
      <c r="H125" s="219" t="s">
        <v>5</v>
      </c>
      <c r="I125" s="220"/>
      <c r="L125" s="216"/>
      <c r="M125" s="221"/>
      <c r="N125" s="222"/>
      <c r="O125" s="222"/>
      <c r="P125" s="222"/>
      <c r="Q125" s="222"/>
      <c r="R125" s="222"/>
      <c r="S125" s="222"/>
      <c r="T125" s="223"/>
      <c r="AT125" s="219" t="s">
        <v>131</v>
      </c>
      <c r="AU125" s="219" t="s">
        <v>78</v>
      </c>
      <c r="AV125" s="13" t="s">
        <v>74</v>
      </c>
      <c r="AW125" s="13" t="s">
        <v>33</v>
      </c>
      <c r="AX125" s="13" t="s">
        <v>69</v>
      </c>
      <c r="AY125" s="219" t="s">
        <v>121</v>
      </c>
    </row>
    <row r="126" spans="2:65" s="11" customFormat="1">
      <c r="B126" s="187"/>
      <c r="D126" s="188" t="s">
        <v>131</v>
      </c>
      <c r="E126" s="189" t="s">
        <v>5</v>
      </c>
      <c r="F126" s="190" t="s">
        <v>564</v>
      </c>
      <c r="H126" s="191">
        <v>18.7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131</v>
      </c>
      <c r="AU126" s="189" t="s">
        <v>78</v>
      </c>
      <c r="AV126" s="11" t="s">
        <v>78</v>
      </c>
      <c r="AW126" s="11" t="s">
        <v>33</v>
      </c>
      <c r="AX126" s="11" t="s">
        <v>69</v>
      </c>
      <c r="AY126" s="189" t="s">
        <v>121</v>
      </c>
    </row>
    <row r="127" spans="2:65" s="13" customFormat="1">
      <c r="B127" s="216"/>
      <c r="D127" s="188" t="s">
        <v>131</v>
      </c>
      <c r="E127" s="217" t="s">
        <v>5</v>
      </c>
      <c r="F127" s="218" t="s">
        <v>565</v>
      </c>
      <c r="H127" s="219" t="s">
        <v>5</v>
      </c>
      <c r="I127" s="220"/>
      <c r="L127" s="216"/>
      <c r="M127" s="221"/>
      <c r="N127" s="222"/>
      <c r="O127" s="222"/>
      <c r="P127" s="222"/>
      <c r="Q127" s="222"/>
      <c r="R127" s="222"/>
      <c r="S127" s="222"/>
      <c r="T127" s="223"/>
      <c r="AT127" s="219" t="s">
        <v>131</v>
      </c>
      <c r="AU127" s="219" t="s">
        <v>78</v>
      </c>
      <c r="AV127" s="13" t="s">
        <v>74</v>
      </c>
      <c r="AW127" s="13" t="s">
        <v>33</v>
      </c>
      <c r="AX127" s="13" t="s">
        <v>69</v>
      </c>
      <c r="AY127" s="219" t="s">
        <v>121</v>
      </c>
    </row>
    <row r="128" spans="2:65" s="11" customFormat="1">
      <c r="B128" s="187"/>
      <c r="D128" s="188" t="s">
        <v>131</v>
      </c>
      <c r="E128" s="189" t="s">
        <v>5</v>
      </c>
      <c r="F128" s="190" t="s">
        <v>566</v>
      </c>
      <c r="H128" s="191">
        <v>16.3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131</v>
      </c>
      <c r="AU128" s="189" t="s">
        <v>78</v>
      </c>
      <c r="AV128" s="11" t="s">
        <v>78</v>
      </c>
      <c r="AW128" s="11" t="s">
        <v>33</v>
      </c>
      <c r="AX128" s="11" t="s">
        <v>69</v>
      </c>
      <c r="AY128" s="189" t="s">
        <v>121</v>
      </c>
    </row>
    <row r="129" spans="2:65" s="12" customFormat="1">
      <c r="B129" s="196"/>
      <c r="D129" s="197" t="s">
        <v>131</v>
      </c>
      <c r="E129" s="198" t="s">
        <v>5</v>
      </c>
      <c r="F129" s="199" t="s">
        <v>133</v>
      </c>
      <c r="H129" s="200">
        <v>35</v>
      </c>
      <c r="I129" s="201"/>
      <c r="L129" s="196"/>
      <c r="M129" s="202"/>
      <c r="N129" s="203"/>
      <c r="O129" s="203"/>
      <c r="P129" s="203"/>
      <c r="Q129" s="203"/>
      <c r="R129" s="203"/>
      <c r="S129" s="203"/>
      <c r="T129" s="204"/>
      <c r="AT129" s="205" t="s">
        <v>131</v>
      </c>
      <c r="AU129" s="205" t="s">
        <v>78</v>
      </c>
      <c r="AV129" s="12" t="s">
        <v>129</v>
      </c>
      <c r="AW129" s="12" t="s">
        <v>33</v>
      </c>
      <c r="AX129" s="12" t="s">
        <v>74</v>
      </c>
      <c r="AY129" s="205" t="s">
        <v>121</v>
      </c>
    </row>
    <row r="130" spans="2:65" s="1" customFormat="1" ht="44.25" customHeight="1">
      <c r="B130" s="174"/>
      <c r="C130" s="175" t="s">
        <v>11</v>
      </c>
      <c r="D130" s="175" t="s">
        <v>124</v>
      </c>
      <c r="E130" s="176" t="s">
        <v>125</v>
      </c>
      <c r="F130" s="177" t="s">
        <v>126</v>
      </c>
      <c r="G130" s="178" t="s">
        <v>127</v>
      </c>
      <c r="H130" s="179">
        <v>55</v>
      </c>
      <c r="I130" s="180"/>
      <c r="J130" s="181">
        <f>ROUND(I130*H130,2)</f>
        <v>0</v>
      </c>
      <c r="K130" s="177" t="s">
        <v>128</v>
      </c>
      <c r="L130" s="41"/>
      <c r="M130" s="182" t="s">
        <v>5</v>
      </c>
      <c r="N130" s="183" t="s">
        <v>40</v>
      </c>
      <c r="O130" s="4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AR130" s="24" t="s">
        <v>129</v>
      </c>
      <c r="AT130" s="24" t="s">
        <v>124</v>
      </c>
      <c r="AU130" s="24" t="s">
        <v>78</v>
      </c>
      <c r="AY130" s="24" t="s">
        <v>121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4" t="s">
        <v>74</v>
      </c>
      <c r="BK130" s="186">
        <f>ROUND(I130*H130,2)</f>
        <v>0</v>
      </c>
      <c r="BL130" s="24" t="s">
        <v>129</v>
      </c>
      <c r="BM130" s="24" t="s">
        <v>567</v>
      </c>
    </row>
    <row r="131" spans="2:65" s="1" customFormat="1" ht="44.25" customHeight="1">
      <c r="B131" s="174"/>
      <c r="C131" s="175" t="s">
        <v>204</v>
      </c>
      <c r="D131" s="175" t="s">
        <v>124</v>
      </c>
      <c r="E131" s="176" t="s">
        <v>196</v>
      </c>
      <c r="F131" s="177" t="s">
        <v>197</v>
      </c>
      <c r="G131" s="178" t="s">
        <v>127</v>
      </c>
      <c r="H131" s="179">
        <v>26</v>
      </c>
      <c r="I131" s="180"/>
      <c r="J131" s="181">
        <f>ROUND(I131*H131,2)</f>
        <v>0</v>
      </c>
      <c r="K131" s="177" t="s">
        <v>128</v>
      </c>
      <c r="L131" s="41"/>
      <c r="M131" s="182" t="s">
        <v>5</v>
      </c>
      <c r="N131" s="183" t="s">
        <v>40</v>
      </c>
      <c r="O131" s="4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24" t="s">
        <v>129</v>
      </c>
      <c r="AT131" s="24" t="s">
        <v>124</v>
      </c>
      <c r="AU131" s="24" t="s">
        <v>78</v>
      </c>
      <c r="AY131" s="24" t="s">
        <v>121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4" t="s">
        <v>74</v>
      </c>
      <c r="BK131" s="186">
        <f>ROUND(I131*H131,2)</f>
        <v>0</v>
      </c>
      <c r="BL131" s="24" t="s">
        <v>129</v>
      </c>
      <c r="BM131" s="24" t="s">
        <v>568</v>
      </c>
    </row>
    <row r="132" spans="2:65" s="13" customFormat="1">
      <c r="B132" s="216"/>
      <c r="D132" s="188" t="s">
        <v>131</v>
      </c>
      <c r="E132" s="217" t="s">
        <v>5</v>
      </c>
      <c r="F132" s="218" t="s">
        <v>199</v>
      </c>
      <c r="H132" s="219" t="s">
        <v>5</v>
      </c>
      <c r="I132" s="220"/>
      <c r="L132" s="216"/>
      <c r="M132" s="221"/>
      <c r="N132" s="222"/>
      <c r="O132" s="222"/>
      <c r="P132" s="222"/>
      <c r="Q132" s="222"/>
      <c r="R132" s="222"/>
      <c r="S132" s="222"/>
      <c r="T132" s="223"/>
      <c r="AT132" s="219" t="s">
        <v>131</v>
      </c>
      <c r="AU132" s="219" t="s">
        <v>78</v>
      </c>
      <c r="AV132" s="13" t="s">
        <v>74</v>
      </c>
      <c r="AW132" s="13" t="s">
        <v>33</v>
      </c>
      <c r="AX132" s="13" t="s">
        <v>69</v>
      </c>
      <c r="AY132" s="219" t="s">
        <v>121</v>
      </c>
    </row>
    <row r="133" spans="2:65" s="11" customFormat="1">
      <c r="B133" s="187"/>
      <c r="D133" s="188" t="s">
        <v>131</v>
      </c>
      <c r="E133" s="189" t="s">
        <v>5</v>
      </c>
      <c r="F133" s="190" t="s">
        <v>569</v>
      </c>
      <c r="H133" s="191">
        <v>26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131</v>
      </c>
      <c r="AU133" s="189" t="s">
        <v>78</v>
      </c>
      <c r="AV133" s="11" t="s">
        <v>78</v>
      </c>
      <c r="AW133" s="11" t="s">
        <v>33</v>
      </c>
      <c r="AX133" s="11" t="s">
        <v>69</v>
      </c>
      <c r="AY133" s="189" t="s">
        <v>121</v>
      </c>
    </row>
    <row r="134" spans="2:65" s="12" customFormat="1">
      <c r="B134" s="196"/>
      <c r="D134" s="197" t="s">
        <v>131</v>
      </c>
      <c r="E134" s="198" t="s">
        <v>5</v>
      </c>
      <c r="F134" s="199" t="s">
        <v>133</v>
      </c>
      <c r="H134" s="200">
        <v>26</v>
      </c>
      <c r="I134" s="201"/>
      <c r="L134" s="196"/>
      <c r="M134" s="202"/>
      <c r="N134" s="203"/>
      <c r="O134" s="203"/>
      <c r="P134" s="203"/>
      <c r="Q134" s="203"/>
      <c r="R134" s="203"/>
      <c r="S134" s="203"/>
      <c r="T134" s="204"/>
      <c r="AT134" s="205" t="s">
        <v>131</v>
      </c>
      <c r="AU134" s="205" t="s">
        <v>78</v>
      </c>
      <c r="AV134" s="12" t="s">
        <v>129</v>
      </c>
      <c r="AW134" s="12" t="s">
        <v>33</v>
      </c>
      <c r="AX134" s="12" t="s">
        <v>74</v>
      </c>
      <c r="AY134" s="205" t="s">
        <v>121</v>
      </c>
    </row>
    <row r="135" spans="2:65" s="1" customFormat="1" ht="31.5" customHeight="1">
      <c r="B135" s="174"/>
      <c r="C135" s="175" t="s">
        <v>210</v>
      </c>
      <c r="D135" s="175" t="s">
        <v>124</v>
      </c>
      <c r="E135" s="176" t="s">
        <v>205</v>
      </c>
      <c r="F135" s="177" t="s">
        <v>206</v>
      </c>
      <c r="G135" s="178" t="s">
        <v>127</v>
      </c>
      <c r="H135" s="179">
        <v>18.2</v>
      </c>
      <c r="I135" s="180"/>
      <c r="J135" s="181">
        <f>ROUND(I135*H135,2)</f>
        <v>0</v>
      </c>
      <c r="K135" s="177" t="s">
        <v>128</v>
      </c>
      <c r="L135" s="41"/>
      <c r="M135" s="182" t="s">
        <v>5</v>
      </c>
      <c r="N135" s="183" t="s">
        <v>40</v>
      </c>
      <c r="O135" s="4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24" t="s">
        <v>129</v>
      </c>
      <c r="AT135" s="24" t="s">
        <v>124</v>
      </c>
      <c r="AU135" s="24" t="s">
        <v>78</v>
      </c>
      <c r="AY135" s="24" t="s">
        <v>121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4" t="s">
        <v>74</v>
      </c>
      <c r="BK135" s="186">
        <f>ROUND(I135*H135,2)</f>
        <v>0</v>
      </c>
      <c r="BL135" s="24" t="s">
        <v>129</v>
      </c>
      <c r="BM135" s="24" t="s">
        <v>570</v>
      </c>
    </row>
    <row r="136" spans="2:65" s="13" customFormat="1">
      <c r="B136" s="216"/>
      <c r="D136" s="188" t="s">
        <v>131</v>
      </c>
      <c r="E136" s="217" t="s">
        <v>5</v>
      </c>
      <c r="F136" s="218" t="s">
        <v>571</v>
      </c>
      <c r="H136" s="219" t="s">
        <v>5</v>
      </c>
      <c r="I136" s="220"/>
      <c r="L136" s="216"/>
      <c r="M136" s="221"/>
      <c r="N136" s="222"/>
      <c r="O136" s="222"/>
      <c r="P136" s="222"/>
      <c r="Q136" s="222"/>
      <c r="R136" s="222"/>
      <c r="S136" s="222"/>
      <c r="T136" s="223"/>
      <c r="AT136" s="219" t="s">
        <v>131</v>
      </c>
      <c r="AU136" s="219" t="s">
        <v>78</v>
      </c>
      <c r="AV136" s="13" t="s">
        <v>74</v>
      </c>
      <c r="AW136" s="13" t="s">
        <v>33</v>
      </c>
      <c r="AX136" s="13" t="s">
        <v>69</v>
      </c>
      <c r="AY136" s="219" t="s">
        <v>121</v>
      </c>
    </row>
    <row r="137" spans="2:65" s="11" customFormat="1">
      <c r="B137" s="187"/>
      <c r="D137" s="188" t="s">
        <v>131</v>
      </c>
      <c r="E137" s="189" t="s">
        <v>5</v>
      </c>
      <c r="F137" s="190" t="s">
        <v>572</v>
      </c>
      <c r="H137" s="191">
        <v>2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131</v>
      </c>
      <c r="AU137" s="189" t="s">
        <v>78</v>
      </c>
      <c r="AV137" s="11" t="s">
        <v>78</v>
      </c>
      <c r="AW137" s="11" t="s">
        <v>33</v>
      </c>
      <c r="AX137" s="11" t="s">
        <v>69</v>
      </c>
      <c r="AY137" s="189" t="s">
        <v>121</v>
      </c>
    </row>
    <row r="138" spans="2:65" s="13" customFormat="1">
      <c r="B138" s="216"/>
      <c r="D138" s="188" t="s">
        <v>131</v>
      </c>
      <c r="E138" s="217" t="s">
        <v>5</v>
      </c>
      <c r="F138" s="218" t="s">
        <v>208</v>
      </c>
      <c r="H138" s="219" t="s">
        <v>5</v>
      </c>
      <c r="I138" s="220"/>
      <c r="L138" s="216"/>
      <c r="M138" s="221"/>
      <c r="N138" s="222"/>
      <c r="O138" s="222"/>
      <c r="P138" s="222"/>
      <c r="Q138" s="222"/>
      <c r="R138" s="222"/>
      <c r="S138" s="222"/>
      <c r="T138" s="223"/>
      <c r="AT138" s="219" t="s">
        <v>131</v>
      </c>
      <c r="AU138" s="219" t="s">
        <v>78</v>
      </c>
      <c r="AV138" s="13" t="s">
        <v>74</v>
      </c>
      <c r="AW138" s="13" t="s">
        <v>33</v>
      </c>
      <c r="AX138" s="13" t="s">
        <v>69</v>
      </c>
      <c r="AY138" s="219" t="s">
        <v>121</v>
      </c>
    </row>
    <row r="139" spans="2:65" s="11" customFormat="1">
      <c r="B139" s="187"/>
      <c r="D139" s="188" t="s">
        <v>131</v>
      </c>
      <c r="E139" s="189" t="s">
        <v>5</v>
      </c>
      <c r="F139" s="190" t="s">
        <v>573</v>
      </c>
      <c r="H139" s="191">
        <v>16.2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131</v>
      </c>
      <c r="AU139" s="189" t="s">
        <v>78</v>
      </c>
      <c r="AV139" s="11" t="s">
        <v>78</v>
      </c>
      <c r="AW139" s="11" t="s">
        <v>33</v>
      </c>
      <c r="AX139" s="11" t="s">
        <v>69</v>
      </c>
      <c r="AY139" s="189" t="s">
        <v>121</v>
      </c>
    </row>
    <row r="140" spans="2:65" s="12" customFormat="1">
      <c r="B140" s="196"/>
      <c r="D140" s="197" t="s">
        <v>131</v>
      </c>
      <c r="E140" s="198" t="s">
        <v>5</v>
      </c>
      <c r="F140" s="199" t="s">
        <v>133</v>
      </c>
      <c r="H140" s="200">
        <v>18.2</v>
      </c>
      <c r="I140" s="201"/>
      <c r="L140" s="196"/>
      <c r="M140" s="202"/>
      <c r="N140" s="203"/>
      <c r="O140" s="203"/>
      <c r="P140" s="203"/>
      <c r="Q140" s="203"/>
      <c r="R140" s="203"/>
      <c r="S140" s="203"/>
      <c r="T140" s="204"/>
      <c r="AT140" s="205" t="s">
        <v>131</v>
      </c>
      <c r="AU140" s="205" t="s">
        <v>78</v>
      </c>
      <c r="AV140" s="12" t="s">
        <v>129</v>
      </c>
      <c r="AW140" s="12" t="s">
        <v>33</v>
      </c>
      <c r="AX140" s="12" t="s">
        <v>74</v>
      </c>
      <c r="AY140" s="205" t="s">
        <v>121</v>
      </c>
    </row>
    <row r="141" spans="2:65" s="1" customFormat="1" ht="44.25" customHeight="1">
      <c r="B141" s="174"/>
      <c r="C141" s="175" t="s">
        <v>216</v>
      </c>
      <c r="D141" s="175" t="s">
        <v>124</v>
      </c>
      <c r="E141" s="176" t="s">
        <v>217</v>
      </c>
      <c r="F141" s="177" t="s">
        <v>218</v>
      </c>
      <c r="G141" s="178" t="s">
        <v>127</v>
      </c>
      <c r="H141" s="179">
        <v>37.4</v>
      </c>
      <c r="I141" s="180"/>
      <c r="J141" s="181">
        <f>ROUND(I141*H141,2)</f>
        <v>0</v>
      </c>
      <c r="K141" s="177" t="s">
        <v>128</v>
      </c>
      <c r="L141" s="41"/>
      <c r="M141" s="182" t="s">
        <v>5</v>
      </c>
      <c r="N141" s="183" t="s">
        <v>40</v>
      </c>
      <c r="O141" s="4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24" t="s">
        <v>129</v>
      </c>
      <c r="AT141" s="24" t="s">
        <v>124</v>
      </c>
      <c r="AU141" s="24" t="s">
        <v>78</v>
      </c>
      <c r="AY141" s="24" t="s">
        <v>121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4" t="s">
        <v>74</v>
      </c>
      <c r="BK141" s="186">
        <f>ROUND(I141*H141,2)</f>
        <v>0</v>
      </c>
      <c r="BL141" s="24" t="s">
        <v>129</v>
      </c>
      <c r="BM141" s="24" t="s">
        <v>574</v>
      </c>
    </row>
    <row r="142" spans="2:65" s="13" customFormat="1">
      <c r="B142" s="216"/>
      <c r="D142" s="188" t="s">
        <v>131</v>
      </c>
      <c r="E142" s="217" t="s">
        <v>5</v>
      </c>
      <c r="F142" s="218" t="s">
        <v>222</v>
      </c>
      <c r="H142" s="219" t="s">
        <v>5</v>
      </c>
      <c r="I142" s="220"/>
      <c r="L142" s="216"/>
      <c r="M142" s="221"/>
      <c r="N142" s="222"/>
      <c r="O142" s="222"/>
      <c r="P142" s="222"/>
      <c r="Q142" s="222"/>
      <c r="R142" s="222"/>
      <c r="S142" s="222"/>
      <c r="T142" s="223"/>
      <c r="AT142" s="219" t="s">
        <v>131</v>
      </c>
      <c r="AU142" s="219" t="s">
        <v>78</v>
      </c>
      <c r="AV142" s="13" t="s">
        <v>74</v>
      </c>
      <c r="AW142" s="13" t="s">
        <v>33</v>
      </c>
      <c r="AX142" s="13" t="s">
        <v>69</v>
      </c>
      <c r="AY142" s="219" t="s">
        <v>121</v>
      </c>
    </row>
    <row r="143" spans="2:65" s="11" customFormat="1">
      <c r="B143" s="187"/>
      <c r="D143" s="188" t="s">
        <v>131</v>
      </c>
      <c r="E143" s="189" t="s">
        <v>5</v>
      </c>
      <c r="F143" s="190" t="s">
        <v>575</v>
      </c>
      <c r="H143" s="191">
        <v>18.7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131</v>
      </c>
      <c r="AU143" s="189" t="s">
        <v>78</v>
      </c>
      <c r="AV143" s="11" t="s">
        <v>78</v>
      </c>
      <c r="AW143" s="11" t="s">
        <v>33</v>
      </c>
      <c r="AX143" s="11" t="s">
        <v>69</v>
      </c>
      <c r="AY143" s="189" t="s">
        <v>121</v>
      </c>
    </row>
    <row r="144" spans="2:65" s="13" customFormat="1">
      <c r="B144" s="216"/>
      <c r="D144" s="188" t="s">
        <v>131</v>
      </c>
      <c r="E144" s="217" t="s">
        <v>5</v>
      </c>
      <c r="F144" s="218" t="s">
        <v>220</v>
      </c>
      <c r="H144" s="219" t="s">
        <v>5</v>
      </c>
      <c r="I144" s="220"/>
      <c r="L144" s="216"/>
      <c r="M144" s="221"/>
      <c r="N144" s="222"/>
      <c r="O144" s="222"/>
      <c r="P144" s="222"/>
      <c r="Q144" s="222"/>
      <c r="R144" s="222"/>
      <c r="S144" s="222"/>
      <c r="T144" s="223"/>
      <c r="AT144" s="219" t="s">
        <v>131</v>
      </c>
      <c r="AU144" s="219" t="s">
        <v>78</v>
      </c>
      <c r="AV144" s="13" t="s">
        <v>74</v>
      </c>
      <c r="AW144" s="13" t="s">
        <v>33</v>
      </c>
      <c r="AX144" s="13" t="s">
        <v>69</v>
      </c>
      <c r="AY144" s="219" t="s">
        <v>121</v>
      </c>
    </row>
    <row r="145" spans="2:65" s="11" customFormat="1">
      <c r="B145" s="187"/>
      <c r="D145" s="188" t="s">
        <v>131</v>
      </c>
      <c r="E145" s="189" t="s">
        <v>5</v>
      </c>
      <c r="F145" s="190" t="s">
        <v>575</v>
      </c>
      <c r="H145" s="191">
        <v>18.7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89" t="s">
        <v>131</v>
      </c>
      <c r="AU145" s="189" t="s">
        <v>78</v>
      </c>
      <c r="AV145" s="11" t="s">
        <v>78</v>
      </c>
      <c r="AW145" s="11" t="s">
        <v>33</v>
      </c>
      <c r="AX145" s="11" t="s">
        <v>69</v>
      </c>
      <c r="AY145" s="189" t="s">
        <v>121</v>
      </c>
    </row>
    <row r="146" spans="2:65" s="12" customFormat="1">
      <c r="B146" s="196"/>
      <c r="D146" s="197" t="s">
        <v>131</v>
      </c>
      <c r="E146" s="198" t="s">
        <v>5</v>
      </c>
      <c r="F146" s="199" t="s">
        <v>133</v>
      </c>
      <c r="H146" s="200">
        <v>37.4</v>
      </c>
      <c r="I146" s="201"/>
      <c r="L146" s="196"/>
      <c r="M146" s="202"/>
      <c r="N146" s="203"/>
      <c r="O146" s="203"/>
      <c r="P146" s="203"/>
      <c r="Q146" s="203"/>
      <c r="R146" s="203"/>
      <c r="S146" s="203"/>
      <c r="T146" s="204"/>
      <c r="AT146" s="205" t="s">
        <v>131</v>
      </c>
      <c r="AU146" s="205" t="s">
        <v>78</v>
      </c>
      <c r="AV146" s="12" t="s">
        <v>129</v>
      </c>
      <c r="AW146" s="12" t="s">
        <v>33</v>
      </c>
      <c r="AX146" s="12" t="s">
        <v>74</v>
      </c>
      <c r="AY146" s="205" t="s">
        <v>121</v>
      </c>
    </row>
    <row r="147" spans="2:65" s="1" customFormat="1" ht="44.25" customHeight="1">
      <c r="B147" s="174"/>
      <c r="C147" s="175" t="s">
        <v>223</v>
      </c>
      <c r="D147" s="175" t="s">
        <v>124</v>
      </c>
      <c r="E147" s="176" t="s">
        <v>228</v>
      </c>
      <c r="F147" s="177" t="s">
        <v>229</v>
      </c>
      <c r="G147" s="178" t="s">
        <v>127</v>
      </c>
      <c r="H147" s="179">
        <v>16.3</v>
      </c>
      <c r="I147" s="180"/>
      <c r="J147" s="181">
        <f>ROUND(I147*H147,2)</f>
        <v>0</v>
      </c>
      <c r="K147" s="177" t="s">
        <v>128</v>
      </c>
      <c r="L147" s="41"/>
      <c r="M147" s="182" t="s">
        <v>5</v>
      </c>
      <c r="N147" s="183" t="s">
        <v>40</v>
      </c>
      <c r="O147" s="4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24" t="s">
        <v>129</v>
      </c>
      <c r="AT147" s="24" t="s">
        <v>124</v>
      </c>
      <c r="AU147" s="24" t="s">
        <v>78</v>
      </c>
      <c r="AY147" s="24" t="s">
        <v>121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4" t="s">
        <v>74</v>
      </c>
      <c r="BK147" s="186">
        <f>ROUND(I147*H147,2)</f>
        <v>0</v>
      </c>
      <c r="BL147" s="24" t="s">
        <v>129</v>
      </c>
      <c r="BM147" s="24" t="s">
        <v>576</v>
      </c>
    </row>
    <row r="148" spans="2:65" s="13" customFormat="1">
      <c r="B148" s="216"/>
      <c r="D148" s="188" t="s">
        <v>131</v>
      </c>
      <c r="E148" s="217" t="s">
        <v>5</v>
      </c>
      <c r="F148" s="218" t="s">
        <v>231</v>
      </c>
      <c r="H148" s="219" t="s">
        <v>5</v>
      </c>
      <c r="I148" s="220"/>
      <c r="L148" s="216"/>
      <c r="M148" s="221"/>
      <c r="N148" s="222"/>
      <c r="O148" s="222"/>
      <c r="P148" s="222"/>
      <c r="Q148" s="222"/>
      <c r="R148" s="222"/>
      <c r="S148" s="222"/>
      <c r="T148" s="223"/>
      <c r="AT148" s="219" t="s">
        <v>131</v>
      </c>
      <c r="AU148" s="219" t="s">
        <v>78</v>
      </c>
      <c r="AV148" s="13" t="s">
        <v>74</v>
      </c>
      <c r="AW148" s="13" t="s">
        <v>33</v>
      </c>
      <c r="AX148" s="13" t="s">
        <v>69</v>
      </c>
      <c r="AY148" s="219" t="s">
        <v>121</v>
      </c>
    </row>
    <row r="149" spans="2:65" s="11" customFormat="1">
      <c r="B149" s="187"/>
      <c r="D149" s="188" t="s">
        <v>131</v>
      </c>
      <c r="E149" s="189" t="s">
        <v>5</v>
      </c>
      <c r="F149" s="190" t="s">
        <v>577</v>
      </c>
      <c r="H149" s="191">
        <v>16.3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131</v>
      </c>
      <c r="AU149" s="189" t="s">
        <v>78</v>
      </c>
      <c r="AV149" s="11" t="s">
        <v>78</v>
      </c>
      <c r="AW149" s="11" t="s">
        <v>33</v>
      </c>
      <c r="AX149" s="11" t="s">
        <v>69</v>
      </c>
      <c r="AY149" s="189" t="s">
        <v>121</v>
      </c>
    </row>
    <row r="150" spans="2:65" s="12" customFormat="1">
      <c r="B150" s="196"/>
      <c r="D150" s="197" t="s">
        <v>131</v>
      </c>
      <c r="E150" s="198" t="s">
        <v>5</v>
      </c>
      <c r="F150" s="199" t="s">
        <v>133</v>
      </c>
      <c r="H150" s="200">
        <v>16.3</v>
      </c>
      <c r="I150" s="201"/>
      <c r="L150" s="196"/>
      <c r="M150" s="202"/>
      <c r="N150" s="203"/>
      <c r="O150" s="203"/>
      <c r="P150" s="203"/>
      <c r="Q150" s="203"/>
      <c r="R150" s="203"/>
      <c r="S150" s="203"/>
      <c r="T150" s="204"/>
      <c r="AT150" s="205" t="s">
        <v>131</v>
      </c>
      <c r="AU150" s="205" t="s">
        <v>78</v>
      </c>
      <c r="AV150" s="12" t="s">
        <v>129</v>
      </c>
      <c r="AW150" s="12" t="s">
        <v>33</v>
      </c>
      <c r="AX150" s="12" t="s">
        <v>74</v>
      </c>
      <c r="AY150" s="205" t="s">
        <v>121</v>
      </c>
    </row>
    <row r="151" spans="2:65" s="1" customFormat="1" ht="44.25" customHeight="1">
      <c r="B151" s="174"/>
      <c r="C151" s="175" t="s">
        <v>227</v>
      </c>
      <c r="D151" s="175" t="s">
        <v>124</v>
      </c>
      <c r="E151" s="176" t="s">
        <v>134</v>
      </c>
      <c r="F151" s="177" t="s">
        <v>135</v>
      </c>
      <c r="G151" s="178" t="s">
        <v>127</v>
      </c>
      <c r="H151" s="179">
        <v>96.2</v>
      </c>
      <c r="I151" s="180"/>
      <c r="J151" s="181">
        <f>ROUND(I151*H151,2)</f>
        <v>0</v>
      </c>
      <c r="K151" s="177" t="s">
        <v>128</v>
      </c>
      <c r="L151" s="41"/>
      <c r="M151" s="182" t="s">
        <v>5</v>
      </c>
      <c r="N151" s="183" t="s">
        <v>40</v>
      </c>
      <c r="O151" s="4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24" t="s">
        <v>129</v>
      </c>
      <c r="AT151" s="24" t="s">
        <v>124</v>
      </c>
      <c r="AU151" s="24" t="s">
        <v>78</v>
      </c>
      <c r="AY151" s="24" t="s">
        <v>121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4" t="s">
        <v>74</v>
      </c>
      <c r="BK151" s="186">
        <f>ROUND(I151*H151,2)</f>
        <v>0</v>
      </c>
      <c r="BL151" s="24" t="s">
        <v>129</v>
      </c>
      <c r="BM151" s="24" t="s">
        <v>578</v>
      </c>
    </row>
    <row r="152" spans="2:65" s="13" customFormat="1">
      <c r="B152" s="216"/>
      <c r="D152" s="188" t="s">
        <v>131</v>
      </c>
      <c r="E152" s="217" t="s">
        <v>5</v>
      </c>
      <c r="F152" s="218" t="s">
        <v>234</v>
      </c>
      <c r="H152" s="219" t="s">
        <v>5</v>
      </c>
      <c r="I152" s="220"/>
      <c r="L152" s="216"/>
      <c r="M152" s="221"/>
      <c r="N152" s="222"/>
      <c r="O152" s="222"/>
      <c r="P152" s="222"/>
      <c r="Q152" s="222"/>
      <c r="R152" s="222"/>
      <c r="S152" s="222"/>
      <c r="T152" s="223"/>
      <c r="AT152" s="219" t="s">
        <v>131</v>
      </c>
      <c r="AU152" s="219" t="s">
        <v>78</v>
      </c>
      <c r="AV152" s="13" t="s">
        <v>74</v>
      </c>
      <c r="AW152" s="13" t="s">
        <v>33</v>
      </c>
      <c r="AX152" s="13" t="s">
        <v>69</v>
      </c>
      <c r="AY152" s="219" t="s">
        <v>121</v>
      </c>
    </row>
    <row r="153" spans="2:65" s="11" customFormat="1">
      <c r="B153" s="187"/>
      <c r="D153" s="188" t="s">
        <v>131</v>
      </c>
      <c r="E153" s="189" t="s">
        <v>5</v>
      </c>
      <c r="F153" s="190" t="s">
        <v>579</v>
      </c>
      <c r="H153" s="191">
        <v>96.2</v>
      </c>
      <c r="I153" s="192"/>
      <c r="L153" s="187"/>
      <c r="M153" s="193"/>
      <c r="N153" s="194"/>
      <c r="O153" s="194"/>
      <c r="P153" s="194"/>
      <c r="Q153" s="194"/>
      <c r="R153" s="194"/>
      <c r="S153" s="194"/>
      <c r="T153" s="195"/>
      <c r="AT153" s="189" t="s">
        <v>131</v>
      </c>
      <c r="AU153" s="189" t="s">
        <v>78</v>
      </c>
      <c r="AV153" s="11" t="s">
        <v>78</v>
      </c>
      <c r="AW153" s="11" t="s">
        <v>33</v>
      </c>
      <c r="AX153" s="11" t="s">
        <v>69</v>
      </c>
      <c r="AY153" s="189" t="s">
        <v>121</v>
      </c>
    </row>
    <row r="154" spans="2:65" s="12" customFormat="1">
      <c r="B154" s="196"/>
      <c r="D154" s="197" t="s">
        <v>131</v>
      </c>
      <c r="E154" s="198" t="s">
        <v>5</v>
      </c>
      <c r="F154" s="199" t="s">
        <v>133</v>
      </c>
      <c r="H154" s="200">
        <v>96.2</v>
      </c>
      <c r="I154" s="201"/>
      <c r="L154" s="196"/>
      <c r="M154" s="202"/>
      <c r="N154" s="203"/>
      <c r="O154" s="203"/>
      <c r="P154" s="203"/>
      <c r="Q154" s="203"/>
      <c r="R154" s="203"/>
      <c r="S154" s="203"/>
      <c r="T154" s="204"/>
      <c r="AT154" s="205" t="s">
        <v>131</v>
      </c>
      <c r="AU154" s="205" t="s">
        <v>78</v>
      </c>
      <c r="AV154" s="12" t="s">
        <v>129</v>
      </c>
      <c r="AW154" s="12" t="s">
        <v>33</v>
      </c>
      <c r="AX154" s="12" t="s">
        <v>74</v>
      </c>
      <c r="AY154" s="205" t="s">
        <v>121</v>
      </c>
    </row>
    <row r="155" spans="2:65" s="1" customFormat="1" ht="22.5" customHeight="1">
      <c r="B155" s="174"/>
      <c r="C155" s="175" t="s">
        <v>10</v>
      </c>
      <c r="D155" s="175" t="s">
        <v>124</v>
      </c>
      <c r="E155" s="176" t="s">
        <v>148</v>
      </c>
      <c r="F155" s="177" t="s">
        <v>149</v>
      </c>
      <c r="G155" s="178" t="s">
        <v>127</v>
      </c>
      <c r="H155" s="179">
        <v>96.2</v>
      </c>
      <c r="I155" s="180"/>
      <c r="J155" s="181">
        <f>ROUND(I155*H155,2)</f>
        <v>0</v>
      </c>
      <c r="K155" s="177" t="s">
        <v>128</v>
      </c>
      <c r="L155" s="41"/>
      <c r="M155" s="182" t="s">
        <v>5</v>
      </c>
      <c r="N155" s="183" t="s">
        <v>40</v>
      </c>
      <c r="O155" s="4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24" t="s">
        <v>129</v>
      </c>
      <c r="AT155" s="24" t="s">
        <v>124</v>
      </c>
      <c r="AU155" s="24" t="s">
        <v>78</v>
      </c>
      <c r="AY155" s="24" t="s">
        <v>121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4" t="s">
        <v>74</v>
      </c>
      <c r="BK155" s="186">
        <f>ROUND(I155*H155,2)</f>
        <v>0</v>
      </c>
      <c r="BL155" s="24" t="s">
        <v>129</v>
      </c>
      <c r="BM155" s="24" t="s">
        <v>580</v>
      </c>
    </row>
    <row r="156" spans="2:65" s="1" customFormat="1" ht="22.5" customHeight="1">
      <c r="B156" s="174"/>
      <c r="C156" s="175" t="s">
        <v>236</v>
      </c>
      <c r="D156" s="175" t="s">
        <v>124</v>
      </c>
      <c r="E156" s="176" t="s">
        <v>152</v>
      </c>
      <c r="F156" s="177" t="s">
        <v>153</v>
      </c>
      <c r="G156" s="178" t="s">
        <v>143</v>
      </c>
      <c r="H156" s="179">
        <v>144.30000000000001</v>
      </c>
      <c r="I156" s="180"/>
      <c r="J156" s="181">
        <f>ROUND(I156*H156,2)</f>
        <v>0</v>
      </c>
      <c r="K156" s="177" t="s">
        <v>128</v>
      </c>
      <c r="L156" s="41"/>
      <c r="M156" s="182" t="s">
        <v>5</v>
      </c>
      <c r="N156" s="183" t="s">
        <v>40</v>
      </c>
      <c r="O156" s="42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AR156" s="24" t="s">
        <v>129</v>
      </c>
      <c r="AT156" s="24" t="s">
        <v>124</v>
      </c>
      <c r="AU156" s="24" t="s">
        <v>78</v>
      </c>
      <c r="AY156" s="24" t="s">
        <v>121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4" t="s">
        <v>74</v>
      </c>
      <c r="BK156" s="186">
        <f>ROUND(I156*H156,2)</f>
        <v>0</v>
      </c>
      <c r="BL156" s="24" t="s">
        <v>129</v>
      </c>
      <c r="BM156" s="24" t="s">
        <v>581</v>
      </c>
    </row>
    <row r="157" spans="2:65" s="11" customFormat="1">
      <c r="B157" s="187"/>
      <c r="D157" s="188" t="s">
        <v>131</v>
      </c>
      <c r="E157" s="189" t="s">
        <v>5</v>
      </c>
      <c r="F157" s="190" t="s">
        <v>582</v>
      </c>
      <c r="H157" s="191">
        <v>144.30000000000001</v>
      </c>
      <c r="I157" s="192"/>
      <c r="L157" s="187"/>
      <c r="M157" s="193"/>
      <c r="N157" s="194"/>
      <c r="O157" s="194"/>
      <c r="P157" s="194"/>
      <c r="Q157" s="194"/>
      <c r="R157" s="194"/>
      <c r="S157" s="194"/>
      <c r="T157" s="195"/>
      <c r="AT157" s="189" t="s">
        <v>131</v>
      </c>
      <c r="AU157" s="189" t="s">
        <v>78</v>
      </c>
      <c r="AV157" s="11" t="s">
        <v>78</v>
      </c>
      <c r="AW157" s="11" t="s">
        <v>33</v>
      </c>
      <c r="AX157" s="11" t="s">
        <v>69</v>
      </c>
      <c r="AY157" s="189" t="s">
        <v>121</v>
      </c>
    </row>
    <row r="158" spans="2:65" s="12" customFormat="1">
      <c r="B158" s="196"/>
      <c r="D158" s="197" t="s">
        <v>131</v>
      </c>
      <c r="E158" s="198" t="s">
        <v>5</v>
      </c>
      <c r="F158" s="199" t="s">
        <v>133</v>
      </c>
      <c r="H158" s="200">
        <v>144.30000000000001</v>
      </c>
      <c r="I158" s="201"/>
      <c r="L158" s="196"/>
      <c r="M158" s="202"/>
      <c r="N158" s="203"/>
      <c r="O158" s="203"/>
      <c r="P158" s="203"/>
      <c r="Q158" s="203"/>
      <c r="R158" s="203"/>
      <c r="S158" s="203"/>
      <c r="T158" s="204"/>
      <c r="AT158" s="205" t="s">
        <v>131</v>
      </c>
      <c r="AU158" s="205" t="s">
        <v>78</v>
      </c>
      <c r="AV158" s="12" t="s">
        <v>129</v>
      </c>
      <c r="AW158" s="12" t="s">
        <v>33</v>
      </c>
      <c r="AX158" s="12" t="s">
        <v>74</v>
      </c>
      <c r="AY158" s="205" t="s">
        <v>121</v>
      </c>
    </row>
    <row r="159" spans="2:65" s="1" customFormat="1" ht="31.5" customHeight="1">
      <c r="B159" s="174"/>
      <c r="C159" s="175" t="s">
        <v>238</v>
      </c>
      <c r="D159" s="175" t="s">
        <v>124</v>
      </c>
      <c r="E159" s="176" t="s">
        <v>242</v>
      </c>
      <c r="F159" s="177" t="s">
        <v>243</v>
      </c>
      <c r="G159" s="178" t="s">
        <v>159</v>
      </c>
      <c r="H159" s="179">
        <v>74</v>
      </c>
      <c r="I159" s="180"/>
      <c r="J159" s="181">
        <f>ROUND(I159*H159,2)</f>
        <v>0</v>
      </c>
      <c r="K159" s="177" t="s">
        <v>128</v>
      </c>
      <c r="L159" s="41"/>
      <c r="M159" s="182" t="s">
        <v>5</v>
      </c>
      <c r="N159" s="183" t="s">
        <v>40</v>
      </c>
      <c r="O159" s="42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AR159" s="24" t="s">
        <v>129</v>
      </c>
      <c r="AT159" s="24" t="s">
        <v>124</v>
      </c>
      <c r="AU159" s="24" t="s">
        <v>78</v>
      </c>
      <c r="AY159" s="24" t="s">
        <v>121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4" t="s">
        <v>74</v>
      </c>
      <c r="BK159" s="186">
        <f>ROUND(I159*H159,2)</f>
        <v>0</v>
      </c>
      <c r="BL159" s="24" t="s">
        <v>129</v>
      </c>
      <c r="BM159" s="24" t="s">
        <v>583</v>
      </c>
    </row>
    <row r="160" spans="2:65" s="1" customFormat="1" ht="31.5" customHeight="1">
      <c r="B160" s="174"/>
      <c r="C160" s="175" t="s">
        <v>241</v>
      </c>
      <c r="D160" s="175" t="s">
        <v>124</v>
      </c>
      <c r="E160" s="176" t="s">
        <v>246</v>
      </c>
      <c r="F160" s="177" t="s">
        <v>247</v>
      </c>
      <c r="G160" s="178" t="s">
        <v>159</v>
      </c>
      <c r="H160" s="179">
        <v>74</v>
      </c>
      <c r="I160" s="180"/>
      <c r="J160" s="181">
        <f>ROUND(I160*H160,2)</f>
        <v>0</v>
      </c>
      <c r="K160" s="177" t="s">
        <v>128</v>
      </c>
      <c r="L160" s="41"/>
      <c r="M160" s="182" t="s">
        <v>5</v>
      </c>
      <c r="N160" s="183" t="s">
        <v>40</v>
      </c>
      <c r="O160" s="42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AR160" s="24" t="s">
        <v>129</v>
      </c>
      <c r="AT160" s="24" t="s">
        <v>124</v>
      </c>
      <c r="AU160" s="24" t="s">
        <v>78</v>
      </c>
      <c r="AY160" s="24" t="s">
        <v>121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4" t="s">
        <v>74</v>
      </c>
      <c r="BK160" s="186">
        <f>ROUND(I160*H160,2)</f>
        <v>0</v>
      </c>
      <c r="BL160" s="24" t="s">
        <v>129</v>
      </c>
      <c r="BM160" s="24" t="s">
        <v>584</v>
      </c>
    </row>
    <row r="161" spans="2:65" s="1" customFormat="1" ht="22.5" customHeight="1">
      <c r="B161" s="174"/>
      <c r="C161" s="206" t="s">
        <v>245</v>
      </c>
      <c r="D161" s="206" t="s">
        <v>140</v>
      </c>
      <c r="E161" s="207" t="s">
        <v>250</v>
      </c>
      <c r="F161" s="208" t="s">
        <v>251</v>
      </c>
      <c r="G161" s="209" t="s">
        <v>252</v>
      </c>
      <c r="H161" s="210">
        <v>1.85</v>
      </c>
      <c r="I161" s="211"/>
      <c r="J161" s="212">
        <f>ROUND(I161*H161,2)</f>
        <v>0</v>
      </c>
      <c r="K161" s="208" t="s">
        <v>128</v>
      </c>
      <c r="L161" s="213"/>
      <c r="M161" s="214" t="s">
        <v>5</v>
      </c>
      <c r="N161" s="215" t="s">
        <v>40</v>
      </c>
      <c r="O161" s="42"/>
      <c r="P161" s="184">
        <f>O161*H161</f>
        <v>0</v>
      </c>
      <c r="Q161" s="184">
        <v>1E-3</v>
      </c>
      <c r="R161" s="184">
        <f>Q161*H161</f>
        <v>1.8500000000000001E-3</v>
      </c>
      <c r="S161" s="184">
        <v>0</v>
      </c>
      <c r="T161" s="185">
        <f>S161*H161</f>
        <v>0</v>
      </c>
      <c r="AR161" s="24" t="s">
        <v>144</v>
      </c>
      <c r="AT161" s="24" t="s">
        <v>140</v>
      </c>
      <c r="AU161" s="24" t="s">
        <v>78</v>
      </c>
      <c r="AY161" s="24" t="s">
        <v>121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4" t="s">
        <v>74</v>
      </c>
      <c r="BK161" s="186">
        <f>ROUND(I161*H161,2)</f>
        <v>0</v>
      </c>
      <c r="BL161" s="24" t="s">
        <v>129</v>
      </c>
      <c r="BM161" s="24" t="s">
        <v>585</v>
      </c>
    </row>
    <row r="162" spans="2:65" s="11" customFormat="1">
      <c r="B162" s="187"/>
      <c r="D162" s="188" t="s">
        <v>131</v>
      </c>
      <c r="E162" s="189" t="s">
        <v>5</v>
      </c>
      <c r="F162" s="190" t="s">
        <v>586</v>
      </c>
      <c r="H162" s="191">
        <v>1.85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131</v>
      </c>
      <c r="AU162" s="189" t="s">
        <v>78</v>
      </c>
      <c r="AV162" s="11" t="s">
        <v>78</v>
      </c>
      <c r="AW162" s="11" t="s">
        <v>33</v>
      </c>
      <c r="AX162" s="11" t="s">
        <v>69</v>
      </c>
      <c r="AY162" s="189" t="s">
        <v>121</v>
      </c>
    </row>
    <row r="163" spans="2:65" s="12" customFormat="1">
      <c r="B163" s="196"/>
      <c r="D163" s="197" t="s">
        <v>131</v>
      </c>
      <c r="E163" s="198" t="s">
        <v>5</v>
      </c>
      <c r="F163" s="199" t="s">
        <v>133</v>
      </c>
      <c r="H163" s="200">
        <v>1.85</v>
      </c>
      <c r="I163" s="201"/>
      <c r="L163" s="196"/>
      <c r="M163" s="202"/>
      <c r="N163" s="203"/>
      <c r="O163" s="203"/>
      <c r="P163" s="203"/>
      <c r="Q163" s="203"/>
      <c r="R163" s="203"/>
      <c r="S163" s="203"/>
      <c r="T163" s="204"/>
      <c r="AT163" s="205" t="s">
        <v>131</v>
      </c>
      <c r="AU163" s="205" t="s">
        <v>78</v>
      </c>
      <c r="AV163" s="12" t="s">
        <v>129</v>
      </c>
      <c r="AW163" s="12" t="s">
        <v>33</v>
      </c>
      <c r="AX163" s="12" t="s">
        <v>74</v>
      </c>
      <c r="AY163" s="205" t="s">
        <v>121</v>
      </c>
    </row>
    <row r="164" spans="2:65" s="1" customFormat="1" ht="31.5" customHeight="1">
      <c r="B164" s="174"/>
      <c r="C164" s="175" t="s">
        <v>249</v>
      </c>
      <c r="D164" s="175" t="s">
        <v>124</v>
      </c>
      <c r="E164" s="176" t="s">
        <v>256</v>
      </c>
      <c r="F164" s="177" t="s">
        <v>257</v>
      </c>
      <c r="G164" s="178" t="s">
        <v>159</v>
      </c>
      <c r="H164" s="179">
        <v>113</v>
      </c>
      <c r="I164" s="180"/>
      <c r="J164" s="181">
        <f>ROUND(I164*H164,2)</f>
        <v>0</v>
      </c>
      <c r="K164" s="177" t="s">
        <v>128</v>
      </c>
      <c r="L164" s="41"/>
      <c r="M164" s="182" t="s">
        <v>5</v>
      </c>
      <c r="N164" s="183" t="s">
        <v>40</v>
      </c>
      <c r="O164" s="42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AR164" s="24" t="s">
        <v>129</v>
      </c>
      <c r="AT164" s="24" t="s">
        <v>124</v>
      </c>
      <c r="AU164" s="24" t="s">
        <v>78</v>
      </c>
      <c r="AY164" s="24" t="s">
        <v>121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24" t="s">
        <v>74</v>
      </c>
      <c r="BK164" s="186">
        <f>ROUND(I164*H164,2)</f>
        <v>0</v>
      </c>
      <c r="BL164" s="24" t="s">
        <v>129</v>
      </c>
      <c r="BM164" s="24" t="s">
        <v>587</v>
      </c>
    </row>
    <row r="165" spans="2:65" s="1" customFormat="1" ht="22.5" customHeight="1">
      <c r="B165" s="174"/>
      <c r="C165" s="206" t="s">
        <v>255</v>
      </c>
      <c r="D165" s="206" t="s">
        <v>140</v>
      </c>
      <c r="E165" s="207" t="s">
        <v>250</v>
      </c>
      <c r="F165" s="208" t="s">
        <v>251</v>
      </c>
      <c r="G165" s="209" t="s">
        <v>252</v>
      </c>
      <c r="H165" s="210">
        <v>2.8250000000000002</v>
      </c>
      <c r="I165" s="211"/>
      <c r="J165" s="212">
        <f>ROUND(I165*H165,2)</f>
        <v>0</v>
      </c>
      <c r="K165" s="208" t="s">
        <v>128</v>
      </c>
      <c r="L165" s="213"/>
      <c r="M165" s="214" t="s">
        <v>5</v>
      </c>
      <c r="N165" s="215" t="s">
        <v>40</v>
      </c>
      <c r="O165" s="42"/>
      <c r="P165" s="184">
        <f>O165*H165</f>
        <v>0</v>
      </c>
      <c r="Q165" s="184">
        <v>1E-3</v>
      </c>
      <c r="R165" s="184">
        <f>Q165*H165</f>
        <v>2.8250000000000003E-3</v>
      </c>
      <c r="S165" s="184">
        <v>0</v>
      </c>
      <c r="T165" s="185">
        <f>S165*H165</f>
        <v>0</v>
      </c>
      <c r="AR165" s="24" t="s">
        <v>144</v>
      </c>
      <c r="AT165" s="24" t="s">
        <v>140</v>
      </c>
      <c r="AU165" s="24" t="s">
        <v>78</v>
      </c>
      <c r="AY165" s="24" t="s">
        <v>121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4" t="s">
        <v>74</v>
      </c>
      <c r="BK165" s="186">
        <f>ROUND(I165*H165,2)</f>
        <v>0</v>
      </c>
      <c r="BL165" s="24" t="s">
        <v>129</v>
      </c>
      <c r="BM165" s="24" t="s">
        <v>588</v>
      </c>
    </row>
    <row r="166" spans="2:65" s="11" customFormat="1">
      <c r="B166" s="187"/>
      <c r="D166" s="188" t="s">
        <v>131</v>
      </c>
      <c r="E166" s="189" t="s">
        <v>5</v>
      </c>
      <c r="F166" s="190" t="s">
        <v>589</v>
      </c>
      <c r="H166" s="191">
        <v>2.8250000000000002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131</v>
      </c>
      <c r="AU166" s="189" t="s">
        <v>78</v>
      </c>
      <c r="AV166" s="11" t="s">
        <v>78</v>
      </c>
      <c r="AW166" s="11" t="s">
        <v>33</v>
      </c>
      <c r="AX166" s="11" t="s">
        <v>69</v>
      </c>
      <c r="AY166" s="189" t="s">
        <v>121</v>
      </c>
    </row>
    <row r="167" spans="2:65" s="12" customFormat="1">
      <c r="B167" s="196"/>
      <c r="D167" s="197" t="s">
        <v>131</v>
      </c>
      <c r="E167" s="198" t="s">
        <v>5</v>
      </c>
      <c r="F167" s="199" t="s">
        <v>133</v>
      </c>
      <c r="H167" s="200">
        <v>2.8250000000000002</v>
      </c>
      <c r="I167" s="201"/>
      <c r="L167" s="196"/>
      <c r="M167" s="202"/>
      <c r="N167" s="203"/>
      <c r="O167" s="203"/>
      <c r="P167" s="203"/>
      <c r="Q167" s="203"/>
      <c r="R167" s="203"/>
      <c r="S167" s="203"/>
      <c r="T167" s="204"/>
      <c r="AT167" s="205" t="s">
        <v>131</v>
      </c>
      <c r="AU167" s="205" t="s">
        <v>78</v>
      </c>
      <c r="AV167" s="12" t="s">
        <v>129</v>
      </c>
      <c r="AW167" s="12" t="s">
        <v>33</v>
      </c>
      <c r="AX167" s="12" t="s">
        <v>74</v>
      </c>
      <c r="AY167" s="205" t="s">
        <v>121</v>
      </c>
    </row>
    <row r="168" spans="2:65" s="1" customFormat="1" ht="22.5" customHeight="1">
      <c r="B168" s="174"/>
      <c r="C168" s="175" t="s">
        <v>259</v>
      </c>
      <c r="D168" s="175" t="s">
        <v>124</v>
      </c>
      <c r="E168" s="176" t="s">
        <v>263</v>
      </c>
      <c r="F168" s="177" t="s">
        <v>264</v>
      </c>
      <c r="G168" s="178" t="s">
        <v>159</v>
      </c>
      <c r="H168" s="179">
        <v>588</v>
      </c>
      <c r="I168" s="180"/>
      <c r="J168" s="181">
        <f>ROUND(I168*H168,2)</f>
        <v>0</v>
      </c>
      <c r="K168" s="177" t="s">
        <v>128</v>
      </c>
      <c r="L168" s="41"/>
      <c r="M168" s="182" t="s">
        <v>5</v>
      </c>
      <c r="N168" s="183" t="s">
        <v>40</v>
      </c>
      <c r="O168" s="42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AR168" s="24" t="s">
        <v>129</v>
      </c>
      <c r="AT168" s="24" t="s">
        <v>124</v>
      </c>
      <c r="AU168" s="24" t="s">
        <v>78</v>
      </c>
      <c r="AY168" s="24" t="s">
        <v>121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4" t="s">
        <v>74</v>
      </c>
      <c r="BK168" s="186">
        <f>ROUND(I168*H168,2)</f>
        <v>0</v>
      </c>
      <c r="BL168" s="24" t="s">
        <v>129</v>
      </c>
      <c r="BM168" s="24" t="s">
        <v>590</v>
      </c>
    </row>
    <row r="169" spans="2:65" s="1" customFormat="1" ht="31.5" customHeight="1">
      <c r="B169" s="174"/>
      <c r="C169" s="175" t="s">
        <v>262</v>
      </c>
      <c r="D169" s="175" t="s">
        <v>124</v>
      </c>
      <c r="E169" s="176" t="s">
        <v>267</v>
      </c>
      <c r="F169" s="177" t="s">
        <v>268</v>
      </c>
      <c r="G169" s="178" t="s">
        <v>159</v>
      </c>
      <c r="H169" s="179">
        <v>113</v>
      </c>
      <c r="I169" s="180"/>
      <c r="J169" s="181">
        <f>ROUND(I169*H169,2)</f>
        <v>0</v>
      </c>
      <c r="K169" s="177" t="s">
        <v>128</v>
      </c>
      <c r="L169" s="41"/>
      <c r="M169" s="182" t="s">
        <v>5</v>
      </c>
      <c r="N169" s="183" t="s">
        <v>40</v>
      </c>
      <c r="O169" s="42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24" t="s">
        <v>129</v>
      </c>
      <c r="AT169" s="24" t="s">
        <v>124</v>
      </c>
      <c r="AU169" s="24" t="s">
        <v>78</v>
      </c>
      <c r="AY169" s="24" t="s">
        <v>121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4" t="s">
        <v>74</v>
      </c>
      <c r="BK169" s="186">
        <f>ROUND(I169*H169,2)</f>
        <v>0</v>
      </c>
      <c r="BL169" s="24" t="s">
        <v>129</v>
      </c>
      <c r="BM169" s="24" t="s">
        <v>591</v>
      </c>
    </row>
    <row r="170" spans="2:65" s="1" customFormat="1" ht="31.5" customHeight="1">
      <c r="B170" s="174"/>
      <c r="C170" s="175" t="s">
        <v>266</v>
      </c>
      <c r="D170" s="175" t="s">
        <v>124</v>
      </c>
      <c r="E170" s="176" t="s">
        <v>271</v>
      </c>
      <c r="F170" s="177" t="s">
        <v>272</v>
      </c>
      <c r="G170" s="178" t="s">
        <v>159</v>
      </c>
      <c r="H170" s="179">
        <v>113</v>
      </c>
      <c r="I170" s="180"/>
      <c r="J170" s="181">
        <f>ROUND(I170*H170,2)</f>
        <v>0</v>
      </c>
      <c r="K170" s="177" t="s">
        <v>128</v>
      </c>
      <c r="L170" s="41"/>
      <c r="M170" s="182" t="s">
        <v>5</v>
      </c>
      <c r="N170" s="183" t="s">
        <v>40</v>
      </c>
      <c r="O170" s="42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AR170" s="24" t="s">
        <v>129</v>
      </c>
      <c r="AT170" s="24" t="s">
        <v>124</v>
      </c>
      <c r="AU170" s="24" t="s">
        <v>78</v>
      </c>
      <c r="AY170" s="24" t="s">
        <v>121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4" t="s">
        <v>74</v>
      </c>
      <c r="BK170" s="186">
        <f>ROUND(I170*H170,2)</f>
        <v>0</v>
      </c>
      <c r="BL170" s="24" t="s">
        <v>129</v>
      </c>
      <c r="BM170" s="24" t="s">
        <v>592</v>
      </c>
    </row>
    <row r="171" spans="2:65" s="1" customFormat="1" ht="22.5" customHeight="1">
      <c r="B171" s="174"/>
      <c r="C171" s="175" t="s">
        <v>270</v>
      </c>
      <c r="D171" s="175" t="s">
        <v>124</v>
      </c>
      <c r="E171" s="176" t="s">
        <v>284</v>
      </c>
      <c r="F171" s="177" t="s">
        <v>285</v>
      </c>
      <c r="G171" s="178" t="s">
        <v>159</v>
      </c>
      <c r="H171" s="179">
        <v>148</v>
      </c>
      <c r="I171" s="180"/>
      <c r="J171" s="181">
        <f>ROUND(I171*H171,2)</f>
        <v>0</v>
      </c>
      <c r="K171" s="177" t="s">
        <v>128</v>
      </c>
      <c r="L171" s="41"/>
      <c r="M171" s="182" t="s">
        <v>5</v>
      </c>
      <c r="N171" s="183" t="s">
        <v>40</v>
      </c>
      <c r="O171" s="42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24" t="s">
        <v>129</v>
      </c>
      <c r="AT171" s="24" t="s">
        <v>124</v>
      </c>
      <c r="AU171" s="24" t="s">
        <v>78</v>
      </c>
      <c r="AY171" s="24" t="s">
        <v>121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4" t="s">
        <v>74</v>
      </c>
      <c r="BK171" s="186">
        <f>ROUND(I171*H171,2)</f>
        <v>0</v>
      </c>
      <c r="BL171" s="24" t="s">
        <v>129</v>
      </c>
      <c r="BM171" s="24" t="s">
        <v>593</v>
      </c>
    </row>
    <row r="172" spans="2:65" s="11" customFormat="1">
      <c r="B172" s="187"/>
      <c r="D172" s="188" t="s">
        <v>131</v>
      </c>
      <c r="E172" s="189" t="s">
        <v>5</v>
      </c>
      <c r="F172" s="190" t="s">
        <v>594</v>
      </c>
      <c r="H172" s="191">
        <v>148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131</v>
      </c>
      <c r="AU172" s="189" t="s">
        <v>78</v>
      </c>
      <c r="AV172" s="11" t="s">
        <v>78</v>
      </c>
      <c r="AW172" s="11" t="s">
        <v>33</v>
      </c>
      <c r="AX172" s="11" t="s">
        <v>69</v>
      </c>
      <c r="AY172" s="189" t="s">
        <v>121</v>
      </c>
    </row>
    <row r="173" spans="2:65" s="12" customFormat="1">
      <c r="B173" s="196"/>
      <c r="D173" s="197" t="s">
        <v>131</v>
      </c>
      <c r="E173" s="198" t="s">
        <v>5</v>
      </c>
      <c r="F173" s="199" t="s">
        <v>133</v>
      </c>
      <c r="H173" s="200">
        <v>148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205" t="s">
        <v>131</v>
      </c>
      <c r="AU173" s="205" t="s">
        <v>78</v>
      </c>
      <c r="AV173" s="12" t="s">
        <v>129</v>
      </c>
      <c r="AW173" s="12" t="s">
        <v>33</v>
      </c>
      <c r="AX173" s="12" t="s">
        <v>74</v>
      </c>
      <c r="AY173" s="205" t="s">
        <v>121</v>
      </c>
    </row>
    <row r="174" spans="2:65" s="1" customFormat="1" ht="22.5" customHeight="1">
      <c r="B174" s="174"/>
      <c r="C174" s="175" t="s">
        <v>274</v>
      </c>
      <c r="D174" s="175" t="s">
        <v>124</v>
      </c>
      <c r="E174" s="176" t="s">
        <v>289</v>
      </c>
      <c r="F174" s="177" t="s">
        <v>290</v>
      </c>
      <c r="G174" s="178" t="s">
        <v>159</v>
      </c>
      <c r="H174" s="179">
        <v>226</v>
      </c>
      <c r="I174" s="180"/>
      <c r="J174" s="181">
        <f>ROUND(I174*H174,2)</f>
        <v>0</v>
      </c>
      <c r="K174" s="177" t="s">
        <v>128</v>
      </c>
      <c r="L174" s="41"/>
      <c r="M174" s="182" t="s">
        <v>5</v>
      </c>
      <c r="N174" s="183" t="s">
        <v>40</v>
      </c>
      <c r="O174" s="42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AR174" s="24" t="s">
        <v>129</v>
      </c>
      <c r="AT174" s="24" t="s">
        <v>124</v>
      </c>
      <c r="AU174" s="24" t="s">
        <v>78</v>
      </c>
      <c r="AY174" s="24" t="s">
        <v>121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4" t="s">
        <v>74</v>
      </c>
      <c r="BK174" s="186">
        <f>ROUND(I174*H174,2)</f>
        <v>0</v>
      </c>
      <c r="BL174" s="24" t="s">
        <v>129</v>
      </c>
      <c r="BM174" s="24" t="s">
        <v>595</v>
      </c>
    </row>
    <row r="175" spans="2:65" s="11" customFormat="1">
      <c r="B175" s="187"/>
      <c r="D175" s="188" t="s">
        <v>131</v>
      </c>
      <c r="E175" s="189" t="s">
        <v>5</v>
      </c>
      <c r="F175" s="190" t="s">
        <v>596</v>
      </c>
      <c r="H175" s="191">
        <v>226</v>
      </c>
      <c r="I175" s="192"/>
      <c r="L175" s="187"/>
      <c r="M175" s="193"/>
      <c r="N175" s="194"/>
      <c r="O175" s="194"/>
      <c r="P175" s="194"/>
      <c r="Q175" s="194"/>
      <c r="R175" s="194"/>
      <c r="S175" s="194"/>
      <c r="T175" s="195"/>
      <c r="AT175" s="189" t="s">
        <v>131</v>
      </c>
      <c r="AU175" s="189" t="s">
        <v>78</v>
      </c>
      <c r="AV175" s="11" t="s">
        <v>78</v>
      </c>
      <c r="AW175" s="11" t="s">
        <v>33</v>
      </c>
      <c r="AX175" s="11" t="s">
        <v>69</v>
      </c>
      <c r="AY175" s="189" t="s">
        <v>121</v>
      </c>
    </row>
    <row r="176" spans="2:65" s="12" customFormat="1">
      <c r="B176" s="196"/>
      <c r="D176" s="188" t="s">
        <v>131</v>
      </c>
      <c r="E176" s="232" t="s">
        <v>5</v>
      </c>
      <c r="F176" s="233" t="s">
        <v>133</v>
      </c>
      <c r="H176" s="234">
        <v>226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205" t="s">
        <v>131</v>
      </c>
      <c r="AU176" s="205" t="s">
        <v>78</v>
      </c>
      <c r="AV176" s="12" t="s">
        <v>129</v>
      </c>
      <c r="AW176" s="12" t="s">
        <v>33</v>
      </c>
      <c r="AX176" s="12" t="s">
        <v>74</v>
      </c>
      <c r="AY176" s="205" t="s">
        <v>121</v>
      </c>
    </row>
    <row r="177" spans="2:65" s="10" customFormat="1" ht="29.85" customHeight="1">
      <c r="B177" s="160"/>
      <c r="D177" s="171" t="s">
        <v>68</v>
      </c>
      <c r="E177" s="172" t="s">
        <v>78</v>
      </c>
      <c r="F177" s="172" t="s">
        <v>597</v>
      </c>
      <c r="I177" s="163"/>
      <c r="J177" s="173">
        <f>BK177</f>
        <v>0</v>
      </c>
      <c r="L177" s="160"/>
      <c r="M177" s="165"/>
      <c r="N177" s="166"/>
      <c r="O177" s="166"/>
      <c r="P177" s="167">
        <f>SUM(P178:P188)</f>
        <v>0</v>
      </c>
      <c r="Q177" s="166"/>
      <c r="R177" s="167">
        <f>SUM(R178:R188)</f>
        <v>0.35817376000000001</v>
      </c>
      <c r="S177" s="166"/>
      <c r="T177" s="168">
        <f>SUM(T178:T188)</f>
        <v>0</v>
      </c>
      <c r="AR177" s="161" t="s">
        <v>74</v>
      </c>
      <c r="AT177" s="169" t="s">
        <v>68</v>
      </c>
      <c r="AU177" s="169" t="s">
        <v>74</v>
      </c>
      <c r="AY177" s="161" t="s">
        <v>121</v>
      </c>
      <c r="BK177" s="170">
        <f>SUM(BK178:BK188)</f>
        <v>0</v>
      </c>
    </row>
    <row r="178" spans="2:65" s="1" customFormat="1" ht="31.5" customHeight="1">
      <c r="B178" s="174"/>
      <c r="C178" s="175" t="s">
        <v>279</v>
      </c>
      <c r="D178" s="175" t="s">
        <v>124</v>
      </c>
      <c r="E178" s="176" t="s">
        <v>598</v>
      </c>
      <c r="F178" s="177" t="s">
        <v>599</v>
      </c>
      <c r="G178" s="178" t="s">
        <v>127</v>
      </c>
      <c r="H178" s="179">
        <v>1.6</v>
      </c>
      <c r="I178" s="180"/>
      <c r="J178" s="181">
        <f>ROUND(I178*H178,2)</f>
        <v>0</v>
      </c>
      <c r="K178" s="177" t="s">
        <v>128</v>
      </c>
      <c r="L178" s="41"/>
      <c r="M178" s="182" t="s">
        <v>5</v>
      </c>
      <c r="N178" s="183" t="s">
        <v>40</v>
      </c>
      <c r="O178" s="42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AR178" s="24" t="s">
        <v>129</v>
      </c>
      <c r="AT178" s="24" t="s">
        <v>124</v>
      </c>
      <c r="AU178" s="24" t="s">
        <v>78</v>
      </c>
      <c r="AY178" s="24" t="s">
        <v>121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4" t="s">
        <v>74</v>
      </c>
      <c r="BK178" s="186">
        <f>ROUND(I178*H178,2)</f>
        <v>0</v>
      </c>
      <c r="BL178" s="24" t="s">
        <v>129</v>
      </c>
      <c r="BM178" s="24" t="s">
        <v>600</v>
      </c>
    </row>
    <row r="179" spans="2:65" s="11" customFormat="1">
      <c r="B179" s="187"/>
      <c r="D179" s="188" t="s">
        <v>131</v>
      </c>
      <c r="E179" s="189" t="s">
        <v>5</v>
      </c>
      <c r="F179" s="190" t="s">
        <v>601</v>
      </c>
      <c r="H179" s="191">
        <v>1.6</v>
      </c>
      <c r="I179" s="192"/>
      <c r="L179" s="187"/>
      <c r="M179" s="193"/>
      <c r="N179" s="194"/>
      <c r="O179" s="194"/>
      <c r="P179" s="194"/>
      <c r="Q179" s="194"/>
      <c r="R179" s="194"/>
      <c r="S179" s="194"/>
      <c r="T179" s="195"/>
      <c r="AT179" s="189" t="s">
        <v>131</v>
      </c>
      <c r="AU179" s="189" t="s">
        <v>78</v>
      </c>
      <c r="AV179" s="11" t="s">
        <v>78</v>
      </c>
      <c r="AW179" s="11" t="s">
        <v>33</v>
      </c>
      <c r="AX179" s="11" t="s">
        <v>69</v>
      </c>
      <c r="AY179" s="189" t="s">
        <v>121</v>
      </c>
    </row>
    <row r="180" spans="2:65" s="12" customFormat="1">
      <c r="B180" s="196"/>
      <c r="D180" s="197" t="s">
        <v>131</v>
      </c>
      <c r="E180" s="198" t="s">
        <v>5</v>
      </c>
      <c r="F180" s="199" t="s">
        <v>133</v>
      </c>
      <c r="H180" s="200">
        <v>1.6</v>
      </c>
      <c r="I180" s="201"/>
      <c r="L180" s="196"/>
      <c r="M180" s="202"/>
      <c r="N180" s="203"/>
      <c r="O180" s="203"/>
      <c r="P180" s="203"/>
      <c r="Q180" s="203"/>
      <c r="R180" s="203"/>
      <c r="S180" s="203"/>
      <c r="T180" s="204"/>
      <c r="AT180" s="205" t="s">
        <v>131</v>
      </c>
      <c r="AU180" s="205" t="s">
        <v>78</v>
      </c>
      <c r="AV180" s="12" t="s">
        <v>129</v>
      </c>
      <c r="AW180" s="12" t="s">
        <v>33</v>
      </c>
      <c r="AX180" s="12" t="s">
        <v>74</v>
      </c>
      <c r="AY180" s="205" t="s">
        <v>121</v>
      </c>
    </row>
    <row r="181" spans="2:65" s="1" customFormat="1" ht="22.5" customHeight="1">
      <c r="B181" s="174"/>
      <c r="C181" s="175" t="s">
        <v>283</v>
      </c>
      <c r="D181" s="175" t="s">
        <v>124</v>
      </c>
      <c r="E181" s="176" t="s">
        <v>602</v>
      </c>
      <c r="F181" s="177" t="s">
        <v>603</v>
      </c>
      <c r="G181" s="178" t="s">
        <v>127</v>
      </c>
      <c r="H181" s="179">
        <v>0.4</v>
      </c>
      <c r="I181" s="180"/>
      <c r="J181" s="181">
        <f>ROUND(I181*H181,2)</f>
        <v>0</v>
      </c>
      <c r="K181" s="177" t="s">
        <v>128</v>
      </c>
      <c r="L181" s="41"/>
      <c r="M181" s="182" t="s">
        <v>5</v>
      </c>
      <c r="N181" s="183" t="s">
        <v>40</v>
      </c>
      <c r="O181" s="42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AR181" s="24" t="s">
        <v>129</v>
      </c>
      <c r="AT181" s="24" t="s">
        <v>124</v>
      </c>
      <c r="AU181" s="24" t="s">
        <v>78</v>
      </c>
      <c r="AY181" s="24" t="s">
        <v>121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4" t="s">
        <v>74</v>
      </c>
      <c r="BK181" s="186">
        <f>ROUND(I181*H181,2)</f>
        <v>0</v>
      </c>
      <c r="BL181" s="24" t="s">
        <v>129</v>
      </c>
      <c r="BM181" s="24" t="s">
        <v>604</v>
      </c>
    </row>
    <row r="182" spans="2:65" s="11" customFormat="1">
      <c r="B182" s="187"/>
      <c r="D182" s="188" t="s">
        <v>131</v>
      </c>
      <c r="E182" s="189" t="s">
        <v>5</v>
      </c>
      <c r="F182" s="190" t="s">
        <v>605</v>
      </c>
      <c r="H182" s="191">
        <v>0.4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131</v>
      </c>
      <c r="AU182" s="189" t="s">
        <v>78</v>
      </c>
      <c r="AV182" s="11" t="s">
        <v>78</v>
      </c>
      <c r="AW182" s="11" t="s">
        <v>33</v>
      </c>
      <c r="AX182" s="11" t="s">
        <v>69</v>
      </c>
      <c r="AY182" s="189" t="s">
        <v>121</v>
      </c>
    </row>
    <row r="183" spans="2:65" s="12" customFormat="1">
      <c r="B183" s="196"/>
      <c r="D183" s="197" t="s">
        <v>131</v>
      </c>
      <c r="E183" s="198" t="s">
        <v>5</v>
      </c>
      <c r="F183" s="199" t="s">
        <v>133</v>
      </c>
      <c r="H183" s="200">
        <v>0.4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205" t="s">
        <v>131</v>
      </c>
      <c r="AU183" s="205" t="s">
        <v>78</v>
      </c>
      <c r="AV183" s="12" t="s">
        <v>129</v>
      </c>
      <c r="AW183" s="12" t="s">
        <v>33</v>
      </c>
      <c r="AX183" s="12" t="s">
        <v>74</v>
      </c>
      <c r="AY183" s="205" t="s">
        <v>121</v>
      </c>
    </row>
    <row r="184" spans="2:65" s="1" customFormat="1" ht="22.5" customHeight="1">
      <c r="B184" s="174"/>
      <c r="C184" s="175" t="s">
        <v>288</v>
      </c>
      <c r="D184" s="175" t="s">
        <v>124</v>
      </c>
      <c r="E184" s="176" t="s">
        <v>606</v>
      </c>
      <c r="F184" s="177" t="s">
        <v>607</v>
      </c>
      <c r="G184" s="178" t="s">
        <v>164</v>
      </c>
      <c r="H184" s="179">
        <v>10</v>
      </c>
      <c r="I184" s="180"/>
      <c r="J184" s="181">
        <f>ROUND(I184*H184,2)</f>
        <v>0</v>
      </c>
      <c r="K184" s="177" t="s">
        <v>128</v>
      </c>
      <c r="L184" s="41"/>
      <c r="M184" s="182" t="s">
        <v>5</v>
      </c>
      <c r="N184" s="183" t="s">
        <v>40</v>
      </c>
      <c r="O184" s="42"/>
      <c r="P184" s="184">
        <f>O184*H184</f>
        <v>0</v>
      </c>
      <c r="Q184" s="184">
        <v>4.8999999999999998E-4</v>
      </c>
      <c r="R184" s="184">
        <f>Q184*H184</f>
        <v>4.8999999999999998E-3</v>
      </c>
      <c r="S184" s="184">
        <v>0</v>
      </c>
      <c r="T184" s="185">
        <f>S184*H184</f>
        <v>0</v>
      </c>
      <c r="AR184" s="24" t="s">
        <v>129</v>
      </c>
      <c r="AT184" s="24" t="s">
        <v>124</v>
      </c>
      <c r="AU184" s="24" t="s">
        <v>78</v>
      </c>
      <c r="AY184" s="24" t="s">
        <v>121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4" t="s">
        <v>74</v>
      </c>
      <c r="BK184" s="186">
        <f>ROUND(I184*H184,2)</f>
        <v>0</v>
      </c>
      <c r="BL184" s="24" t="s">
        <v>129</v>
      </c>
      <c r="BM184" s="24" t="s">
        <v>608</v>
      </c>
    </row>
    <row r="185" spans="2:65" s="1" customFormat="1" ht="22.5" customHeight="1">
      <c r="B185" s="174"/>
      <c r="C185" s="175" t="s">
        <v>295</v>
      </c>
      <c r="D185" s="175" t="s">
        <v>124</v>
      </c>
      <c r="E185" s="176" t="s">
        <v>609</v>
      </c>
      <c r="F185" s="177" t="s">
        <v>610</v>
      </c>
      <c r="G185" s="178" t="s">
        <v>127</v>
      </c>
      <c r="H185" s="179">
        <v>0.14399999999999999</v>
      </c>
      <c r="I185" s="180"/>
      <c r="J185" s="181">
        <f>ROUND(I185*H185,2)</f>
        <v>0</v>
      </c>
      <c r="K185" s="177" t="s">
        <v>128</v>
      </c>
      <c r="L185" s="41"/>
      <c r="M185" s="182" t="s">
        <v>5</v>
      </c>
      <c r="N185" s="183" t="s">
        <v>40</v>
      </c>
      <c r="O185" s="42"/>
      <c r="P185" s="184">
        <f>O185*H185</f>
        <v>0</v>
      </c>
      <c r="Q185" s="184">
        <v>2.45329</v>
      </c>
      <c r="R185" s="184">
        <f>Q185*H185</f>
        <v>0.35327375999999999</v>
      </c>
      <c r="S185" s="184">
        <v>0</v>
      </c>
      <c r="T185" s="185">
        <f>S185*H185</f>
        <v>0</v>
      </c>
      <c r="AR185" s="24" t="s">
        <v>129</v>
      </c>
      <c r="AT185" s="24" t="s">
        <v>124</v>
      </c>
      <c r="AU185" s="24" t="s">
        <v>78</v>
      </c>
      <c r="AY185" s="24" t="s">
        <v>121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24" t="s">
        <v>74</v>
      </c>
      <c r="BK185" s="186">
        <f>ROUND(I185*H185,2)</f>
        <v>0</v>
      </c>
      <c r="BL185" s="24" t="s">
        <v>129</v>
      </c>
      <c r="BM185" s="24" t="s">
        <v>611</v>
      </c>
    </row>
    <row r="186" spans="2:65" s="13" customFormat="1">
      <c r="B186" s="216"/>
      <c r="D186" s="188" t="s">
        <v>131</v>
      </c>
      <c r="E186" s="217" t="s">
        <v>5</v>
      </c>
      <c r="F186" s="218" t="s">
        <v>612</v>
      </c>
      <c r="H186" s="219" t="s">
        <v>5</v>
      </c>
      <c r="I186" s="220"/>
      <c r="L186" s="216"/>
      <c r="M186" s="221"/>
      <c r="N186" s="222"/>
      <c r="O186" s="222"/>
      <c r="P186" s="222"/>
      <c r="Q186" s="222"/>
      <c r="R186" s="222"/>
      <c r="S186" s="222"/>
      <c r="T186" s="223"/>
      <c r="AT186" s="219" t="s">
        <v>131</v>
      </c>
      <c r="AU186" s="219" t="s">
        <v>78</v>
      </c>
      <c r="AV186" s="13" t="s">
        <v>74</v>
      </c>
      <c r="AW186" s="13" t="s">
        <v>33</v>
      </c>
      <c r="AX186" s="13" t="s">
        <v>69</v>
      </c>
      <c r="AY186" s="219" t="s">
        <v>121</v>
      </c>
    </row>
    <row r="187" spans="2:65" s="11" customFormat="1">
      <c r="B187" s="187"/>
      <c r="D187" s="188" t="s">
        <v>131</v>
      </c>
      <c r="E187" s="189" t="s">
        <v>5</v>
      </c>
      <c r="F187" s="190" t="s">
        <v>215</v>
      </c>
      <c r="H187" s="191">
        <v>0.14399999999999999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131</v>
      </c>
      <c r="AU187" s="189" t="s">
        <v>78</v>
      </c>
      <c r="AV187" s="11" t="s">
        <v>78</v>
      </c>
      <c r="AW187" s="11" t="s">
        <v>33</v>
      </c>
      <c r="AX187" s="11" t="s">
        <v>69</v>
      </c>
      <c r="AY187" s="189" t="s">
        <v>121</v>
      </c>
    </row>
    <row r="188" spans="2:65" s="12" customFormat="1">
      <c r="B188" s="196"/>
      <c r="D188" s="188" t="s">
        <v>131</v>
      </c>
      <c r="E188" s="232" t="s">
        <v>5</v>
      </c>
      <c r="F188" s="233" t="s">
        <v>133</v>
      </c>
      <c r="H188" s="234">
        <v>0.14399999999999999</v>
      </c>
      <c r="I188" s="201"/>
      <c r="L188" s="196"/>
      <c r="M188" s="202"/>
      <c r="N188" s="203"/>
      <c r="O188" s="203"/>
      <c r="P188" s="203"/>
      <c r="Q188" s="203"/>
      <c r="R188" s="203"/>
      <c r="S188" s="203"/>
      <c r="T188" s="204"/>
      <c r="AT188" s="205" t="s">
        <v>131</v>
      </c>
      <c r="AU188" s="205" t="s">
        <v>78</v>
      </c>
      <c r="AV188" s="12" t="s">
        <v>129</v>
      </c>
      <c r="AW188" s="12" t="s">
        <v>33</v>
      </c>
      <c r="AX188" s="12" t="s">
        <v>74</v>
      </c>
      <c r="AY188" s="205" t="s">
        <v>121</v>
      </c>
    </row>
    <row r="189" spans="2:65" s="10" customFormat="1" ht="29.85" customHeight="1">
      <c r="B189" s="160"/>
      <c r="D189" s="171" t="s">
        <v>68</v>
      </c>
      <c r="E189" s="172" t="s">
        <v>293</v>
      </c>
      <c r="F189" s="172" t="s">
        <v>294</v>
      </c>
      <c r="I189" s="163"/>
      <c r="J189" s="173">
        <f>BK189</f>
        <v>0</v>
      </c>
      <c r="L189" s="160"/>
      <c r="M189" s="165"/>
      <c r="N189" s="166"/>
      <c r="O189" s="166"/>
      <c r="P189" s="167">
        <f>SUM(P190:P191)</f>
        <v>0</v>
      </c>
      <c r="Q189" s="166"/>
      <c r="R189" s="167">
        <f>SUM(R190:R191)</f>
        <v>0</v>
      </c>
      <c r="S189" s="166"/>
      <c r="T189" s="168">
        <f>SUM(T190:T191)</f>
        <v>0</v>
      </c>
      <c r="AR189" s="161" t="s">
        <v>74</v>
      </c>
      <c r="AT189" s="169" t="s">
        <v>68</v>
      </c>
      <c r="AU189" s="169" t="s">
        <v>74</v>
      </c>
      <c r="AY189" s="161" t="s">
        <v>121</v>
      </c>
      <c r="BK189" s="170">
        <f>SUM(BK190:BK191)</f>
        <v>0</v>
      </c>
    </row>
    <row r="190" spans="2:65" s="1" customFormat="1" ht="22.5" customHeight="1">
      <c r="B190" s="174"/>
      <c r="C190" s="175" t="s">
        <v>298</v>
      </c>
      <c r="D190" s="175" t="s">
        <v>124</v>
      </c>
      <c r="E190" s="176" t="s">
        <v>296</v>
      </c>
      <c r="F190" s="319" t="s">
        <v>885</v>
      </c>
      <c r="G190" s="178" t="s">
        <v>164</v>
      </c>
      <c r="H190" s="179">
        <v>45</v>
      </c>
      <c r="I190" s="180"/>
      <c r="J190" s="181">
        <f>ROUND(I190*H190,2)</f>
        <v>0</v>
      </c>
      <c r="K190" s="177" t="s">
        <v>5</v>
      </c>
      <c r="L190" s="41"/>
      <c r="M190" s="182" t="s">
        <v>5</v>
      </c>
      <c r="N190" s="183" t="s">
        <v>40</v>
      </c>
      <c r="O190" s="42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AR190" s="24" t="s">
        <v>129</v>
      </c>
      <c r="AT190" s="24" t="s">
        <v>124</v>
      </c>
      <c r="AU190" s="24" t="s">
        <v>78</v>
      </c>
      <c r="AY190" s="24" t="s">
        <v>121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4" t="s">
        <v>74</v>
      </c>
      <c r="BK190" s="186">
        <f>ROUND(I190*H190,2)</f>
        <v>0</v>
      </c>
      <c r="BL190" s="24" t="s">
        <v>129</v>
      </c>
      <c r="BM190" s="24" t="s">
        <v>613</v>
      </c>
    </row>
    <row r="191" spans="2:65" s="1" customFormat="1" ht="22.5" customHeight="1">
      <c r="B191" s="174"/>
      <c r="C191" s="175" t="s">
        <v>302</v>
      </c>
      <c r="D191" s="175" t="s">
        <v>124</v>
      </c>
      <c r="E191" s="176" t="s">
        <v>299</v>
      </c>
      <c r="F191" s="319" t="s">
        <v>887</v>
      </c>
      <c r="G191" s="178" t="s">
        <v>164</v>
      </c>
      <c r="H191" s="179">
        <v>45</v>
      </c>
      <c r="I191" s="180"/>
      <c r="J191" s="181">
        <f>ROUND(I191*H191,2)</f>
        <v>0</v>
      </c>
      <c r="K191" s="177" t="s">
        <v>5</v>
      </c>
      <c r="L191" s="41"/>
      <c r="M191" s="182" t="s">
        <v>5</v>
      </c>
      <c r="N191" s="183" t="s">
        <v>40</v>
      </c>
      <c r="O191" s="42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24" t="s">
        <v>129</v>
      </c>
      <c r="AT191" s="24" t="s">
        <v>124</v>
      </c>
      <c r="AU191" s="24" t="s">
        <v>78</v>
      </c>
      <c r="AY191" s="24" t="s">
        <v>121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4" t="s">
        <v>74</v>
      </c>
      <c r="BK191" s="186">
        <f>ROUND(I191*H191,2)</f>
        <v>0</v>
      </c>
      <c r="BL191" s="24" t="s">
        <v>129</v>
      </c>
      <c r="BM191" s="24" t="s">
        <v>614</v>
      </c>
    </row>
    <row r="192" spans="2:65" s="10" customFormat="1" ht="29.85" customHeight="1">
      <c r="B192" s="160"/>
      <c r="D192" s="171" t="s">
        <v>68</v>
      </c>
      <c r="E192" s="172" t="s">
        <v>147</v>
      </c>
      <c r="F192" s="172" t="s">
        <v>301</v>
      </c>
      <c r="I192" s="163"/>
      <c r="J192" s="173">
        <f>BK192</f>
        <v>0</v>
      </c>
      <c r="L192" s="160"/>
      <c r="M192" s="165"/>
      <c r="N192" s="166"/>
      <c r="O192" s="166"/>
      <c r="P192" s="167">
        <f>SUM(P193:P219)</f>
        <v>0</v>
      </c>
      <c r="Q192" s="166"/>
      <c r="R192" s="167">
        <f>SUM(R193:R219)</f>
        <v>54.178650000000005</v>
      </c>
      <c r="S192" s="166"/>
      <c r="T192" s="168">
        <f>SUM(T193:T219)</f>
        <v>0</v>
      </c>
      <c r="AR192" s="161" t="s">
        <v>74</v>
      </c>
      <c r="AT192" s="169" t="s">
        <v>68</v>
      </c>
      <c r="AU192" s="169" t="s">
        <v>74</v>
      </c>
      <c r="AY192" s="161" t="s">
        <v>121</v>
      </c>
      <c r="BK192" s="170">
        <f>SUM(BK193:BK219)</f>
        <v>0</v>
      </c>
    </row>
    <row r="193" spans="2:65" s="1" customFormat="1" ht="22.5" customHeight="1">
      <c r="B193" s="174"/>
      <c r="C193" s="175" t="s">
        <v>308</v>
      </c>
      <c r="D193" s="175" t="s">
        <v>124</v>
      </c>
      <c r="E193" s="176" t="s">
        <v>303</v>
      </c>
      <c r="F193" s="177" t="s">
        <v>304</v>
      </c>
      <c r="G193" s="178" t="s">
        <v>159</v>
      </c>
      <c r="H193" s="179">
        <v>588</v>
      </c>
      <c r="I193" s="180"/>
      <c r="J193" s="181">
        <f>ROUND(I193*H193,2)</f>
        <v>0</v>
      </c>
      <c r="K193" s="177" t="s">
        <v>128</v>
      </c>
      <c r="L193" s="41"/>
      <c r="M193" s="182" t="s">
        <v>5</v>
      </c>
      <c r="N193" s="183" t="s">
        <v>40</v>
      </c>
      <c r="O193" s="42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AR193" s="24" t="s">
        <v>129</v>
      </c>
      <c r="AT193" s="24" t="s">
        <v>124</v>
      </c>
      <c r="AU193" s="24" t="s">
        <v>78</v>
      </c>
      <c r="AY193" s="24" t="s">
        <v>121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4" t="s">
        <v>74</v>
      </c>
      <c r="BK193" s="186">
        <f>ROUND(I193*H193,2)</f>
        <v>0</v>
      </c>
      <c r="BL193" s="24" t="s">
        <v>129</v>
      </c>
      <c r="BM193" s="24" t="s">
        <v>615</v>
      </c>
    </row>
    <row r="194" spans="2:65" s="13" customFormat="1">
      <c r="B194" s="216"/>
      <c r="D194" s="188" t="s">
        <v>131</v>
      </c>
      <c r="E194" s="217" t="s">
        <v>5</v>
      </c>
      <c r="F194" s="218" t="s">
        <v>616</v>
      </c>
      <c r="H194" s="219" t="s">
        <v>5</v>
      </c>
      <c r="I194" s="220"/>
      <c r="L194" s="216"/>
      <c r="M194" s="221"/>
      <c r="N194" s="222"/>
      <c r="O194" s="222"/>
      <c r="P194" s="222"/>
      <c r="Q194" s="222"/>
      <c r="R194" s="222"/>
      <c r="S194" s="222"/>
      <c r="T194" s="223"/>
      <c r="AT194" s="219" t="s">
        <v>131</v>
      </c>
      <c r="AU194" s="219" t="s">
        <v>78</v>
      </c>
      <c r="AV194" s="13" t="s">
        <v>74</v>
      </c>
      <c r="AW194" s="13" t="s">
        <v>33</v>
      </c>
      <c r="AX194" s="13" t="s">
        <v>69</v>
      </c>
      <c r="AY194" s="219" t="s">
        <v>121</v>
      </c>
    </row>
    <row r="195" spans="2:65" s="11" customFormat="1">
      <c r="B195" s="187"/>
      <c r="D195" s="188" t="s">
        <v>131</v>
      </c>
      <c r="E195" s="189" t="s">
        <v>5</v>
      </c>
      <c r="F195" s="190" t="s">
        <v>617</v>
      </c>
      <c r="H195" s="191">
        <v>588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131</v>
      </c>
      <c r="AU195" s="189" t="s">
        <v>78</v>
      </c>
      <c r="AV195" s="11" t="s">
        <v>78</v>
      </c>
      <c r="AW195" s="11" t="s">
        <v>33</v>
      </c>
      <c r="AX195" s="11" t="s">
        <v>69</v>
      </c>
      <c r="AY195" s="189" t="s">
        <v>121</v>
      </c>
    </row>
    <row r="196" spans="2:65" s="12" customFormat="1">
      <c r="B196" s="196"/>
      <c r="D196" s="197" t="s">
        <v>131</v>
      </c>
      <c r="E196" s="198" t="s">
        <v>5</v>
      </c>
      <c r="F196" s="199" t="s">
        <v>133</v>
      </c>
      <c r="H196" s="200">
        <v>588</v>
      </c>
      <c r="I196" s="201"/>
      <c r="L196" s="196"/>
      <c r="M196" s="202"/>
      <c r="N196" s="203"/>
      <c r="O196" s="203"/>
      <c r="P196" s="203"/>
      <c r="Q196" s="203"/>
      <c r="R196" s="203"/>
      <c r="S196" s="203"/>
      <c r="T196" s="204"/>
      <c r="AT196" s="205" t="s">
        <v>131</v>
      </c>
      <c r="AU196" s="205" t="s">
        <v>78</v>
      </c>
      <c r="AV196" s="12" t="s">
        <v>129</v>
      </c>
      <c r="AW196" s="12" t="s">
        <v>33</v>
      </c>
      <c r="AX196" s="12" t="s">
        <v>74</v>
      </c>
      <c r="AY196" s="205" t="s">
        <v>121</v>
      </c>
    </row>
    <row r="197" spans="2:65" s="1" customFormat="1" ht="31.5" customHeight="1">
      <c r="B197" s="174"/>
      <c r="C197" s="175" t="s">
        <v>313</v>
      </c>
      <c r="D197" s="175" t="s">
        <v>124</v>
      </c>
      <c r="E197" s="176" t="s">
        <v>309</v>
      </c>
      <c r="F197" s="177" t="s">
        <v>310</v>
      </c>
      <c r="G197" s="178" t="s">
        <v>159</v>
      </c>
      <c r="H197" s="179">
        <v>560</v>
      </c>
      <c r="I197" s="180"/>
      <c r="J197" s="181">
        <f>ROUND(I197*H197,2)</f>
        <v>0</v>
      </c>
      <c r="K197" s="177" t="s">
        <v>128</v>
      </c>
      <c r="L197" s="41"/>
      <c r="M197" s="182" t="s">
        <v>5</v>
      </c>
      <c r="N197" s="183" t="s">
        <v>40</v>
      </c>
      <c r="O197" s="42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AR197" s="24" t="s">
        <v>129</v>
      </c>
      <c r="AT197" s="24" t="s">
        <v>124</v>
      </c>
      <c r="AU197" s="24" t="s">
        <v>78</v>
      </c>
      <c r="AY197" s="24" t="s">
        <v>121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4" t="s">
        <v>74</v>
      </c>
      <c r="BK197" s="186">
        <f>ROUND(I197*H197,2)</f>
        <v>0</v>
      </c>
      <c r="BL197" s="24" t="s">
        <v>129</v>
      </c>
      <c r="BM197" s="24" t="s">
        <v>618</v>
      </c>
    </row>
    <row r="198" spans="2:65" s="13" customFormat="1">
      <c r="B198" s="216"/>
      <c r="D198" s="188" t="s">
        <v>131</v>
      </c>
      <c r="E198" s="217" t="s">
        <v>5</v>
      </c>
      <c r="F198" s="218" t="s">
        <v>619</v>
      </c>
      <c r="H198" s="219" t="s">
        <v>5</v>
      </c>
      <c r="I198" s="220"/>
      <c r="L198" s="216"/>
      <c r="M198" s="221"/>
      <c r="N198" s="222"/>
      <c r="O198" s="222"/>
      <c r="P198" s="222"/>
      <c r="Q198" s="222"/>
      <c r="R198" s="222"/>
      <c r="S198" s="222"/>
      <c r="T198" s="223"/>
      <c r="AT198" s="219" t="s">
        <v>131</v>
      </c>
      <c r="AU198" s="219" t="s">
        <v>78</v>
      </c>
      <c r="AV198" s="13" t="s">
        <v>74</v>
      </c>
      <c r="AW198" s="13" t="s">
        <v>33</v>
      </c>
      <c r="AX198" s="13" t="s">
        <v>69</v>
      </c>
      <c r="AY198" s="219" t="s">
        <v>121</v>
      </c>
    </row>
    <row r="199" spans="2:65" s="11" customFormat="1">
      <c r="B199" s="187"/>
      <c r="D199" s="188" t="s">
        <v>131</v>
      </c>
      <c r="E199" s="189" t="s">
        <v>5</v>
      </c>
      <c r="F199" s="190" t="s">
        <v>620</v>
      </c>
      <c r="H199" s="191">
        <v>560</v>
      </c>
      <c r="I199" s="192"/>
      <c r="L199" s="187"/>
      <c r="M199" s="193"/>
      <c r="N199" s="194"/>
      <c r="O199" s="194"/>
      <c r="P199" s="194"/>
      <c r="Q199" s="194"/>
      <c r="R199" s="194"/>
      <c r="S199" s="194"/>
      <c r="T199" s="195"/>
      <c r="AT199" s="189" t="s">
        <v>131</v>
      </c>
      <c r="AU199" s="189" t="s">
        <v>78</v>
      </c>
      <c r="AV199" s="11" t="s">
        <v>78</v>
      </c>
      <c r="AW199" s="11" t="s">
        <v>33</v>
      </c>
      <c r="AX199" s="11" t="s">
        <v>69</v>
      </c>
      <c r="AY199" s="189" t="s">
        <v>121</v>
      </c>
    </row>
    <row r="200" spans="2:65" s="12" customFormat="1">
      <c r="B200" s="196"/>
      <c r="D200" s="197" t="s">
        <v>131</v>
      </c>
      <c r="E200" s="198" t="s">
        <v>5</v>
      </c>
      <c r="F200" s="199" t="s">
        <v>133</v>
      </c>
      <c r="H200" s="200">
        <v>560</v>
      </c>
      <c r="I200" s="201"/>
      <c r="L200" s="196"/>
      <c r="M200" s="202"/>
      <c r="N200" s="203"/>
      <c r="O200" s="203"/>
      <c r="P200" s="203"/>
      <c r="Q200" s="203"/>
      <c r="R200" s="203"/>
      <c r="S200" s="203"/>
      <c r="T200" s="204"/>
      <c r="AT200" s="205" t="s">
        <v>131</v>
      </c>
      <c r="AU200" s="205" t="s">
        <v>78</v>
      </c>
      <c r="AV200" s="12" t="s">
        <v>129</v>
      </c>
      <c r="AW200" s="12" t="s">
        <v>33</v>
      </c>
      <c r="AX200" s="12" t="s">
        <v>74</v>
      </c>
      <c r="AY200" s="205" t="s">
        <v>121</v>
      </c>
    </row>
    <row r="201" spans="2:65" s="1" customFormat="1" ht="31.5" customHeight="1">
      <c r="B201" s="174"/>
      <c r="C201" s="175" t="s">
        <v>317</v>
      </c>
      <c r="D201" s="175" t="s">
        <v>124</v>
      </c>
      <c r="E201" s="176" t="s">
        <v>314</v>
      </c>
      <c r="F201" s="177" t="s">
        <v>315</v>
      </c>
      <c r="G201" s="178" t="s">
        <v>159</v>
      </c>
      <c r="H201" s="179">
        <v>135</v>
      </c>
      <c r="I201" s="180"/>
      <c r="J201" s="181">
        <f>ROUND(I201*H201,2)</f>
        <v>0</v>
      </c>
      <c r="K201" s="177" t="s">
        <v>128</v>
      </c>
      <c r="L201" s="41"/>
      <c r="M201" s="182" t="s">
        <v>5</v>
      </c>
      <c r="N201" s="183" t="s">
        <v>40</v>
      </c>
      <c r="O201" s="42"/>
      <c r="P201" s="184">
        <f>O201*H201</f>
        <v>0</v>
      </c>
      <c r="Q201" s="184">
        <v>0.27799000000000001</v>
      </c>
      <c r="R201" s="184">
        <f>Q201*H201</f>
        <v>37.528649999999999</v>
      </c>
      <c r="S201" s="184">
        <v>0</v>
      </c>
      <c r="T201" s="185">
        <f>S201*H201</f>
        <v>0</v>
      </c>
      <c r="AR201" s="24" t="s">
        <v>129</v>
      </c>
      <c r="AT201" s="24" t="s">
        <v>124</v>
      </c>
      <c r="AU201" s="24" t="s">
        <v>78</v>
      </c>
      <c r="AY201" s="24" t="s">
        <v>121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4" t="s">
        <v>74</v>
      </c>
      <c r="BK201" s="186">
        <f>ROUND(I201*H201,2)</f>
        <v>0</v>
      </c>
      <c r="BL201" s="24" t="s">
        <v>129</v>
      </c>
      <c r="BM201" s="24" t="s">
        <v>621</v>
      </c>
    </row>
    <row r="202" spans="2:65" s="13" customFormat="1">
      <c r="B202" s="216"/>
      <c r="D202" s="188" t="s">
        <v>131</v>
      </c>
      <c r="E202" s="217" t="s">
        <v>5</v>
      </c>
      <c r="F202" s="218" t="s">
        <v>170</v>
      </c>
      <c r="H202" s="219" t="s">
        <v>5</v>
      </c>
      <c r="I202" s="220"/>
      <c r="L202" s="216"/>
      <c r="M202" s="221"/>
      <c r="N202" s="222"/>
      <c r="O202" s="222"/>
      <c r="P202" s="222"/>
      <c r="Q202" s="222"/>
      <c r="R202" s="222"/>
      <c r="S202" s="222"/>
      <c r="T202" s="223"/>
      <c r="AT202" s="219" t="s">
        <v>131</v>
      </c>
      <c r="AU202" s="219" t="s">
        <v>78</v>
      </c>
      <c r="AV202" s="13" t="s">
        <v>74</v>
      </c>
      <c r="AW202" s="13" t="s">
        <v>33</v>
      </c>
      <c r="AX202" s="13" t="s">
        <v>69</v>
      </c>
      <c r="AY202" s="219" t="s">
        <v>121</v>
      </c>
    </row>
    <row r="203" spans="2:65" s="11" customFormat="1">
      <c r="B203" s="187"/>
      <c r="D203" s="188" t="s">
        <v>131</v>
      </c>
      <c r="E203" s="189" t="s">
        <v>5</v>
      </c>
      <c r="F203" s="190" t="s">
        <v>622</v>
      </c>
      <c r="H203" s="191">
        <v>135</v>
      </c>
      <c r="I203" s="192"/>
      <c r="L203" s="187"/>
      <c r="M203" s="193"/>
      <c r="N203" s="194"/>
      <c r="O203" s="194"/>
      <c r="P203" s="194"/>
      <c r="Q203" s="194"/>
      <c r="R203" s="194"/>
      <c r="S203" s="194"/>
      <c r="T203" s="195"/>
      <c r="AT203" s="189" t="s">
        <v>131</v>
      </c>
      <c r="AU203" s="189" t="s">
        <v>78</v>
      </c>
      <c r="AV203" s="11" t="s">
        <v>78</v>
      </c>
      <c r="AW203" s="11" t="s">
        <v>33</v>
      </c>
      <c r="AX203" s="11" t="s">
        <v>69</v>
      </c>
      <c r="AY203" s="189" t="s">
        <v>121</v>
      </c>
    </row>
    <row r="204" spans="2:65" s="12" customFormat="1">
      <c r="B204" s="196"/>
      <c r="D204" s="197" t="s">
        <v>131</v>
      </c>
      <c r="E204" s="198" t="s">
        <v>5</v>
      </c>
      <c r="F204" s="199" t="s">
        <v>133</v>
      </c>
      <c r="H204" s="200">
        <v>135</v>
      </c>
      <c r="I204" s="201"/>
      <c r="L204" s="196"/>
      <c r="M204" s="202"/>
      <c r="N204" s="203"/>
      <c r="O204" s="203"/>
      <c r="P204" s="203"/>
      <c r="Q204" s="203"/>
      <c r="R204" s="203"/>
      <c r="S204" s="203"/>
      <c r="T204" s="204"/>
      <c r="AT204" s="205" t="s">
        <v>131</v>
      </c>
      <c r="AU204" s="205" t="s">
        <v>78</v>
      </c>
      <c r="AV204" s="12" t="s">
        <v>129</v>
      </c>
      <c r="AW204" s="12" t="s">
        <v>33</v>
      </c>
      <c r="AX204" s="12" t="s">
        <v>74</v>
      </c>
      <c r="AY204" s="205" t="s">
        <v>121</v>
      </c>
    </row>
    <row r="205" spans="2:65" s="1" customFormat="1" ht="22.5" customHeight="1">
      <c r="B205" s="174"/>
      <c r="C205" s="175" t="s">
        <v>321</v>
      </c>
      <c r="D205" s="175" t="s">
        <v>124</v>
      </c>
      <c r="E205" s="176" t="s">
        <v>318</v>
      </c>
      <c r="F205" s="177" t="s">
        <v>319</v>
      </c>
      <c r="G205" s="178" t="s">
        <v>127</v>
      </c>
      <c r="H205" s="179">
        <v>3</v>
      </c>
      <c r="I205" s="180"/>
      <c r="J205" s="181">
        <f>ROUND(I205*H205,2)</f>
        <v>0</v>
      </c>
      <c r="K205" s="177" t="s">
        <v>128</v>
      </c>
      <c r="L205" s="41"/>
      <c r="M205" s="182" t="s">
        <v>5</v>
      </c>
      <c r="N205" s="183" t="s">
        <v>40</v>
      </c>
      <c r="O205" s="42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AR205" s="24" t="s">
        <v>129</v>
      </c>
      <c r="AT205" s="24" t="s">
        <v>124</v>
      </c>
      <c r="AU205" s="24" t="s">
        <v>78</v>
      </c>
      <c r="AY205" s="24" t="s">
        <v>121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4" t="s">
        <v>74</v>
      </c>
      <c r="BK205" s="186">
        <f>ROUND(I205*H205,2)</f>
        <v>0</v>
      </c>
      <c r="BL205" s="24" t="s">
        <v>129</v>
      </c>
      <c r="BM205" s="24" t="s">
        <v>623</v>
      </c>
    </row>
    <row r="206" spans="2:65" s="1" customFormat="1" ht="31.5" customHeight="1">
      <c r="B206" s="174"/>
      <c r="C206" s="175" t="s">
        <v>325</v>
      </c>
      <c r="D206" s="175" t="s">
        <v>124</v>
      </c>
      <c r="E206" s="176" t="s">
        <v>624</v>
      </c>
      <c r="F206" s="177" t="s">
        <v>625</v>
      </c>
      <c r="G206" s="178" t="s">
        <v>127</v>
      </c>
      <c r="H206" s="179">
        <v>9</v>
      </c>
      <c r="I206" s="180"/>
      <c r="J206" s="181">
        <f>ROUND(I206*H206,2)</f>
        <v>0</v>
      </c>
      <c r="K206" s="177" t="s">
        <v>128</v>
      </c>
      <c r="L206" s="41"/>
      <c r="M206" s="182" t="s">
        <v>5</v>
      </c>
      <c r="N206" s="183" t="s">
        <v>40</v>
      </c>
      <c r="O206" s="42"/>
      <c r="P206" s="184">
        <f>O206*H206</f>
        <v>0</v>
      </c>
      <c r="Q206" s="184">
        <v>1.85</v>
      </c>
      <c r="R206" s="184">
        <f>Q206*H206</f>
        <v>16.650000000000002</v>
      </c>
      <c r="S206" s="184">
        <v>0</v>
      </c>
      <c r="T206" s="185">
        <f>S206*H206</f>
        <v>0</v>
      </c>
      <c r="AR206" s="24" t="s">
        <v>129</v>
      </c>
      <c r="AT206" s="24" t="s">
        <v>124</v>
      </c>
      <c r="AU206" s="24" t="s">
        <v>78</v>
      </c>
      <c r="AY206" s="24" t="s">
        <v>121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4" t="s">
        <v>74</v>
      </c>
      <c r="BK206" s="186">
        <f>ROUND(I206*H206,2)</f>
        <v>0</v>
      </c>
      <c r="BL206" s="24" t="s">
        <v>129</v>
      </c>
      <c r="BM206" s="24" t="s">
        <v>626</v>
      </c>
    </row>
    <row r="207" spans="2:65" s="1" customFormat="1" ht="22.5" customHeight="1">
      <c r="B207" s="174"/>
      <c r="C207" s="175" t="s">
        <v>329</v>
      </c>
      <c r="D207" s="175" t="s">
        <v>124</v>
      </c>
      <c r="E207" s="176" t="s">
        <v>322</v>
      </c>
      <c r="F207" s="177" t="s">
        <v>323</v>
      </c>
      <c r="G207" s="178" t="s">
        <v>159</v>
      </c>
      <c r="H207" s="179">
        <v>560</v>
      </c>
      <c r="I207" s="180"/>
      <c r="J207" s="181">
        <f>ROUND(I207*H207,2)</f>
        <v>0</v>
      </c>
      <c r="K207" s="177" t="s">
        <v>128</v>
      </c>
      <c r="L207" s="41"/>
      <c r="M207" s="182" t="s">
        <v>5</v>
      </c>
      <c r="N207" s="183" t="s">
        <v>40</v>
      </c>
      <c r="O207" s="42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AR207" s="24" t="s">
        <v>129</v>
      </c>
      <c r="AT207" s="24" t="s">
        <v>124</v>
      </c>
      <c r="AU207" s="24" t="s">
        <v>78</v>
      </c>
      <c r="AY207" s="24" t="s">
        <v>121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4" t="s">
        <v>74</v>
      </c>
      <c r="BK207" s="186">
        <f>ROUND(I207*H207,2)</f>
        <v>0</v>
      </c>
      <c r="BL207" s="24" t="s">
        <v>129</v>
      </c>
      <c r="BM207" s="24" t="s">
        <v>627</v>
      </c>
    </row>
    <row r="208" spans="2:65" s="1" customFormat="1" ht="22.5" customHeight="1">
      <c r="B208" s="174"/>
      <c r="C208" s="175" t="s">
        <v>334</v>
      </c>
      <c r="D208" s="175" t="s">
        <v>124</v>
      </c>
      <c r="E208" s="176" t="s">
        <v>326</v>
      </c>
      <c r="F208" s="177" t="s">
        <v>327</v>
      </c>
      <c r="G208" s="178" t="s">
        <v>159</v>
      </c>
      <c r="H208" s="179">
        <v>1270</v>
      </c>
      <c r="I208" s="180"/>
      <c r="J208" s="181">
        <f>ROUND(I208*H208,2)</f>
        <v>0</v>
      </c>
      <c r="K208" s="177" t="s">
        <v>128</v>
      </c>
      <c r="L208" s="41"/>
      <c r="M208" s="182" t="s">
        <v>5</v>
      </c>
      <c r="N208" s="183" t="s">
        <v>40</v>
      </c>
      <c r="O208" s="42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AR208" s="24" t="s">
        <v>129</v>
      </c>
      <c r="AT208" s="24" t="s">
        <v>124</v>
      </c>
      <c r="AU208" s="24" t="s">
        <v>78</v>
      </c>
      <c r="AY208" s="24" t="s">
        <v>121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4" t="s">
        <v>74</v>
      </c>
      <c r="BK208" s="186">
        <f>ROUND(I208*H208,2)</f>
        <v>0</v>
      </c>
      <c r="BL208" s="24" t="s">
        <v>129</v>
      </c>
      <c r="BM208" s="24" t="s">
        <v>628</v>
      </c>
    </row>
    <row r="209" spans="2:65" s="13" customFormat="1">
      <c r="B209" s="216"/>
      <c r="D209" s="188" t="s">
        <v>131</v>
      </c>
      <c r="E209" s="217" t="s">
        <v>5</v>
      </c>
      <c r="F209" s="218" t="s">
        <v>629</v>
      </c>
      <c r="H209" s="219" t="s">
        <v>5</v>
      </c>
      <c r="I209" s="220"/>
      <c r="L209" s="216"/>
      <c r="M209" s="221"/>
      <c r="N209" s="222"/>
      <c r="O209" s="222"/>
      <c r="P209" s="222"/>
      <c r="Q209" s="222"/>
      <c r="R209" s="222"/>
      <c r="S209" s="222"/>
      <c r="T209" s="223"/>
      <c r="AT209" s="219" t="s">
        <v>131</v>
      </c>
      <c r="AU209" s="219" t="s">
        <v>78</v>
      </c>
      <c r="AV209" s="13" t="s">
        <v>74</v>
      </c>
      <c r="AW209" s="13" t="s">
        <v>33</v>
      </c>
      <c r="AX209" s="13" t="s">
        <v>69</v>
      </c>
      <c r="AY209" s="219" t="s">
        <v>121</v>
      </c>
    </row>
    <row r="210" spans="2:65" s="11" customFormat="1">
      <c r="B210" s="187"/>
      <c r="D210" s="188" t="s">
        <v>131</v>
      </c>
      <c r="E210" s="189" t="s">
        <v>5</v>
      </c>
      <c r="F210" s="190" t="s">
        <v>620</v>
      </c>
      <c r="H210" s="191">
        <v>560</v>
      </c>
      <c r="I210" s="192"/>
      <c r="L210" s="187"/>
      <c r="M210" s="193"/>
      <c r="N210" s="194"/>
      <c r="O210" s="194"/>
      <c r="P210" s="194"/>
      <c r="Q210" s="194"/>
      <c r="R210" s="194"/>
      <c r="S210" s="194"/>
      <c r="T210" s="195"/>
      <c r="AT210" s="189" t="s">
        <v>131</v>
      </c>
      <c r="AU210" s="189" t="s">
        <v>78</v>
      </c>
      <c r="AV210" s="11" t="s">
        <v>78</v>
      </c>
      <c r="AW210" s="11" t="s">
        <v>33</v>
      </c>
      <c r="AX210" s="11" t="s">
        <v>69</v>
      </c>
      <c r="AY210" s="189" t="s">
        <v>121</v>
      </c>
    </row>
    <row r="211" spans="2:65" s="13" customFormat="1">
      <c r="B211" s="216"/>
      <c r="D211" s="188" t="s">
        <v>131</v>
      </c>
      <c r="E211" s="217" t="s">
        <v>5</v>
      </c>
      <c r="F211" s="218" t="s">
        <v>630</v>
      </c>
      <c r="H211" s="219" t="s">
        <v>5</v>
      </c>
      <c r="I211" s="220"/>
      <c r="L211" s="216"/>
      <c r="M211" s="221"/>
      <c r="N211" s="222"/>
      <c r="O211" s="222"/>
      <c r="P211" s="222"/>
      <c r="Q211" s="222"/>
      <c r="R211" s="222"/>
      <c r="S211" s="222"/>
      <c r="T211" s="223"/>
      <c r="AT211" s="219" t="s">
        <v>131</v>
      </c>
      <c r="AU211" s="219" t="s">
        <v>78</v>
      </c>
      <c r="AV211" s="13" t="s">
        <v>74</v>
      </c>
      <c r="AW211" s="13" t="s">
        <v>33</v>
      </c>
      <c r="AX211" s="13" t="s">
        <v>69</v>
      </c>
      <c r="AY211" s="219" t="s">
        <v>121</v>
      </c>
    </row>
    <row r="212" spans="2:65" s="11" customFormat="1">
      <c r="B212" s="187"/>
      <c r="D212" s="188" t="s">
        <v>131</v>
      </c>
      <c r="E212" s="189" t="s">
        <v>5</v>
      </c>
      <c r="F212" s="190" t="s">
        <v>556</v>
      </c>
      <c r="H212" s="191">
        <v>710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89" t="s">
        <v>131</v>
      </c>
      <c r="AU212" s="189" t="s">
        <v>78</v>
      </c>
      <c r="AV212" s="11" t="s">
        <v>78</v>
      </c>
      <c r="AW212" s="11" t="s">
        <v>33</v>
      </c>
      <c r="AX212" s="11" t="s">
        <v>69</v>
      </c>
      <c r="AY212" s="189" t="s">
        <v>121</v>
      </c>
    </row>
    <row r="213" spans="2:65" s="12" customFormat="1">
      <c r="B213" s="196"/>
      <c r="D213" s="197" t="s">
        <v>131</v>
      </c>
      <c r="E213" s="198" t="s">
        <v>5</v>
      </c>
      <c r="F213" s="199" t="s">
        <v>133</v>
      </c>
      <c r="H213" s="200">
        <v>1270</v>
      </c>
      <c r="I213" s="201"/>
      <c r="L213" s="196"/>
      <c r="M213" s="202"/>
      <c r="N213" s="203"/>
      <c r="O213" s="203"/>
      <c r="P213" s="203"/>
      <c r="Q213" s="203"/>
      <c r="R213" s="203"/>
      <c r="S213" s="203"/>
      <c r="T213" s="204"/>
      <c r="AT213" s="205" t="s">
        <v>131</v>
      </c>
      <c r="AU213" s="205" t="s">
        <v>78</v>
      </c>
      <c r="AV213" s="12" t="s">
        <v>129</v>
      </c>
      <c r="AW213" s="12" t="s">
        <v>33</v>
      </c>
      <c r="AX213" s="12" t="s">
        <v>74</v>
      </c>
      <c r="AY213" s="205" t="s">
        <v>121</v>
      </c>
    </row>
    <row r="214" spans="2:65" s="1" customFormat="1" ht="31.5" customHeight="1">
      <c r="B214" s="174"/>
      <c r="C214" s="175" t="s">
        <v>340</v>
      </c>
      <c r="D214" s="175" t="s">
        <v>124</v>
      </c>
      <c r="E214" s="176" t="s">
        <v>330</v>
      </c>
      <c r="F214" s="177" t="s">
        <v>331</v>
      </c>
      <c r="G214" s="178" t="s">
        <v>159</v>
      </c>
      <c r="H214" s="179">
        <v>1270</v>
      </c>
      <c r="I214" s="180"/>
      <c r="J214" s="181">
        <f>ROUND(I214*H214,2)</f>
        <v>0</v>
      </c>
      <c r="K214" s="177" t="s">
        <v>128</v>
      </c>
      <c r="L214" s="41"/>
      <c r="M214" s="182" t="s">
        <v>5</v>
      </c>
      <c r="N214" s="183" t="s">
        <v>40</v>
      </c>
      <c r="O214" s="42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AR214" s="24" t="s">
        <v>129</v>
      </c>
      <c r="AT214" s="24" t="s">
        <v>124</v>
      </c>
      <c r="AU214" s="24" t="s">
        <v>78</v>
      </c>
      <c r="AY214" s="24" t="s">
        <v>121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4" t="s">
        <v>74</v>
      </c>
      <c r="BK214" s="186">
        <f>ROUND(I214*H214,2)</f>
        <v>0</v>
      </c>
      <c r="BL214" s="24" t="s">
        <v>129</v>
      </c>
      <c r="BM214" s="24" t="s">
        <v>631</v>
      </c>
    </row>
    <row r="215" spans="2:65" s="13" customFormat="1">
      <c r="B215" s="216"/>
      <c r="D215" s="188" t="s">
        <v>131</v>
      </c>
      <c r="E215" s="217" t="s">
        <v>5</v>
      </c>
      <c r="F215" s="218" t="s">
        <v>619</v>
      </c>
      <c r="H215" s="219" t="s">
        <v>5</v>
      </c>
      <c r="I215" s="220"/>
      <c r="L215" s="216"/>
      <c r="M215" s="221"/>
      <c r="N215" s="222"/>
      <c r="O215" s="222"/>
      <c r="P215" s="222"/>
      <c r="Q215" s="222"/>
      <c r="R215" s="222"/>
      <c r="S215" s="222"/>
      <c r="T215" s="223"/>
      <c r="AT215" s="219" t="s">
        <v>131</v>
      </c>
      <c r="AU215" s="219" t="s">
        <v>78</v>
      </c>
      <c r="AV215" s="13" t="s">
        <v>74</v>
      </c>
      <c r="AW215" s="13" t="s">
        <v>33</v>
      </c>
      <c r="AX215" s="13" t="s">
        <v>69</v>
      </c>
      <c r="AY215" s="219" t="s">
        <v>121</v>
      </c>
    </row>
    <row r="216" spans="2:65" s="11" customFormat="1">
      <c r="B216" s="187"/>
      <c r="D216" s="188" t="s">
        <v>131</v>
      </c>
      <c r="E216" s="189" t="s">
        <v>5</v>
      </c>
      <c r="F216" s="190" t="s">
        <v>620</v>
      </c>
      <c r="H216" s="191">
        <v>560</v>
      </c>
      <c r="I216" s="192"/>
      <c r="L216" s="187"/>
      <c r="M216" s="193"/>
      <c r="N216" s="194"/>
      <c r="O216" s="194"/>
      <c r="P216" s="194"/>
      <c r="Q216" s="194"/>
      <c r="R216" s="194"/>
      <c r="S216" s="194"/>
      <c r="T216" s="195"/>
      <c r="AT216" s="189" t="s">
        <v>131</v>
      </c>
      <c r="AU216" s="189" t="s">
        <v>78</v>
      </c>
      <c r="AV216" s="11" t="s">
        <v>78</v>
      </c>
      <c r="AW216" s="11" t="s">
        <v>33</v>
      </c>
      <c r="AX216" s="11" t="s">
        <v>69</v>
      </c>
      <c r="AY216" s="189" t="s">
        <v>121</v>
      </c>
    </row>
    <row r="217" spans="2:65" s="13" customFormat="1">
      <c r="B217" s="216"/>
      <c r="D217" s="188" t="s">
        <v>131</v>
      </c>
      <c r="E217" s="217" t="s">
        <v>5</v>
      </c>
      <c r="F217" s="218" t="s">
        <v>632</v>
      </c>
      <c r="H217" s="219" t="s">
        <v>5</v>
      </c>
      <c r="I217" s="220"/>
      <c r="L217" s="216"/>
      <c r="M217" s="221"/>
      <c r="N217" s="222"/>
      <c r="O217" s="222"/>
      <c r="P217" s="222"/>
      <c r="Q217" s="222"/>
      <c r="R217" s="222"/>
      <c r="S217" s="222"/>
      <c r="T217" s="223"/>
      <c r="AT217" s="219" t="s">
        <v>131</v>
      </c>
      <c r="AU217" s="219" t="s">
        <v>78</v>
      </c>
      <c r="AV217" s="13" t="s">
        <v>74</v>
      </c>
      <c r="AW217" s="13" t="s">
        <v>33</v>
      </c>
      <c r="AX217" s="13" t="s">
        <v>69</v>
      </c>
      <c r="AY217" s="219" t="s">
        <v>121</v>
      </c>
    </row>
    <row r="218" spans="2:65" s="11" customFormat="1">
      <c r="B218" s="187"/>
      <c r="D218" s="188" t="s">
        <v>131</v>
      </c>
      <c r="E218" s="189" t="s">
        <v>5</v>
      </c>
      <c r="F218" s="190" t="s">
        <v>556</v>
      </c>
      <c r="H218" s="191">
        <v>710</v>
      </c>
      <c r="I218" s="192"/>
      <c r="L218" s="187"/>
      <c r="M218" s="193"/>
      <c r="N218" s="194"/>
      <c r="O218" s="194"/>
      <c r="P218" s="194"/>
      <c r="Q218" s="194"/>
      <c r="R218" s="194"/>
      <c r="S218" s="194"/>
      <c r="T218" s="195"/>
      <c r="AT218" s="189" t="s">
        <v>131</v>
      </c>
      <c r="AU218" s="189" t="s">
        <v>78</v>
      </c>
      <c r="AV218" s="11" t="s">
        <v>78</v>
      </c>
      <c r="AW218" s="11" t="s">
        <v>33</v>
      </c>
      <c r="AX218" s="11" t="s">
        <v>69</v>
      </c>
      <c r="AY218" s="189" t="s">
        <v>121</v>
      </c>
    </row>
    <row r="219" spans="2:65" s="12" customFormat="1">
      <c r="B219" s="196"/>
      <c r="D219" s="188" t="s">
        <v>131</v>
      </c>
      <c r="E219" s="232" t="s">
        <v>5</v>
      </c>
      <c r="F219" s="233" t="s">
        <v>133</v>
      </c>
      <c r="H219" s="234">
        <v>1270</v>
      </c>
      <c r="I219" s="201"/>
      <c r="L219" s="196"/>
      <c r="M219" s="202"/>
      <c r="N219" s="203"/>
      <c r="O219" s="203"/>
      <c r="P219" s="203"/>
      <c r="Q219" s="203"/>
      <c r="R219" s="203"/>
      <c r="S219" s="203"/>
      <c r="T219" s="204"/>
      <c r="AT219" s="205" t="s">
        <v>131</v>
      </c>
      <c r="AU219" s="205" t="s">
        <v>78</v>
      </c>
      <c r="AV219" s="12" t="s">
        <v>129</v>
      </c>
      <c r="AW219" s="12" t="s">
        <v>33</v>
      </c>
      <c r="AX219" s="12" t="s">
        <v>74</v>
      </c>
      <c r="AY219" s="205" t="s">
        <v>121</v>
      </c>
    </row>
    <row r="220" spans="2:65" s="10" customFormat="1" ht="29.85" customHeight="1">
      <c r="B220" s="160"/>
      <c r="D220" s="171" t="s">
        <v>68</v>
      </c>
      <c r="E220" s="172" t="s">
        <v>166</v>
      </c>
      <c r="F220" s="172" t="s">
        <v>345</v>
      </c>
      <c r="I220" s="163"/>
      <c r="J220" s="173">
        <f>BK220</f>
        <v>0</v>
      </c>
      <c r="L220" s="160"/>
      <c r="M220" s="165"/>
      <c r="N220" s="166"/>
      <c r="O220" s="166"/>
      <c r="P220" s="167">
        <f>SUM(P221:P230)</f>
        <v>0</v>
      </c>
      <c r="Q220" s="166"/>
      <c r="R220" s="167">
        <f>SUM(R221:R230)</f>
        <v>17.361700000000003</v>
      </c>
      <c r="S220" s="166"/>
      <c r="T220" s="168">
        <f>SUM(T221:T230)</f>
        <v>0</v>
      </c>
      <c r="AR220" s="161" t="s">
        <v>74</v>
      </c>
      <c r="AT220" s="169" t="s">
        <v>68</v>
      </c>
      <c r="AU220" s="169" t="s">
        <v>74</v>
      </c>
      <c r="AY220" s="161" t="s">
        <v>121</v>
      </c>
      <c r="BK220" s="170">
        <f>SUM(BK221:BK230)</f>
        <v>0</v>
      </c>
    </row>
    <row r="221" spans="2:65" s="1" customFormat="1" ht="22.5" customHeight="1">
      <c r="B221" s="174"/>
      <c r="C221" s="175" t="s">
        <v>346</v>
      </c>
      <c r="D221" s="175" t="s">
        <v>124</v>
      </c>
      <c r="E221" s="176" t="s">
        <v>351</v>
      </c>
      <c r="F221" s="177" t="s">
        <v>352</v>
      </c>
      <c r="G221" s="178" t="s">
        <v>164</v>
      </c>
      <c r="H221" s="179">
        <v>3.5</v>
      </c>
      <c r="I221" s="180"/>
      <c r="J221" s="181">
        <f>ROUND(I221*H221,2)</f>
        <v>0</v>
      </c>
      <c r="K221" s="177" t="s">
        <v>128</v>
      </c>
      <c r="L221" s="41"/>
      <c r="M221" s="182" t="s">
        <v>5</v>
      </c>
      <c r="N221" s="183" t="s">
        <v>40</v>
      </c>
      <c r="O221" s="42"/>
      <c r="P221" s="184">
        <f>O221*H221</f>
        <v>0</v>
      </c>
      <c r="Q221" s="184">
        <v>8.4000000000000003E-4</v>
      </c>
      <c r="R221" s="184">
        <f>Q221*H221</f>
        <v>2.9399999999999999E-3</v>
      </c>
      <c r="S221" s="184">
        <v>0</v>
      </c>
      <c r="T221" s="185">
        <f>S221*H221</f>
        <v>0</v>
      </c>
      <c r="AR221" s="24" t="s">
        <v>129</v>
      </c>
      <c r="AT221" s="24" t="s">
        <v>124</v>
      </c>
      <c r="AU221" s="24" t="s">
        <v>78</v>
      </c>
      <c r="AY221" s="24" t="s">
        <v>121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24" t="s">
        <v>74</v>
      </c>
      <c r="BK221" s="186">
        <f>ROUND(I221*H221,2)</f>
        <v>0</v>
      </c>
      <c r="BL221" s="24" t="s">
        <v>129</v>
      </c>
      <c r="BM221" s="24" t="s">
        <v>633</v>
      </c>
    </row>
    <row r="222" spans="2:65" s="1" customFormat="1" ht="44.25" customHeight="1">
      <c r="B222" s="174"/>
      <c r="C222" s="175" t="s">
        <v>350</v>
      </c>
      <c r="D222" s="175" t="s">
        <v>124</v>
      </c>
      <c r="E222" s="176" t="s">
        <v>634</v>
      </c>
      <c r="F222" s="177" t="s">
        <v>882</v>
      </c>
      <c r="G222" s="178" t="s">
        <v>164</v>
      </c>
      <c r="H222" s="179">
        <v>69</v>
      </c>
      <c r="I222" s="180"/>
      <c r="J222" s="181">
        <f>ROUND(I222*H222,2)</f>
        <v>0</v>
      </c>
      <c r="K222" s="177" t="s">
        <v>128</v>
      </c>
      <c r="L222" s="41"/>
      <c r="M222" s="182" t="s">
        <v>5</v>
      </c>
      <c r="N222" s="183" t="s">
        <v>40</v>
      </c>
      <c r="O222" s="42"/>
      <c r="P222" s="184">
        <f>O222*H222</f>
        <v>0</v>
      </c>
      <c r="Q222" s="184">
        <v>0.20219000000000001</v>
      </c>
      <c r="R222" s="184">
        <f>Q222*H222</f>
        <v>13.95111</v>
      </c>
      <c r="S222" s="184">
        <v>0</v>
      </c>
      <c r="T222" s="185">
        <f>S222*H222</f>
        <v>0</v>
      </c>
      <c r="AR222" s="24" t="s">
        <v>129</v>
      </c>
      <c r="AT222" s="24" t="s">
        <v>124</v>
      </c>
      <c r="AU222" s="24" t="s">
        <v>78</v>
      </c>
      <c r="AY222" s="24" t="s">
        <v>121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4" t="s">
        <v>74</v>
      </c>
      <c r="BK222" s="186">
        <f>ROUND(I222*H222,2)</f>
        <v>0</v>
      </c>
      <c r="BL222" s="24" t="s">
        <v>129</v>
      </c>
      <c r="BM222" s="24" t="s">
        <v>635</v>
      </c>
    </row>
    <row r="223" spans="2:65" s="13" customFormat="1">
      <c r="B223" s="216"/>
      <c r="D223" s="188" t="s">
        <v>131</v>
      </c>
      <c r="E223" s="217" t="s">
        <v>5</v>
      </c>
      <c r="F223" s="218" t="s">
        <v>636</v>
      </c>
      <c r="H223" s="219" t="s">
        <v>5</v>
      </c>
      <c r="I223" s="220"/>
      <c r="L223" s="216"/>
      <c r="M223" s="221"/>
      <c r="N223" s="222"/>
      <c r="O223" s="222"/>
      <c r="P223" s="222"/>
      <c r="Q223" s="222"/>
      <c r="R223" s="222"/>
      <c r="S223" s="222"/>
      <c r="T223" s="223"/>
      <c r="AT223" s="219" t="s">
        <v>131</v>
      </c>
      <c r="AU223" s="219" t="s">
        <v>78</v>
      </c>
      <c r="AV223" s="13" t="s">
        <v>74</v>
      </c>
      <c r="AW223" s="13" t="s">
        <v>33</v>
      </c>
      <c r="AX223" s="13" t="s">
        <v>69</v>
      </c>
      <c r="AY223" s="219" t="s">
        <v>121</v>
      </c>
    </row>
    <row r="224" spans="2:65" s="11" customFormat="1">
      <c r="B224" s="187"/>
      <c r="D224" s="188" t="s">
        <v>131</v>
      </c>
      <c r="E224" s="189" t="s">
        <v>5</v>
      </c>
      <c r="F224" s="190" t="s">
        <v>637</v>
      </c>
      <c r="H224" s="191">
        <v>69</v>
      </c>
      <c r="I224" s="192"/>
      <c r="L224" s="187"/>
      <c r="M224" s="193"/>
      <c r="N224" s="194"/>
      <c r="O224" s="194"/>
      <c r="P224" s="194"/>
      <c r="Q224" s="194"/>
      <c r="R224" s="194"/>
      <c r="S224" s="194"/>
      <c r="T224" s="195"/>
      <c r="AT224" s="189" t="s">
        <v>131</v>
      </c>
      <c r="AU224" s="189" t="s">
        <v>78</v>
      </c>
      <c r="AV224" s="11" t="s">
        <v>78</v>
      </c>
      <c r="AW224" s="11" t="s">
        <v>33</v>
      </c>
      <c r="AX224" s="11" t="s">
        <v>69</v>
      </c>
      <c r="AY224" s="189" t="s">
        <v>121</v>
      </c>
    </row>
    <row r="225" spans="2:65" s="12" customFormat="1">
      <c r="B225" s="196"/>
      <c r="D225" s="197" t="s">
        <v>131</v>
      </c>
      <c r="E225" s="198" t="s">
        <v>5</v>
      </c>
      <c r="F225" s="199" t="s">
        <v>133</v>
      </c>
      <c r="H225" s="200">
        <v>69</v>
      </c>
      <c r="I225" s="201"/>
      <c r="L225" s="196"/>
      <c r="M225" s="202"/>
      <c r="N225" s="203"/>
      <c r="O225" s="203"/>
      <c r="P225" s="203"/>
      <c r="Q225" s="203"/>
      <c r="R225" s="203"/>
      <c r="S225" s="203"/>
      <c r="T225" s="204"/>
      <c r="AT225" s="205" t="s">
        <v>131</v>
      </c>
      <c r="AU225" s="205" t="s">
        <v>78</v>
      </c>
      <c r="AV225" s="12" t="s">
        <v>129</v>
      </c>
      <c r="AW225" s="12" t="s">
        <v>33</v>
      </c>
      <c r="AX225" s="12" t="s">
        <v>74</v>
      </c>
      <c r="AY225" s="205" t="s">
        <v>121</v>
      </c>
    </row>
    <row r="226" spans="2:65" s="1" customFormat="1" ht="22.5" customHeight="1">
      <c r="B226" s="174"/>
      <c r="C226" s="206" t="s">
        <v>354</v>
      </c>
      <c r="D226" s="206" t="s">
        <v>140</v>
      </c>
      <c r="E226" s="207" t="s">
        <v>638</v>
      </c>
      <c r="F226" s="208" t="s">
        <v>639</v>
      </c>
      <c r="G226" s="209" t="s">
        <v>277</v>
      </c>
      <c r="H226" s="210">
        <v>69</v>
      </c>
      <c r="I226" s="211"/>
      <c r="J226" s="212">
        <f>ROUND(I226*H226,2)</f>
        <v>0</v>
      </c>
      <c r="K226" s="208" t="s">
        <v>128</v>
      </c>
      <c r="L226" s="213"/>
      <c r="M226" s="214" t="s">
        <v>5</v>
      </c>
      <c r="N226" s="215" t="s">
        <v>40</v>
      </c>
      <c r="O226" s="42"/>
      <c r="P226" s="184">
        <f>O226*H226</f>
        <v>0</v>
      </c>
      <c r="Q226" s="184">
        <v>4.8300000000000003E-2</v>
      </c>
      <c r="R226" s="184">
        <f>Q226*H226</f>
        <v>3.3327</v>
      </c>
      <c r="S226" s="184">
        <v>0</v>
      </c>
      <c r="T226" s="185">
        <f>S226*H226</f>
        <v>0</v>
      </c>
      <c r="AR226" s="24" t="s">
        <v>144</v>
      </c>
      <c r="AT226" s="24" t="s">
        <v>140</v>
      </c>
      <c r="AU226" s="24" t="s">
        <v>78</v>
      </c>
      <c r="AY226" s="24" t="s">
        <v>121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24" t="s">
        <v>74</v>
      </c>
      <c r="BK226" s="186">
        <f>ROUND(I226*H226,2)</f>
        <v>0</v>
      </c>
      <c r="BL226" s="24" t="s">
        <v>129</v>
      </c>
      <c r="BM226" s="24" t="s">
        <v>640</v>
      </c>
    </row>
    <row r="227" spans="2:65" s="1" customFormat="1" ht="44.25" customHeight="1">
      <c r="B227" s="174"/>
      <c r="C227" s="175" t="s">
        <v>361</v>
      </c>
      <c r="D227" s="175" t="s">
        <v>124</v>
      </c>
      <c r="E227" s="176" t="s">
        <v>641</v>
      </c>
      <c r="F227" s="177" t="s">
        <v>642</v>
      </c>
      <c r="G227" s="178" t="s">
        <v>164</v>
      </c>
      <c r="H227" s="179">
        <v>55</v>
      </c>
      <c r="I227" s="180"/>
      <c r="J227" s="181">
        <f>ROUND(I227*H227,2)</f>
        <v>0</v>
      </c>
      <c r="K227" s="177" t="s">
        <v>128</v>
      </c>
      <c r="L227" s="41"/>
      <c r="M227" s="182" t="s">
        <v>5</v>
      </c>
      <c r="N227" s="183" t="s">
        <v>40</v>
      </c>
      <c r="O227" s="42"/>
      <c r="P227" s="184">
        <f>O227*H227</f>
        <v>0</v>
      </c>
      <c r="Q227" s="184">
        <v>9.0000000000000006E-5</v>
      </c>
      <c r="R227" s="184">
        <f>Q227*H227</f>
        <v>4.9500000000000004E-3</v>
      </c>
      <c r="S227" s="184">
        <v>0</v>
      </c>
      <c r="T227" s="185">
        <f>S227*H227</f>
        <v>0</v>
      </c>
      <c r="AR227" s="24" t="s">
        <v>129</v>
      </c>
      <c r="AT227" s="24" t="s">
        <v>124</v>
      </c>
      <c r="AU227" s="24" t="s">
        <v>78</v>
      </c>
      <c r="AY227" s="24" t="s">
        <v>121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4" t="s">
        <v>74</v>
      </c>
      <c r="BK227" s="186">
        <f>ROUND(I227*H227,2)</f>
        <v>0</v>
      </c>
      <c r="BL227" s="24" t="s">
        <v>129</v>
      </c>
      <c r="BM227" s="24" t="s">
        <v>643</v>
      </c>
    </row>
    <row r="228" spans="2:65" s="1" customFormat="1" ht="22.5" customHeight="1">
      <c r="B228" s="174"/>
      <c r="C228" s="175" t="s">
        <v>365</v>
      </c>
      <c r="D228" s="175" t="s">
        <v>124</v>
      </c>
      <c r="E228" s="176" t="s">
        <v>644</v>
      </c>
      <c r="F228" s="177" t="s">
        <v>645</v>
      </c>
      <c r="G228" s="178" t="s">
        <v>164</v>
      </c>
      <c r="H228" s="179">
        <v>55</v>
      </c>
      <c r="I228" s="180"/>
      <c r="J228" s="181">
        <f>ROUND(I228*H228,2)</f>
        <v>0</v>
      </c>
      <c r="K228" s="177" t="s">
        <v>128</v>
      </c>
      <c r="L228" s="41"/>
      <c r="M228" s="182" t="s">
        <v>5</v>
      </c>
      <c r="N228" s="183" t="s">
        <v>40</v>
      </c>
      <c r="O228" s="42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AR228" s="24" t="s">
        <v>129</v>
      </c>
      <c r="AT228" s="24" t="s">
        <v>124</v>
      </c>
      <c r="AU228" s="24" t="s">
        <v>78</v>
      </c>
      <c r="AY228" s="24" t="s">
        <v>121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24" t="s">
        <v>74</v>
      </c>
      <c r="BK228" s="186">
        <f>ROUND(I228*H228,2)</f>
        <v>0</v>
      </c>
      <c r="BL228" s="24" t="s">
        <v>129</v>
      </c>
      <c r="BM228" s="24" t="s">
        <v>646</v>
      </c>
    </row>
    <row r="229" spans="2:65" s="1" customFormat="1" ht="22.5" customHeight="1">
      <c r="B229" s="174"/>
      <c r="C229" s="206" t="s">
        <v>369</v>
      </c>
      <c r="D229" s="206" t="s">
        <v>140</v>
      </c>
      <c r="E229" s="207" t="s">
        <v>647</v>
      </c>
      <c r="F229" s="208" t="s">
        <v>883</v>
      </c>
      <c r="G229" s="209" t="s">
        <v>164</v>
      </c>
      <c r="H229" s="210">
        <v>3.5</v>
      </c>
      <c r="I229" s="211"/>
      <c r="J229" s="212">
        <f>ROUND(I229*H229,2)</f>
        <v>0</v>
      </c>
      <c r="K229" s="208" t="s">
        <v>5</v>
      </c>
      <c r="L229" s="213"/>
      <c r="M229" s="214" t="s">
        <v>5</v>
      </c>
      <c r="N229" s="215" t="s">
        <v>40</v>
      </c>
      <c r="O229" s="42"/>
      <c r="P229" s="184">
        <f>O229*H229</f>
        <v>0</v>
      </c>
      <c r="Q229" s="184">
        <v>0.02</v>
      </c>
      <c r="R229" s="184">
        <f>Q229*H229</f>
        <v>7.0000000000000007E-2</v>
      </c>
      <c r="S229" s="184">
        <v>0</v>
      </c>
      <c r="T229" s="185">
        <f>S229*H229</f>
        <v>0</v>
      </c>
      <c r="AR229" s="24" t="s">
        <v>144</v>
      </c>
      <c r="AT229" s="24" t="s">
        <v>140</v>
      </c>
      <c r="AU229" s="24" t="s">
        <v>78</v>
      </c>
      <c r="AY229" s="24" t="s">
        <v>121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24" t="s">
        <v>74</v>
      </c>
      <c r="BK229" s="186">
        <f>ROUND(I229*H229,2)</f>
        <v>0</v>
      </c>
      <c r="BL229" s="24" t="s">
        <v>129</v>
      </c>
      <c r="BM229" s="24" t="s">
        <v>648</v>
      </c>
    </row>
    <row r="230" spans="2:65" s="1" customFormat="1" ht="22.5" customHeight="1">
      <c r="B230" s="174"/>
      <c r="C230" s="206" t="s">
        <v>373</v>
      </c>
      <c r="D230" s="206" t="s">
        <v>140</v>
      </c>
      <c r="E230" s="207" t="s">
        <v>649</v>
      </c>
      <c r="F230" s="208" t="s">
        <v>650</v>
      </c>
      <c r="G230" s="209" t="s">
        <v>164</v>
      </c>
      <c r="H230" s="210">
        <v>5</v>
      </c>
      <c r="I230" s="211"/>
      <c r="J230" s="212">
        <f>ROUND(I230*H230,2)</f>
        <v>0</v>
      </c>
      <c r="K230" s="208" t="s">
        <v>5</v>
      </c>
      <c r="L230" s="213"/>
      <c r="M230" s="214" t="s">
        <v>5</v>
      </c>
      <c r="N230" s="215" t="s">
        <v>40</v>
      </c>
      <c r="O230" s="42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AR230" s="24" t="s">
        <v>144</v>
      </c>
      <c r="AT230" s="24" t="s">
        <v>140</v>
      </c>
      <c r="AU230" s="24" t="s">
        <v>78</v>
      </c>
      <c r="AY230" s="24" t="s">
        <v>121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4" t="s">
        <v>74</v>
      </c>
      <c r="BK230" s="186">
        <f>ROUND(I230*H230,2)</f>
        <v>0</v>
      </c>
      <c r="BL230" s="24" t="s">
        <v>129</v>
      </c>
      <c r="BM230" s="24" t="s">
        <v>651</v>
      </c>
    </row>
    <row r="231" spans="2:65" s="10" customFormat="1" ht="29.85" customHeight="1">
      <c r="B231" s="160"/>
      <c r="D231" s="171" t="s">
        <v>68</v>
      </c>
      <c r="E231" s="172" t="s">
        <v>430</v>
      </c>
      <c r="F231" s="172" t="s">
        <v>431</v>
      </c>
      <c r="I231" s="163"/>
      <c r="J231" s="173">
        <f>BK231</f>
        <v>0</v>
      </c>
      <c r="L231" s="160"/>
      <c r="M231" s="165"/>
      <c r="N231" s="166"/>
      <c r="O231" s="166"/>
      <c r="P231" s="167">
        <f>SUM(P232:P238)</f>
        <v>0</v>
      </c>
      <c r="Q231" s="166"/>
      <c r="R231" s="167">
        <f>SUM(R232:R238)</f>
        <v>0</v>
      </c>
      <c r="S231" s="166"/>
      <c r="T231" s="168">
        <f>SUM(T232:T238)</f>
        <v>0</v>
      </c>
      <c r="AR231" s="161" t="s">
        <v>74</v>
      </c>
      <c r="AT231" s="169" t="s">
        <v>68</v>
      </c>
      <c r="AU231" s="169" t="s">
        <v>74</v>
      </c>
      <c r="AY231" s="161" t="s">
        <v>121</v>
      </c>
      <c r="BK231" s="170">
        <f>SUM(BK232:BK238)</f>
        <v>0</v>
      </c>
    </row>
    <row r="232" spans="2:65" s="1" customFormat="1" ht="31.5" customHeight="1">
      <c r="B232" s="174"/>
      <c r="C232" s="175" t="s">
        <v>377</v>
      </c>
      <c r="D232" s="175" t="s">
        <v>124</v>
      </c>
      <c r="E232" s="176" t="s">
        <v>433</v>
      </c>
      <c r="F232" s="177" t="s">
        <v>434</v>
      </c>
      <c r="G232" s="178" t="s">
        <v>143</v>
      </c>
      <c r="H232" s="179">
        <v>275.67</v>
      </c>
      <c r="I232" s="180"/>
      <c r="J232" s="181">
        <f>ROUND(I232*H232,2)</f>
        <v>0</v>
      </c>
      <c r="K232" s="177" t="s">
        <v>128</v>
      </c>
      <c r="L232" s="41"/>
      <c r="M232" s="182" t="s">
        <v>5</v>
      </c>
      <c r="N232" s="183" t="s">
        <v>40</v>
      </c>
      <c r="O232" s="42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AR232" s="24" t="s">
        <v>129</v>
      </c>
      <c r="AT232" s="24" t="s">
        <v>124</v>
      </c>
      <c r="AU232" s="24" t="s">
        <v>78</v>
      </c>
      <c r="AY232" s="24" t="s">
        <v>121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24" t="s">
        <v>74</v>
      </c>
      <c r="BK232" s="186">
        <f>ROUND(I232*H232,2)</f>
        <v>0</v>
      </c>
      <c r="BL232" s="24" t="s">
        <v>129</v>
      </c>
      <c r="BM232" s="24" t="s">
        <v>652</v>
      </c>
    </row>
    <row r="233" spans="2:65" s="1" customFormat="1" ht="31.5" customHeight="1">
      <c r="B233" s="174"/>
      <c r="C233" s="175" t="s">
        <v>381</v>
      </c>
      <c r="D233" s="175" t="s">
        <v>124</v>
      </c>
      <c r="E233" s="176" t="s">
        <v>437</v>
      </c>
      <c r="F233" s="177" t="s">
        <v>438</v>
      </c>
      <c r="G233" s="178" t="s">
        <v>143</v>
      </c>
      <c r="H233" s="179">
        <v>2481.0300000000002</v>
      </c>
      <c r="I233" s="180"/>
      <c r="J233" s="181">
        <f>ROUND(I233*H233,2)</f>
        <v>0</v>
      </c>
      <c r="K233" s="177" t="s">
        <v>128</v>
      </c>
      <c r="L233" s="41"/>
      <c r="M233" s="182" t="s">
        <v>5</v>
      </c>
      <c r="N233" s="183" t="s">
        <v>40</v>
      </c>
      <c r="O233" s="42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AR233" s="24" t="s">
        <v>129</v>
      </c>
      <c r="AT233" s="24" t="s">
        <v>124</v>
      </c>
      <c r="AU233" s="24" t="s">
        <v>78</v>
      </c>
      <c r="AY233" s="24" t="s">
        <v>121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24" t="s">
        <v>74</v>
      </c>
      <c r="BK233" s="186">
        <f>ROUND(I233*H233,2)</f>
        <v>0</v>
      </c>
      <c r="BL233" s="24" t="s">
        <v>129</v>
      </c>
      <c r="BM233" s="24" t="s">
        <v>653</v>
      </c>
    </row>
    <row r="234" spans="2:65" s="11" customFormat="1">
      <c r="B234" s="187"/>
      <c r="D234" s="188" t="s">
        <v>131</v>
      </c>
      <c r="E234" s="189" t="s">
        <v>5</v>
      </c>
      <c r="F234" s="190" t="s">
        <v>654</v>
      </c>
      <c r="H234" s="191">
        <v>2481.0300000000002</v>
      </c>
      <c r="I234" s="192"/>
      <c r="L234" s="187"/>
      <c r="M234" s="193"/>
      <c r="N234" s="194"/>
      <c r="O234" s="194"/>
      <c r="P234" s="194"/>
      <c r="Q234" s="194"/>
      <c r="R234" s="194"/>
      <c r="S234" s="194"/>
      <c r="T234" s="195"/>
      <c r="AT234" s="189" t="s">
        <v>131</v>
      </c>
      <c r="AU234" s="189" t="s">
        <v>78</v>
      </c>
      <c r="AV234" s="11" t="s">
        <v>78</v>
      </c>
      <c r="AW234" s="11" t="s">
        <v>33</v>
      </c>
      <c r="AX234" s="11" t="s">
        <v>69</v>
      </c>
      <c r="AY234" s="189" t="s">
        <v>121</v>
      </c>
    </row>
    <row r="235" spans="2:65" s="12" customFormat="1">
      <c r="B235" s="196"/>
      <c r="D235" s="197" t="s">
        <v>131</v>
      </c>
      <c r="E235" s="198" t="s">
        <v>5</v>
      </c>
      <c r="F235" s="199" t="s">
        <v>133</v>
      </c>
      <c r="H235" s="200">
        <v>2481.0300000000002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205" t="s">
        <v>131</v>
      </c>
      <c r="AU235" s="205" t="s">
        <v>78</v>
      </c>
      <c r="AV235" s="12" t="s">
        <v>129</v>
      </c>
      <c r="AW235" s="12" t="s">
        <v>33</v>
      </c>
      <c r="AX235" s="12" t="s">
        <v>74</v>
      </c>
      <c r="AY235" s="205" t="s">
        <v>121</v>
      </c>
    </row>
    <row r="236" spans="2:65" s="1" customFormat="1" ht="22.5" customHeight="1">
      <c r="B236" s="174"/>
      <c r="C236" s="175" t="s">
        <v>385</v>
      </c>
      <c r="D236" s="175" t="s">
        <v>124</v>
      </c>
      <c r="E236" s="176" t="s">
        <v>442</v>
      </c>
      <c r="F236" s="177" t="s">
        <v>443</v>
      </c>
      <c r="G236" s="178" t="s">
        <v>143</v>
      </c>
      <c r="H236" s="179">
        <v>275.67</v>
      </c>
      <c r="I236" s="180"/>
      <c r="J236" s="181">
        <f>ROUND(I236*H236,2)</f>
        <v>0</v>
      </c>
      <c r="K236" s="177" t="s">
        <v>128</v>
      </c>
      <c r="L236" s="41"/>
      <c r="M236" s="182" t="s">
        <v>5</v>
      </c>
      <c r="N236" s="183" t="s">
        <v>40</v>
      </c>
      <c r="O236" s="42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AR236" s="24" t="s">
        <v>129</v>
      </c>
      <c r="AT236" s="24" t="s">
        <v>124</v>
      </c>
      <c r="AU236" s="24" t="s">
        <v>78</v>
      </c>
      <c r="AY236" s="24" t="s">
        <v>121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24" t="s">
        <v>74</v>
      </c>
      <c r="BK236" s="186">
        <f>ROUND(I236*H236,2)</f>
        <v>0</v>
      </c>
      <c r="BL236" s="24" t="s">
        <v>129</v>
      </c>
      <c r="BM236" s="24" t="s">
        <v>655</v>
      </c>
    </row>
    <row r="237" spans="2:65" s="1" customFormat="1" ht="22.5" customHeight="1">
      <c r="B237" s="174"/>
      <c r="C237" s="175" t="s">
        <v>391</v>
      </c>
      <c r="D237" s="175" t="s">
        <v>124</v>
      </c>
      <c r="E237" s="176" t="s">
        <v>656</v>
      </c>
      <c r="F237" s="177" t="s">
        <v>657</v>
      </c>
      <c r="G237" s="178" t="s">
        <v>143</v>
      </c>
      <c r="H237" s="179">
        <v>72.67</v>
      </c>
      <c r="I237" s="180"/>
      <c r="J237" s="181">
        <f>ROUND(I237*H237,2)</f>
        <v>0</v>
      </c>
      <c r="K237" s="177" t="s">
        <v>128</v>
      </c>
      <c r="L237" s="41"/>
      <c r="M237" s="182" t="s">
        <v>5</v>
      </c>
      <c r="N237" s="183" t="s">
        <v>40</v>
      </c>
      <c r="O237" s="42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AR237" s="24" t="s">
        <v>129</v>
      </c>
      <c r="AT237" s="24" t="s">
        <v>124</v>
      </c>
      <c r="AU237" s="24" t="s">
        <v>78</v>
      </c>
      <c r="AY237" s="24" t="s">
        <v>121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24" t="s">
        <v>74</v>
      </c>
      <c r="BK237" s="186">
        <f>ROUND(I237*H237,2)</f>
        <v>0</v>
      </c>
      <c r="BL237" s="24" t="s">
        <v>129</v>
      </c>
      <c r="BM237" s="24" t="s">
        <v>658</v>
      </c>
    </row>
    <row r="238" spans="2:65" s="1" customFormat="1" ht="22.5" customHeight="1">
      <c r="B238" s="174"/>
      <c r="C238" s="175" t="s">
        <v>395</v>
      </c>
      <c r="D238" s="175" t="s">
        <v>124</v>
      </c>
      <c r="E238" s="176" t="s">
        <v>446</v>
      </c>
      <c r="F238" s="177" t="s">
        <v>447</v>
      </c>
      <c r="G238" s="178" t="s">
        <v>143</v>
      </c>
      <c r="H238" s="179">
        <v>203</v>
      </c>
      <c r="I238" s="180"/>
      <c r="J238" s="181">
        <f>ROUND(I238*H238,2)</f>
        <v>0</v>
      </c>
      <c r="K238" s="177" t="s">
        <v>128</v>
      </c>
      <c r="L238" s="41"/>
      <c r="M238" s="182" t="s">
        <v>5</v>
      </c>
      <c r="N238" s="183" t="s">
        <v>40</v>
      </c>
      <c r="O238" s="42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AR238" s="24" t="s">
        <v>129</v>
      </c>
      <c r="AT238" s="24" t="s">
        <v>124</v>
      </c>
      <c r="AU238" s="24" t="s">
        <v>78</v>
      </c>
      <c r="AY238" s="24" t="s">
        <v>121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24" t="s">
        <v>74</v>
      </c>
      <c r="BK238" s="186">
        <f>ROUND(I238*H238,2)</f>
        <v>0</v>
      </c>
      <c r="BL238" s="24" t="s">
        <v>129</v>
      </c>
      <c r="BM238" s="24" t="s">
        <v>659</v>
      </c>
    </row>
    <row r="239" spans="2:65" s="10" customFormat="1" ht="29.85" customHeight="1">
      <c r="B239" s="160"/>
      <c r="D239" s="171" t="s">
        <v>68</v>
      </c>
      <c r="E239" s="172" t="s">
        <v>449</v>
      </c>
      <c r="F239" s="172" t="s">
        <v>450</v>
      </c>
      <c r="I239" s="163"/>
      <c r="J239" s="173">
        <f>BK239</f>
        <v>0</v>
      </c>
      <c r="L239" s="160"/>
      <c r="M239" s="165"/>
      <c r="N239" s="166"/>
      <c r="O239" s="166"/>
      <c r="P239" s="167">
        <f>P240</f>
        <v>0</v>
      </c>
      <c r="Q239" s="166"/>
      <c r="R239" s="167">
        <f>R240</f>
        <v>0</v>
      </c>
      <c r="S239" s="166"/>
      <c r="T239" s="168">
        <f>T240</f>
        <v>0</v>
      </c>
      <c r="AR239" s="161" t="s">
        <v>74</v>
      </c>
      <c r="AT239" s="169" t="s">
        <v>68</v>
      </c>
      <c r="AU239" s="169" t="s">
        <v>74</v>
      </c>
      <c r="AY239" s="161" t="s">
        <v>121</v>
      </c>
      <c r="BK239" s="170">
        <f>BK240</f>
        <v>0</v>
      </c>
    </row>
    <row r="240" spans="2:65" s="1" customFormat="1" ht="31.5" customHeight="1">
      <c r="B240" s="174"/>
      <c r="C240" s="175" t="s">
        <v>400</v>
      </c>
      <c r="D240" s="175" t="s">
        <v>124</v>
      </c>
      <c r="E240" s="176" t="s">
        <v>452</v>
      </c>
      <c r="F240" s="177" t="s">
        <v>453</v>
      </c>
      <c r="G240" s="178" t="s">
        <v>143</v>
      </c>
      <c r="H240" s="179">
        <v>355.55399999999997</v>
      </c>
      <c r="I240" s="180"/>
      <c r="J240" s="181">
        <f>ROUND(I240*H240,2)</f>
        <v>0</v>
      </c>
      <c r="K240" s="177" t="s">
        <v>128</v>
      </c>
      <c r="L240" s="41"/>
      <c r="M240" s="182" t="s">
        <v>5</v>
      </c>
      <c r="N240" s="183" t="s">
        <v>40</v>
      </c>
      <c r="O240" s="42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AR240" s="24" t="s">
        <v>129</v>
      </c>
      <c r="AT240" s="24" t="s">
        <v>124</v>
      </c>
      <c r="AU240" s="24" t="s">
        <v>78</v>
      </c>
      <c r="AY240" s="24" t="s">
        <v>121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24" t="s">
        <v>74</v>
      </c>
      <c r="BK240" s="186">
        <f>ROUND(I240*H240,2)</f>
        <v>0</v>
      </c>
      <c r="BL240" s="24" t="s">
        <v>129</v>
      </c>
      <c r="BM240" s="24" t="s">
        <v>660</v>
      </c>
    </row>
    <row r="241" spans="2:65" s="10" customFormat="1" ht="37.35" customHeight="1">
      <c r="B241" s="160"/>
      <c r="D241" s="171" t="s">
        <v>68</v>
      </c>
      <c r="E241" s="239" t="s">
        <v>516</v>
      </c>
      <c r="F241" s="239" t="s">
        <v>517</v>
      </c>
      <c r="I241" s="163"/>
      <c r="J241" s="240">
        <f>BK241</f>
        <v>0</v>
      </c>
      <c r="L241" s="160"/>
      <c r="M241" s="165"/>
      <c r="N241" s="166"/>
      <c r="O241" s="166"/>
      <c r="P241" s="167">
        <f>SUM(P242:P254)</f>
        <v>0</v>
      </c>
      <c r="Q241" s="166"/>
      <c r="R241" s="167">
        <f>SUM(R242:R254)</f>
        <v>0</v>
      </c>
      <c r="S241" s="166"/>
      <c r="T241" s="168">
        <f>SUM(T242:T254)</f>
        <v>0</v>
      </c>
      <c r="AR241" s="161" t="s">
        <v>147</v>
      </c>
      <c r="AT241" s="169" t="s">
        <v>68</v>
      </c>
      <c r="AU241" s="169" t="s">
        <v>69</v>
      </c>
      <c r="AY241" s="161" t="s">
        <v>121</v>
      </c>
      <c r="BK241" s="170">
        <f>SUM(BK242:BK254)</f>
        <v>0</v>
      </c>
    </row>
    <row r="242" spans="2:65" s="1" customFormat="1" ht="22.5" customHeight="1">
      <c r="B242" s="174"/>
      <c r="C242" s="175" t="s">
        <v>404</v>
      </c>
      <c r="D242" s="175" t="s">
        <v>124</v>
      </c>
      <c r="E242" s="176" t="s">
        <v>661</v>
      </c>
      <c r="F242" s="177" t="s">
        <v>662</v>
      </c>
      <c r="G242" s="178" t="s">
        <v>519</v>
      </c>
      <c r="H242" s="179">
        <v>1</v>
      </c>
      <c r="I242" s="180"/>
      <c r="J242" s="181">
        <f>ROUND(I242*H242,2)</f>
        <v>0</v>
      </c>
      <c r="K242" s="177" t="s">
        <v>5</v>
      </c>
      <c r="L242" s="41"/>
      <c r="M242" s="182" t="s">
        <v>5</v>
      </c>
      <c r="N242" s="183" t="s">
        <v>40</v>
      </c>
      <c r="O242" s="42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AR242" s="24" t="s">
        <v>129</v>
      </c>
      <c r="AT242" s="24" t="s">
        <v>124</v>
      </c>
      <c r="AU242" s="24" t="s">
        <v>74</v>
      </c>
      <c r="AY242" s="24" t="s">
        <v>121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24" t="s">
        <v>74</v>
      </c>
      <c r="BK242" s="186">
        <f>ROUND(I242*H242,2)</f>
        <v>0</v>
      </c>
      <c r="BL242" s="24" t="s">
        <v>129</v>
      </c>
      <c r="BM242" s="24" t="s">
        <v>663</v>
      </c>
    </row>
    <row r="243" spans="2:65" s="13" customFormat="1">
      <c r="B243" s="216"/>
      <c r="D243" s="188" t="s">
        <v>131</v>
      </c>
      <c r="E243" s="217" t="s">
        <v>5</v>
      </c>
      <c r="F243" s="218" t="s">
        <v>664</v>
      </c>
      <c r="H243" s="219" t="s">
        <v>5</v>
      </c>
      <c r="I243" s="220"/>
      <c r="L243" s="216"/>
      <c r="M243" s="221"/>
      <c r="N243" s="222"/>
      <c r="O243" s="222"/>
      <c r="P243" s="222"/>
      <c r="Q243" s="222"/>
      <c r="R243" s="222"/>
      <c r="S243" s="222"/>
      <c r="T243" s="223"/>
      <c r="AT243" s="219" t="s">
        <v>131</v>
      </c>
      <c r="AU243" s="219" t="s">
        <v>74</v>
      </c>
      <c r="AV243" s="13" t="s">
        <v>74</v>
      </c>
      <c r="AW243" s="13" t="s">
        <v>33</v>
      </c>
      <c r="AX243" s="13" t="s">
        <v>69</v>
      </c>
      <c r="AY243" s="219" t="s">
        <v>121</v>
      </c>
    </row>
    <row r="244" spans="2:65" s="13" customFormat="1">
      <c r="B244" s="216"/>
      <c r="D244" s="188" t="s">
        <v>131</v>
      </c>
      <c r="E244" s="217" t="s">
        <v>5</v>
      </c>
      <c r="F244" s="218" t="s">
        <v>665</v>
      </c>
      <c r="H244" s="219" t="s">
        <v>5</v>
      </c>
      <c r="I244" s="220"/>
      <c r="L244" s="216"/>
      <c r="M244" s="221"/>
      <c r="N244" s="222"/>
      <c r="O244" s="222"/>
      <c r="P244" s="222"/>
      <c r="Q244" s="222"/>
      <c r="R244" s="222"/>
      <c r="S244" s="222"/>
      <c r="T244" s="223"/>
      <c r="AT244" s="219" t="s">
        <v>131</v>
      </c>
      <c r="AU244" s="219" t="s">
        <v>74</v>
      </c>
      <c r="AV244" s="13" t="s">
        <v>74</v>
      </c>
      <c r="AW244" s="13" t="s">
        <v>33</v>
      </c>
      <c r="AX244" s="13" t="s">
        <v>69</v>
      </c>
      <c r="AY244" s="219" t="s">
        <v>121</v>
      </c>
    </row>
    <row r="245" spans="2:65" s="13" customFormat="1">
      <c r="B245" s="216"/>
      <c r="D245" s="188" t="s">
        <v>131</v>
      </c>
      <c r="E245" s="217" t="s">
        <v>5</v>
      </c>
      <c r="F245" s="218" t="s">
        <v>666</v>
      </c>
      <c r="H245" s="219" t="s">
        <v>5</v>
      </c>
      <c r="I245" s="220"/>
      <c r="L245" s="216"/>
      <c r="M245" s="221"/>
      <c r="N245" s="222"/>
      <c r="O245" s="222"/>
      <c r="P245" s="222"/>
      <c r="Q245" s="222"/>
      <c r="R245" s="222"/>
      <c r="S245" s="222"/>
      <c r="T245" s="223"/>
      <c r="AT245" s="219" t="s">
        <v>131</v>
      </c>
      <c r="AU245" s="219" t="s">
        <v>74</v>
      </c>
      <c r="AV245" s="13" t="s">
        <v>74</v>
      </c>
      <c r="AW245" s="13" t="s">
        <v>33</v>
      </c>
      <c r="AX245" s="13" t="s">
        <v>69</v>
      </c>
      <c r="AY245" s="219" t="s">
        <v>121</v>
      </c>
    </row>
    <row r="246" spans="2:65" s="13" customFormat="1">
      <c r="B246" s="216"/>
      <c r="D246" s="188" t="s">
        <v>131</v>
      </c>
      <c r="E246" s="217" t="s">
        <v>5</v>
      </c>
      <c r="F246" s="218" t="s">
        <v>667</v>
      </c>
      <c r="H246" s="219" t="s">
        <v>5</v>
      </c>
      <c r="I246" s="220"/>
      <c r="L246" s="216"/>
      <c r="M246" s="221"/>
      <c r="N246" s="222"/>
      <c r="O246" s="222"/>
      <c r="P246" s="222"/>
      <c r="Q246" s="222"/>
      <c r="R246" s="222"/>
      <c r="S246" s="222"/>
      <c r="T246" s="223"/>
      <c r="AT246" s="219" t="s">
        <v>131</v>
      </c>
      <c r="AU246" s="219" t="s">
        <v>74</v>
      </c>
      <c r="AV246" s="13" t="s">
        <v>74</v>
      </c>
      <c r="AW246" s="13" t="s">
        <v>33</v>
      </c>
      <c r="AX246" s="13" t="s">
        <v>69</v>
      </c>
      <c r="AY246" s="219" t="s">
        <v>121</v>
      </c>
    </row>
    <row r="247" spans="2:65" s="11" customFormat="1">
      <c r="B247" s="187"/>
      <c r="D247" s="188" t="s">
        <v>131</v>
      </c>
      <c r="E247" s="189" t="s">
        <v>5</v>
      </c>
      <c r="F247" s="190" t="s">
        <v>74</v>
      </c>
      <c r="H247" s="191">
        <v>1</v>
      </c>
      <c r="I247" s="192"/>
      <c r="L247" s="187"/>
      <c r="M247" s="193"/>
      <c r="N247" s="194"/>
      <c r="O247" s="194"/>
      <c r="P247" s="194"/>
      <c r="Q247" s="194"/>
      <c r="R247" s="194"/>
      <c r="S247" s="194"/>
      <c r="T247" s="195"/>
      <c r="AT247" s="189" t="s">
        <v>131</v>
      </c>
      <c r="AU247" s="189" t="s">
        <v>74</v>
      </c>
      <c r="AV247" s="11" t="s">
        <v>78</v>
      </c>
      <c r="AW247" s="11" t="s">
        <v>33</v>
      </c>
      <c r="AX247" s="11" t="s">
        <v>69</v>
      </c>
      <c r="AY247" s="189" t="s">
        <v>121</v>
      </c>
    </row>
    <row r="248" spans="2:65" s="12" customFormat="1">
      <c r="B248" s="196"/>
      <c r="D248" s="197" t="s">
        <v>131</v>
      </c>
      <c r="E248" s="198" t="s">
        <v>5</v>
      </c>
      <c r="F248" s="199" t="s">
        <v>133</v>
      </c>
      <c r="H248" s="200">
        <v>1</v>
      </c>
      <c r="I248" s="201"/>
      <c r="L248" s="196"/>
      <c r="M248" s="202"/>
      <c r="N248" s="203"/>
      <c r="O248" s="203"/>
      <c r="P248" s="203"/>
      <c r="Q248" s="203"/>
      <c r="R248" s="203"/>
      <c r="S248" s="203"/>
      <c r="T248" s="204"/>
      <c r="AT248" s="205" t="s">
        <v>131</v>
      </c>
      <c r="AU248" s="205" t="s">
        <v>74</v>
      </c>
      <c r="AV248" s="12" t="s">
        <v>129</v>
      </c>
      <c r="AW248" s="12" t="s">
        <v>33</v>
      </c>
      <c r="AX248" s="12" t="s">
        <v>74</v>
      </c>
      <c r="AY248" s="205" t="s">
        <v>121</v>
      </c>
    </row>
    <row r="249" spans="2:65" s="1" customFormat="1" ht="22.5" customHeight="1">
      <c r="B249" s="174"/>
      <c r="C249" s="175" t="s">
        <v>408</v>
      </c>
      <c r="D249" s="175" t="s">
        <v>124</v>
      </c>
      <c r="E249" s="176" t="s">
        <v>668</v>
      </c>
      <c r="F249" s="177" t="s">
        <v>669</v>
      </c>
      <c r="G249" s="178" t="s">
        <v>519</v>
      </c>
      <c r="H249" s="179">
        <v>1</v>
      </c>
      <c r="I249" s="180"/>
      <c r="J249" s="181">
        <f t="shared" ref="J249:J254" si="0">ROUND(I249*H249,2)</f>
        <v>0</v>
      </c>
      <c r="K249" s="177" t="s">
        <v>5</v>
      </c>
      <c r="L249" s="41"/>
      <c r="M249" s="182" t="s">
        <v>5</v>
      </c>
      <c r="N249" s="183" t="s">
        <v>40</v>
      </c>
      <c r="O249" s="42"/>
      <c r="P249" s="184">
        <f t="shared" ref="P249:P254" si="1">O249*H249</f>
        <v>0</v>
      </c>
      <c r="Q249" s="184">
        <v>0</v>
      </c>
      <c r="R249" s="184">
        <f t="shared" ref="R249:R254" si="2">Q249*H249</f>
        <v>0</v>
      </c>
      <c r="S249" s="184">
        <v>0</v>
      </c>
      <c r="T249" s="185">
        <f t="shared" ref="T249:T254" si="3">S249*H249</f>
        <v>0</v>
      </c>
      <c r="AR249" s="24" t="s">
        <v>129</v>
      </c>
      <c r="AT249" s="24" t="s">
        <v>124</v>
      </c>
      <c r="AU249" s="24" t="s">
        <v>74</v>
      </c>
      <c r="AY249" s="24" t="s">
        <v>121</v>
      </c>
      <c r="BE249" s="186">
        <f t="shared" ref="BE249:BE254" si="4">IF(N249="základní",J249,0)</f>
        <v>0</v>
      </c>
      <c r="BF249" s="186">
        <f t="shared" ref="BF249:BF254" si="5">IF(N249="snížená",J249,0)</f>
        <v>0</v>
      </c>
      <c r="BG249" s="186">
        <f t="shared" ref="BG249:BG254" si="6">IF(N249="zákl. přenesená",J249,0)</f>
        <v>0</v>
      </c>
      <c r="BH249" s="186">
        <f t="shared" ref="BH249:BH254" si="7">IF(N249="sníž. přenesená",J249,0)</f>
        <v>0</v>
      </c>
      <c r="BI249" s="186">
        <f t="shared" ref="BI249:BI254" si="8">IF(N249="nulová",J249,0)</f>
        <v>0</v>
      </c>
      <c r="BJ249" s="24" t="s">
        <v>74</v>
      </c>
      <c r="BK249" s="186">
        <f t="shared" ref="BK249:BK254" si="9">ROUND(I249*H249,2)</f>
        <v>0</v>
      </c>
      <c r="BL249" s="24" t="s">
        <v>129</v>
      </c>
      <c r="BM249" s="24" t="s">
        <v>670</v>
      </c>
    </row>
    <row r="250" spans="2:65" s="1" customFormat="1" ht="22.5" customHeight="1">
      <c r="B250" s="174"/>
      <c r="C250" s="175" t="s">
        <v>411</v>
      </c>
      <c r="D250" s="175" t="s">
        <v>124</v>
      </c>
      <c r="E250" s="176" t="s">
        <v>671</v>
      </c>
      <c r="F250" s="177" t="s">
        <v>672</v>
      </c>
      <c r="G250" s="178" t="s">
        <v>500</v>
      </c>
      <c r="H250" s="179">
        <v>2</v>
      </c>
      <c r="I250" s="180"/>
      <c r="J250" s="181">
        <f t="shared" si="0"/>
        <v>0</v>
      </c>
      <c r="K250" s="177" t="s">
        <v>5</v>
      </c>
      <c r="L250" s="41"/>
      <c r="M250" s="182" t="s">
        <v>5</v>
      </c>
      <c r="N250" s="183" t="s">
        <v>40</v>
      </c>
      <c r="O250" s="42"/>
      <c r="P250" s="184">
        <f t="shared" si="1"/>
        <v>0</v>
      </c>
      <c r="Q250" s="184">
        <v>0</v>
      </c>
      <c r="R250" s="184">
        <f t="shared" si="2"/>
        <v>0</v>
      </c>
      <c r="S250" s="184">
        <v>0</v>
      </c>
      <c r="T250" s="185">
        <f t="shared" si="3"/>
        <v>0</v>
      </c>
      <c r="AR250" s="24" t="s">
        <v>129</v>
      </c>
      <c r="AT250" s="24" t="s">
        <v>124</v>
      </c>
      <c r="AU250" s="24" t="s">
        <v>74</v>
      </c>
      <c r="AY250" s="24" t="s">
        <v>121</v>
      </c>
      <c r="BE250" s="186">
        <f t="shared" si="4"/>
        <v>0</v>
      </c>
      <c r="BF250" s="186">
        <f t="shared" si="5"/>
        <v>0</v>
      </c>
      <c r="BG250" s="186">
        <f t="shared" si="6"/>
        <v>0</v>
      </c>
      <c r="BH250" s="186">
        <f t="shared" si="7"/>
        <v>0</v>
      </c>
      <c r="BI250" s="186">
        <f t="shared" si="8"/>
        <v>0</v>
      </c>
      <c r="BJ250" s="24" t="s">
        <v>74</v>
      </c>
      <c r="BK250" s="186">
        <f t="shared" si="9"/>
        <v>0</v>
      </c>
      <c r="BL250" s="24" t="s">
        <v>129</v>
      </c>
      <c r="BM250" s="24" t="s">
        <v>673</v>
      </c>
    </row>
    <row r="251" spans="2:65" s="1" customFormat="1" ht="22.5" customHeight="1">
      <c r="B251" s="174"/>
      <c r="C251" s="175" t="s">
        <v>416</v>
      </c>
      <c r="D251" s="175" t="s">
        <v>124</v>
      </c>
      <c r="E251" s="176" t="s">
        <v>674</v>
      </c>
      <c r="F251" s="177" t="s">
        <v>884</v>
      </c>
      <c r="G251" s="178" t="s">
        <v>519</v>
      </c>
      <c r="H251" s="179">
        <v>1</v>
      </c>
      <c r="I251" s="180"/>
      <c r="J251" s="181">
        <f t="shared" si="0"/>
        <v>0</v>
      </c>
      <c r="K251" s="177" t="s">
        <v>5</v>
      </c>
      <c r="L251" s="41"/>
      <c r="M251" s="182" t="s">
        <v>5</v>
      </c>
      <c r="N251" s="183" t="s">
        <v>40</v>
      </c>
      <c r="O251" s="42"/>
      <c r="P251" s="184">
        <f t="shared" si="1"/>
        <v>0</v>
      </c>
      <c r="Q251" s="184">
        <v>0</v>
      </c>
      <c r="R251" s="184">
        <f t="shared" si="2"/>
        <v>0</v>
      </c>
      <c r="S251" s="184">
        <v>0</v>
      </c>
      <c r="T251" s="185">
        <f t="shared" si="3"/>
        <v>0</v>
      </c>
      <c r="AR251" s="24" t="s">
        <v>129</v>
      </c>
      <c r="AT251" s="24" t="s">
        <v>124</v>
      </c>
      <c r="AU251" s="24" t="s">
        <v>74</v>
      </c>
      <c r="AY251" s="24" t="s">
        <v>121</v>
      </c>
      <c r="BE251" s="186">
        <f t="shared" si="4"/>
        <v>0</v>
      </c>
      <c r="BF251" s="186">
        <f t="shared" si="5"/>
        <v>0</v>
      </c>
      <c r="BG251" s="186">
        <f t="shared" si="6"/>
        <v>0</v>
      </c>
      <c r="BH251" s="186">
        <f t="shared" si="7"/>
        <v>0</v>
      </c>
      <c r="BI251" s="186">
        <f t="shared" si="8"/>
        <v>0</v>
      </c>
      <c r="BJ251" s="24" t="s">
        <v>74</v>
      </c>
      <c r="BK251" s="186">
        <f t="shared" si="9"/>
        <v>0</v>
      </c>
      <c r="BL251" s="24" t="s">
        <v>129</v>
      </c>
      <c r="BM251" s="24" t="s">
        <v>675</v>
      </c>
    </row>
    <row r="252" spans="2:65" s="1" customFormat="1" ht="22.5" customHeight="1">
      <c r="B252" s="174"/>
      <c r="C252" s="175" t="s">
        <v>421</v>
      </c>
      <c r="D252" s="175" t="s">
        <v>124</v>
      </c>
      <c r="E252" s="176" t="s">
        <v>676</v>
      </c>
      <c r="F252" s="177" t="s">
        <v>677</v>
      </c>
      <c r="G252" s="178" t="s">
        <v>519</v>
      </c>
      <c r="H252" s="179">
        <v>1</v>
      </c>
      <c r="I252" s="180"/>
      <c r="J252" s="181">
        <f t="shared" si="0"/>
        <v>0</v>
      </c>
      <c r="K252" s="177" t="s">
        <v>5</v>
      </c>
      <c r="L252" s="41"/>
      <c r="M252" s="182" t="s">
        <v>5</v>
      </c>
      <c r="N252" s="183" t="s">
        <v>40</v>
      </c>
      <c r="O252" s="42"/>
      <c r="P252" s="184">
        <f t="shared" si="1"/>
        <v>0</v>
      </c>
      <c r="Q252" s="184">
        <v>0</v>
      </c>
      <c r="R252" s="184">
        <f t="shared" si="2"/>
        <v>0</v>
      </c>
      <c r="S252" s="184">
        <v>0</v>
      </c>
      <c r="T252" s="185">
        <f t="shared" si="3"/>
        <v>0</v>
      </c>
      <c r="AR252" s="24" t="s">
        <v>129</v>
      </c>
      <c r="AT252" s="24" t="s">
        <v>124</v>
      </c>
      <c r="AU252" s="24" t="s">
        <v>74</v>
      </c>
      <c r="AY252" s="24" t="s">
        <v>121</v>
      </c>
      <c r="BE252" s="186">
        <f t="shared" si="4"/>
        <v>0</v>
      </c>
      <c r="BF252" s="186">
        <f t="shared" si="5"/>
        <v>0</v>
      </c>
      <c r="BG252" s="186">
        <f t="shared" si="6"/>
        <v>0</v>
      </c>
      <c r="BH252" s="186">
        <f t="shared" si="7"/>
        <v>0</v>
      </c>
      <c r="BI252" s="186">
        <f t="shared" si="8"/>
        <v>0</v>
      </c>
      <c r="BJ252" s="24" t="s">
        <v>74</v>
      </c>
      <c r="BK252" s="186">
        <f t="shared" si="9"/>
        <v>0</v>
      </c>
      <c r="BL252" s="24" t="s">
        <v>129</v>
      </c>
      <c r="BM252" s="24" t="s">
        <v>678</v>
      </c>
    </row>
    <row r="253" spans="2:65" s="1" customFormat="1" ht="22.5" customHeight="1">
      <c r="B253" s="174"/>
      <c r="C253" s="175" t="s">
        <v>426</v>
      </c>
      <c r="D253" s="175" t="s">
        <v>124</v>
      </c>
      <c r="E253" s="176" t="s">
        <v>679</v>
      </c>
      <c r="F253" s="177" t="s">
        <v>680</v>
      </c>
      <c r="G253" s="178" t="s">
        <v>519</v>
      </c>
      <c r="H253" s="179">
        <v>1</v>
      </c>
      <c r="I253" s="180"/>
      <c r="J253" s="181">
        <f t="shared" si="0"/>
        <v>0</v>
      </c>
      <c r="K253" s="177" t="s">
        <v>5</v>
      </c>
      <c r="L253" s="41"/>
      <c r="M253" s="182" t="s">
        <v>5</v>
      </c>
      <c r="N253" s="183" t="s">
        <v>40</v>
      </c>
      <c r="O253" s="42"/>
      <c r="P253" s="184">
        <f t="shared" si="1"/>
        <v>0</v>
      </c>
      <c r="Q253" s="184">
        <v>0</v>
      </c>
      <c r="R253" s="184">
        <f t="shared" si="2"/>
        <v>0</v>
      </c>
      <c r="S253" s="184">
        <v>0</v>
      </c>
      <c r="T253" s="185">
        <f t="shared" si="3"/>
        <v>0</v>
      </c>
      <c r="AR253" s="24" t="s">
        <v>129</v>
      </c>
      <c r="AT253" s="24" t="s">
        <v>124</v>
      </c>
      <c r="AU253" s="24" t="s">
        <v>74</v>
      </c>
      <c r="AY253" s="24" t="s">
        <v>121</v>
      </c>
      <c r="BE253" s="186">
        <f t="shared" si="4"/>
        <v>0</v>
      </c>
      <c r="BF253" s="186">
        <f t="shared" si="5"/>
        <v>0</v>
      </c>
      <c r="BG253" s="186">
        <f t="shared" si="6"/>
        <v>0</v>
      </c>
      <c r="BH253" s="186">
        <f t="shared" si="7"/>
        <v>0</v>
      </c>
      <c r="BI253" s="186">
        <f t="shared" si="8"/>
        <v>0</v>
      </c>
      <c r="BJ253" s="24" t="s">
        <v>74</v>
      </c>
      <c r="BK253" s="186">
        <f t="shared" si="9"/>
        <v>0</v>
      </c>
      <c r="BL253" s="24" t="s">
        <v>129</v>
      </c>
      <c r="BM253" s="24" t="s">
        <v>681</v>
      </c>
    </row>
    <row r="254" spans="2:65" s="1" customFormat="1" ht="22.5" customHeight="1">
      <c r="B254" s="174"/>
      <c r="C254" s="175" t="s">
        <v>432</v>
      </c>
      <c r="D254" s="175" t="s">
        <v>124</v>
      </c>
      <c r="E254" s="176" t="s">
        <v>682</v>
      </c>
      <c r="F254" s="177" t="s">
        <v>683</v>
      </c>
      <c r="G254" s="178" t="s">
        <v>684</v>
      </c>
      <c r="H254" s="179">
        <v>4</v>
      </c>
      <c r="I254" s="180"/>
      <c r="J254" s="181">
        <f t="shared" si="0"/>
        <v>0</v>
      </c>
      <c r="K254" s="177" t="s">
        <v>5</v>
      </c>
      <c r="L254" s="41"/>
      <c r="M254" s="182" t="s">
        <v>5</v>
      </c>
      <c r="N254" s="235" t="s">
        <v>40</v>
      </c>
      <c r="O254" s="236"/>
      <c r="P254" s="237">
        <f t="shared" si="1"/>
        <v>0</v>
      </c>
      <c r="Q254" s="237">
        <v>0</v>
      </c>
      <c r="R254" s="237">
        <f t="shared" si="2"/>
        <v>0</v>
      </c>
      <c r="S254" s="237">
        <v>0</v>
      </c>
      <c r="T254" s="238">
        <f t="shared" si="3"/>
        <v>0</v>
      </c>
      <c r="AR254" s="24" t="s">
        <v>129</v>
      </c>
      <c r="AT254" s="24" t="s">
        <v>124</v>
      </c>
      <c r="AU254" s="24" t="s">
        <v>74</v>
      </c>
      <c r="AY254" s="24" t="s">
        <v>121</v>
      </c>
      <c r="BE254" s="186">
        <f t="shared" si="4"/>
        <v>0</v>
      </c>
      <c r="BF254" s="186">
        <f t="shared" si="5"/>
        <v>0</v>
      </c>
      <c r="BG254" s="186">
        <f t="shared" si="6"/>
        <v>0</v>
      </c>
      <c r="BH254" s="186">
        <f t="shared" si="7"/>
        <v>0</v>
      </c>
      <c r="BI254" s="186">
        <f t="shared" si="8"/>
        <v>0</v>
      </c>
      <c r="BJ254" s="24" t="s">
        <v>74</v>
      </c>
      <c r="BK254" s="186">
        <f t="shared" si="9"/>
        <v>0</v>
      </c>
      <c r="BL254" s="24" t="s">
        <v>129</v>
      </c>
      <c r="BM254" s="24" t="s">
        <v>685</v>
      </c>
    </row>
    <row r="255" spans="2:65" s="1" customFormat="1" ht="6.95" customHeight="1">
      <c r="B255" s="56"/>
      <c r="C255" s="57"/>
      <c r="D255" s="57"/>
      <c r="E255" s="57"/>
      <c r="F255" s="57"/>
      <c r="G255" s="57"/>
      <c r="H255" s="57"/>
      <c r="I255" s="127"/>
      <c r="J255" s="57"/>
      <c r="K255" s="57"/>
      <c r="L255" s="41"/>
    </row>
  </sheetData>
  <autoFilter ref="C85:K254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5" customFormat="1" ht="45" customHeight="1">
      <c r="B3" s="245"/>
      <c r="C3" s="365" t="s">
        <v>686</v>
      </c>
      <c r="D3" s="365"/>
      <c r="E3" s="365"/>
      <c r="F3" s="365"/>
      <c r="G3" s="365"/>
      <c r="H3" s="365"/>
      <c r="I3" s="365"/>
      <c r="J3" s="365"/>
      <c r="K3" s="246"/>
    </row>
    <row r="4" spans="2:11" ht="25.5" customHeight="1">
      <c r="B4" s="247"/>
      <c r="C4" s="366" t="s">
        <v>687</v>
      </c>
      <c r="D4" s="366"/>
      <c r="E4" s="366"/>
      <c r="F4" s="366"/>
      <c r="G4" s="366"/>
      <c r="H4" s="366"/>
      <c r="I4" s="366"/>
      <c r="J4" s="366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67" t="s">
        <v>688</v>
      </c>
      <c r="D6" s="367"/>
      <c r="E6" s="367"/>
      <c r="F6" s="367"/>
      <c r="G6" s="367"/>
      <c r="H6" s="367"/>
      <c r="I6" s="367"/>
      <c r="J6" s="367"/>
      <c r="K6" s="248"/>
    </row>
    <row r="7" spans="2:11" ht="15" customHeight="1">
      <c r="B7" s="251"/>
      <c r="C7" s="367" t="s">
        <v>689</v>
      </c>
      <c r="D7" s="367"/>
      <c r="E7" s="367"/>
      <c r="F7" s="367"/>
      <c r="G7" s="367"/>
      <c r="H7" s="367"/>
      <c r="I7" s="367"/>
      <c r="J7" s="367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67" t="s">
        <v>690</v>
      </c>
      <c r="D9" s="367"/>
      <c r="E9" s="367"/>
      <c r="F9" s="367"/>
      <c r="G9" s="367"/>
      <c r="H9" s="367"/>
      <c r="I9" s="367"/>
      <c r="J9" s="367"/>
      <c r="K9" s="248"/>
    </row>
    <row r="10" spans="2:11" ht="15" customHeight="1">
      <c r="B10" s="251"/>
      <c r="C10" s="250"/>
      <c r="D10" s="367" t="s">
        <v>691</v>
      </c>
      <c r="E10" s="367"/>
      <c r="F10" s="367"/>
      <c r="G10" s="367"/>
      <c r="H10" s="367"/>
      <c r="I10" s="367"/>
      <c r="J10" s="367"/>
      <c r="K10" s="248"/>
    </row>
    <row r="11" spans="2:11" ht="15" customHeight="1">
      <c r="B11" s="251"/>
      <c r="C11" s="252"/>
      <c r="D11" s="367" t="s">
        <v>692</v>
      </c>
      <c r="E11" s="367"/>
      <c r="F11" s="367"/>
      <c r="G11" s="367"/>
      <c r="H11" s="367"/>
      <c r="I11" s="367"/>
      <c r="J11" s="367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67" t="s">
        <v>693</v>
      </c>
      <c r="E13" s="367"/>
      <c r="F13" s="367"/>
      <c r="G13" s="367"/>
      <c r="H13" s="367"/>
      <c r="I13" s="367"/>
      <c r="J13" s="367"/>
      <c r="K13" s="248"/>
    </row>
    <row r="14" spans="2:11" ht="15" customHeight="1">
      <c r="B14" s="251"/>
      <c r="C14" s="252"/>
      <c r="D14" s="367" t="s">
        <v>694</v>
      </c>
      <c r="E14" s="367"/>
      <c r="F14" s="367"/>
      <c r="G14" s="367"/>
      <c r="H14" s="367"/>
      <c r="I14" s="367"/>
      <c r="J14" s="367"/>
      <c r="K14" s="248"/>
    </row>
    <row r="15" spans="2:11" ht="15" customHeight="1">
      <c r="B15" s="251"/>
      <c r="C15" s="252"/>
      <c r="D15" s="367" t="s">
        <v>695</v>
      </c>
      <c r="E15" s="367"/>
      <c r="F15" s="367"/>
      <c r="G15" s="367"/>
      <c r="H15" s="367"/>
      <c r="I15" s="367"/>
      <c r="J15" s="367"/>
      <c r="K15" s="248"/>
    </row>
    <row r="16" spans="2:11" ht="15" customHeight="1">
      <c r="B16" s="251"/>
      <c r="C16" s="252"/>
      <c r="D16" s="252"/>
      <c r="E16" s="253" t="s">
        <v>76</v>
      </c>
      <c r="F16" s="367" t="s">
        <v>696</v>
      </c>
      <c r="G16" s="367"/>
      <c r="H16" s="367"/>
      <c r="I16" s="367"/>
      <c r="J16" s="367"/>
      <c r="K16" s="248"/>
    </row>
    <row r="17" spans="2:11" ht="15" customHeight="1">
      <c r="B17" s="251"/>
      <c r="C17" s="252"/>
      <c r="D17" s="252"/>
      <c r="E17" s="253" t="s">
        <v>697</v>
      </c>
      <c r="F17" s="367" t="s">
        <v>698</v>
      </c>
      <c r="G17" s="367"/>
      <c r="H17" s="367"/>
      <c r="I17" s="367"/>
      <c r="J17" s="367"/>
      <c r="K17" s="248"/>
    </row>
    <row r="18" spans="2:11" ht="15" customHeight="1">
      <c r="B18" s="251"/>
      <c r="C18" s="252"/>
      <c r="D18" s="252"/>
      <c r="E18" s="253" t="s">
        <v>699</v>
      </c>
      <c r="F18" s="367" t="s">
        <v>700</v>
      </c>
      <c r="G18" s="367"/>
      <c r="H18" s="367"/>
      <c r="I18" s="367"/>
      <c r="J18" s="367"/>
      <c r="K18" s="248"/>
    </row>
    <row r="19" spans="2:11" ht="15" customHeight="1">
      <c r="B19" s="251"/>
      <c r="C19" s="252"/>
      <c r="D19" s="252"/>
      <c r="E19" s="253" t="s">
        <v>701</v>
      </c>
      <c r="F19" s="367" t="s">
        <v>702</v>
      </c>
      <c r="G19" s="367"/>
      <c r="H19" s="367"/>
      <c r="I19" s="367"/>
      <c r="J19" s="367"/>
      <c r="K19" s="248"/>
    </row>
    <row r="20" spans="2:11" ht="15" customHeight="1">
      <c r="B20" s="251"/>
      <c r="C20" s="252"/>
      <c r="D20" s="252"/>
      <c r="E20" s="253" t="s">
        <v>703</v>
      </c>
      <c r="F20" s="367" t="s">
        <v>704</v>
      </c>
      <c r="G20" s="367"/>
      <c r="H20" s="367"/>
      <c r="I20" s="367"/>
      <c r="J20" s="367"/>
      <c r="K20" s="248"/>
    </row>
    <row r="21" spans="2:11" ht="15" customHeight="1">
      <c r="B21" s="251"/>
      <c r="C21" s="252"/>
      <c r="D21" s="252"/>
      <c r="E21" s="253" t="s">
        <v>705</v>
      </c>
      <c r="F21" s="367" t="s">
        <v>706</v>
      </c>
      <c r="G21" s="367"/>
      <c r="H21" s="367"/>
      <c r="I21" s="367"/>
      <c r="J21" s="367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67" t="s">
        <v>707</v>
      </c>
      <c r="D23" s="367"/>
      <c r="E23" s="367"/>
      <c r="F23" s="367"/>
      <c r="G23" s="367"/>
      <c r="H23" s="367"/>
      <c r="I23" s="367"/>
      <c r="J23" s="367"/>
      <c r="K23" s="248"/>
    </row>
    <row r="24" spans="2:11" ht="15" customHeight="1">
      <c r="B24" s="251"/>
      <c r="C24" s="367" t="s">
        <v>708</v>
      </c>
      <c r="D24" s="367"/>
      <c r="E24" s="367"/>
      <c r="F24" s="367"/>
      <c r="G24" s="367"/>
      <c r="H24" s="367"/>
      <c r="I24" s="367"/>
      <c r="J24" s="367"/>
      <c r="K24" s="248"/>
    </row>
    <row r="25" spans="2:11" ht="15" customHeight="1">
      <c r="B25" s="251"/>
      <c r="C25" s="250"/>
      <c r="D25" s="367" t="s">
        <v>709</v>
      </c>
      <c r="E25" s="367"/>
      <c r="F25" s="367"/>
      <c r="G25" s="367"/>
      <c r="H25" s="367"/>
      <c r="I25" s="367"/>
      <c r="J25" s="367"/>
      <c r="K25" s="248"/>
    </row>
    <row r="26" spans="2:11" ht="15" customHeight="1">
      <c r="B26" s="251"/>
      <c r="C26" s="252"/>
      <c r="D26" s="367" t="s">
        <v>710</v>
      </c>
      <c r="E26" s="367"/>
      <c r="F26" s="367"/>
      <c r="G26" s="367"/>
      <c r="H26" s="367"/>
      <c r="I26" s="367"/>
      <c r="J26" s="367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67" t="s">
        <v>711</v>
      </c>
      <c r="E28" s="367"/>
      <c r="F28" s="367"/>
      <c r="G28" s="367"/>
      <c r="H28" s="367"/>
      <c r="I28" s="367"/>
      <c r="J28" s="367"/>
      <c r="K28" s="248"/>
    </row>
    <row r="29" spans="2:11" ht="15" customHeight="1">
      <c r="B29" s="251"/>
      <c r="C29" s="252"/>
      <c r="D29" s="367" t="s">
        <v>712</v>
      </c>
      <c r="E29" s="367"/>
      <c r="F29" s="367"/>
      <c r="G29" s="367"/>
      <c r="H29" s="367"/>
      <c r="I29" s="367"/>
      <c r="J29" s="367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67" t="s">
        <v>713</v>
      </c>
      <c r="E31" s="367"/>
      <c r="F31" s="367"/>
      <c r="G31" s="367"/>
      <c r="H31" s="367"/>
      <c r="I31" s="367"/>
      <c r="J31" s="367"/>
      <c r="K31" s="248"/>
    </row>
    <row r="32" spans="2:11" ht="15" customHeight="1">
      <c r="B32" s="251"/>
      <c r="C32" s="252"/>
      <c r="D32" s="367" t="s">
        <v>714</v>
      </c>
      <c r="E32" s="367"/>
      <c r="F32" s="367"/>
      <c r="G32" s="367"/>
      <c r="H32" s="367"/>
      <c r="I32" s="367"/>
      <c r="J32" s="367"/>
      <c r="K32" s="248"/>
    </row>
    <row r="33" spans="2:11" ht="15" customHeight="1">
      <c r="B33" s="251"/>
      <c r="C33" s="252"/>
      <c r="D33" s="367" t="s">
        <v>715</v>
      </c>
      <c r="E33" s="367"/>
      <c r="F33" s="367"/>
      <c r="G33" s="367"/>
      <c r="H33" s="367"/>
      <c r="I33" s="367"/>
      <c r="J33" s="367"/>
      <c r="K33" s="248"/>
    </row>
    <row r="34" spans="2:11" ht="15" customHeight="1">
      <c r="B34" s="251"/>
      <c r="C34" s="252"/>
      <c r="D34" s="250"/>
      <c r="E34" s="254" t="s">
        <v>106</v>
      </c>
      <c r="F34" s="250"/>
      <c r="G34" s="367" t="s">
        <v>716</v>
      </c>
      <c r="H34" s="367"/>
      <c r="I34" s="367"/>
      <c r="J34" s="367"/>
      <c r="K34" s="248"/>
    </row>
    <row r="35" spans="2:11" ht="30.75" customHeight="1">
      <c r="B35" s="251"/>
      <c r="C35" s="252"/>
      <c r="D35" s="250"/>
      <c r="E35" s="254" t="s">
        <v>717</v>
      </c>
      <c r="F35" s="250"/>
      <c r="G35" s="367" t="s">
        <v>718</v>
      </c>
      <c r="H35" s="367"/>
      <c r="I35" s="367"/>
      <c r="J35" s="367"/>
      <c r="K35" s="248"/>
    </row>
    <row r="36" spans="2:11" ht="15" customHeight="1">
      <c r="B36" s="251"/>
      <c r="C36" s="252"/>
      <c r="D36" s="250"/>
      <c r="E36" s="254" t="s">
        <v>50</v>
      </c>
      <c r="F36" s="250"/>
      <c r="G36" s="367" t="s">
        <v>719</v>
      </c>
      <c r="H36" s="367"/>
      <c r="I36" s="367"/>
      <c r="J36" s="367"/>
      <c r="K36" s="248"/>
    </row>
    <row r="37" spans="2:11" ht="15" customHeight="1">
      <c r="B37" s="251"/>
      <c r="C37" s="252"/>
      <c r="D37" s="250"/>
      <c r="E37" s="254" t="s">
        <v>107</v>
      </c>
      <c r="F37" s="250"/>
      <c r="G37" s="367" t="s">
        <v>720</v>
      </c>
      <c r="H37" s="367"/>
      <c r="I37" s="367"/>
      <c r="J37" s="367"/>
      <c r="K37" s="248"/>
    </row>
    <row r="38" spans="2:11" ht="15" customHeight="1">
      <c r="B38" s="251"/>
      <c r="C38" s="252"/>
      <c r="D38" s="250"/>
      <c r="E38" s="254" t="s">
        <v>108</v>
      </c>
      <c r="F38" s="250"/>
      <c r="G38" s="367" t="s">
        <v>721</v>
      </c>
      <c r="H38" s="367"/>
      <c r="I38" s="367"/>
      <c r="J38" s="367"/>
      <c r="K38" s="248"/>
    </row>
    <row r="39" spans="2:11" ht="15" customHeight="1">
      <c r="B39" s="251"/>
      <c r="C39" s="252"/>
      <c r="D39" s="250"/>
      <c r="E39" s="254" t="s">
        <v>109</v>
      </c>
      <c r="F39" s="250"/>
      <c r="G39" s="367" t="s">
        <v>722</v>
      </c>
      <c r="H39" s="367"/>
      <c r="I39" s="367"/>
      <c r="J39" s="367"/>
      <c r="K39" s="248"/>
    </row>
    <row r="40" spans="2:11" ht="15" customHeight="1">
      <c r="B40" s="251"/>
      <c r="C40" s="252"/>
      <c r="D40" s="250"/>
      <c r="E40" s="254" t="s">
        <v>723</v>
      </c>
      <c r="F40" s="250"/>
      <c r="G40" s="367" t="s">
        <v>724</v>
      </c>
      <c r="H40" s="367"/>
      <c r="I40" s="367"/>
      <c r="J40" s="367"/>
      <c r="K40" s="248"/>
    </row>
    <row r="41" spans="2:11" ht="15" customHeight="1">
      <c r="B41" s="251"/>
      <c r="C41" s="252"/>
      <c r="D41" s="250"/>
      <c r="E41" s="254"/>
      <c r="F41" s="250"/>
      <c r="G41" s="367" t="s">
        <v>725</v>
      </c>
      <c r="H41" s="367"/>
      <c r="I41" s="367"/>
      <c r="J41" s="367"/>
      <c r="K41" s="248"/>
    </row>
    <row r="42" spans="2:11" ht="15" customHeight="1">
      <c r="B42" s="251"/>
      <c r="C42" s="252"/>
      <c r="D42" s="250"/>
      <c r="E42" s="254" t="s">
        <v>726</v>
      </c>
      <c r="F42" s="250"/>
      <c r="G42" s="367" t="s">
        <v>727</v>
      </c>
      <c r="H42" s="367"/>
      <c r="I42" s="367"/>
      <c r="J42" s="367"/>
      <c r="K42" s="248"/>
    </row>
    <row r="43" spans="2:11" ht="15" customHeight="1">
      <c r="B43" s="251"/>
      <c r="C43" s="252"/>
      <c r="D43" s="250"/>
      <c r="E43" s="254" t="s">
        <v>111</v>
      </c>
      <c r="F43" s="250"/>
      <c r="G43" s="367" t="s">
        <v>728</v>
      </c>
      <c r="H43" s="367"/>
      <c r="I43" s="367"/>
      <c r="J43" s="367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67" t="s">
        <v>729</v>
      </c>
      <c r="E45" s="367"/>
      <c r="F45" s="367"/>
      <c r="G45" s="367"/>
      <c r="H45" s="367"/>
      <c r="I45" s="367"/>
      <c r="J45" s="367"/>
      <c r="K45" s="248"/>
    </row>
    <row r="46" spans="2:11" ht="15" customHeight="1">
      <c r="B46" s="251"/>
      <c r="C46" s="252"/>
      <c r="D46" s="252"/>
      <c r="E46" s="367" t="s">
        <v>730</v>
      </c>
      <c r="F46" s="367"/>
      <c r="G46" s="367"/>
      <c r="H46" s="367"/>
      <c r="I46" s="367"/>
      <c r="J46" s="367"/>
      <c r="K46" s="248"/>
    </row>
    <row r="47" spans="2:11" ht="15" customHeight="1">
      <c r="B47" s="251"/>
      <c r="C47" s="252"/>
      <c r="D47" s="252"/>
      <c r="E47" s="367" t="s">
        <v>731</v>
      </c>
      <c r="F47" s="367"/>
      <c r="G47" s="367"/>
      <c r="H47" s="367"/>
      <c r="I47" s="367"/>
      <c r="J47" s="367"/>
      <c r="K47" s="248"/>
    </row>
    <row r="48" spans="2:11" ht="15" customHeight="1">
      <c r="B48" s="251"/>
      <c r="C48" s="252"/>
      <c r="D48" s="252"/>
      <c r="E48" s="367" t="s">
        <v>732</v>
      </c>
      <c r="F48" s="367"/>
      <c r="G48" s="367"/>
      <c r="H48" s="367"/>
      <c r="I48" s="367"/>
      <c r="J48" s="367"/>
      <c r="K48" s="248"/>
    </row>
    <row r="49" spans="2:11" ht="15" customHeight="1">
      <c r="B49" s="251"/>
      <c r="C49" s="252"/>
      <c r="D49" s="367" t="s">
        <v>733</v>
      </c>
      <c r="E49" s="367"/>
      <c r="F49" s="367"/>
      <c r="G49" s="367"/>
      <c r="H49" s="367"/>
      <c r="I49" s="367"/>
      <c r="J49" s="367"/>
      <c r="K49" s="248"/>
    </row>
    <row r="50" spans="2:11" ht="25.5" customHeight="1">
      <c r="B50" s="247"/>
      <c r="C50" s="366" t="s">
        <v>734</v>
      </c>
      <c r="D50" s="366"/>
      <c r="E50" s="366"/>
      <c r="F50" s="366"/>
      <c r="G50" s="366"/>
      <c r="H50" s="366"/>
      <c r="I50" s="366"/>
      <c r="J50" s="366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67" t="s">
        <v>735</v>
      </c>
      <c r="D52" s="367"/>
      <c r="E52" s="367"/>
      <c r="F52" s="367"/>
      <c r="G52" s="367"/>
      <c r="H52" s="367"/>
      <c r="I52" s="367"/>
      <c r="J52" s="367"/>
      <c r="K52" s="248"/>
    </row>
    <row r="53" spans="2:11" ht="15" customHeight="1">
      <c r="B53" s="247"/>
      <c r="C53" s="367" t="s">
        <v>736</v>
      </c>
      <c r="D53" s="367"/>
      <c r="E53" s="367"/>
      <c r="F53" s="367"/>
      <c r="G53" s="367"/>
      <c r="H53" s="367"/>
      <c r="I53" s="367"/>
      <c r="J53" s="367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67" t="s">
        <v>737</v>
      </c>
      <c r="D55" s="367"/>
      <c r="E55" s="367"/>
      <c r="F55" s="367"/>
      <c r="G55" s="367"/>
      <c r="H55" s="367"/>
      <c r="I55" s="367"/>
      <c r="J55" s="367"/>
      <c r="K55" s="248"/>
    </row>
    <row r="56" spans="2:11" ht="15" customHeight="1">
      <c r="B56" s="247"/>
      <c r="C56" s="252"/>
      <c r="D56" s="367" t="s">
        <v>738</v>
      </c>
      <c r="E56" s="367"/>
      <c r="F56" s="367"/>
      <c r="G56" s="367"/>
      <c r="H56" s="367"/>
      <c r="I56" s="367"/>
      <c r="J56" s="367"/>
      <c r="K56" s="248"/>
    </row>
    <row r="57" spans="2:11" ht="15" customHeight="1">
      <c r="B57" s="247"/>
      <c r="C57" s="252"/>
      <c r="D57" s="367" t="s">
        <v>739</v>
      </c>
      <c r="E57" s="367"/>
      <c r="F57" s="367"/>
      <c r="G57" s="367"/>
      <c r="H57" s="367"/>
      <c r="I57" s="367"/>
      <c r="J57" s="367"/>
      <c r="K57" s="248"/>
    </row>
    <row r="58" spans="2:11" ht="15" customHeight="1">
      <c r="B58" s="247"/>
      <c r="C58" s="252"/>
      <c r="D58" s="367" t="s">
        <v>740</v>
      </c>
      <c r="E58" s="367"/>
      <c r="F58" s="367"/>
      <c r="G58" s="367"/>
      <c r="H58" s="367"/>
      <c r="I58" s="367"/>
      <c r="J58" s="367"/>
      <c r="K58" s="248"/>
    </row>
    <row r="59" spans="2:11" ht="15" customHeight="1">
      <c r="B59" s="247"/>
      <c r="C59" s="252"/>
      <c r="D59" s="367" t="s">
        <v>741</v>
      </c>
      <c r="E59" s="367"/>
      <c r="F59" s="367"/>
      <c r="G59" s="367"/>
      <c r="H59" s="367"/>
      <c r="I59" s="367"/>
      <c r="J59" s="367"/>
      <c r="K59" s="248"/>
    </row>
    <row r="60" spans="2:11" ht="15" customHeight="1">
      <c r="B60" s="247"/>
      <c r="C60" s="252"/>
      <c r="D60" s="369" t="s">
        <v>742</v>
      </c>
      <c r="E60" s="369"/>
      <c r="F60" s="369"/>
      <c r="G60" s="369"/>
      <c r="H60" s="369"/>
      <c r="I60" s="369"/>
      <c r="J60" s="369"/>
      <c r="K60" s="248"/>
    </row>
    <row r="61" spans="2:11" ht="15" customHeight="1">
      <c r="B61" s="247"/>
      <c r="C61" s="252"/>
      <c r="D61" s="367" t="s">
        <v>743</v>
      </c>
      <c r="E61" s="367"/>
      <c r="F61" s="367"/>
      <c r="G61" s="367"/>
      <c r="H61" s="367"/>
      <c r="I61" s="367"/>
      <c r="J61" s="367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67" t="s">
        <v>744</v>
      </c>
      <c r="E63" s="367"/>
      <c r="F63" s="367"/>
      <c r="G63" s="367"/>
      <c r="H63" s="367"/>
      <c r="I63" s="367"/>
      <c r="J63" s="367"/>
      <c r="K63" s="248"/>
    </row>
    <row r="64" spans="2:11" ht="15" customHeight="1">
      <c r="B64" s="247"/>
      <c r="C64" s="252"/>
      <c r="D64" s="369" t="s">
        <v>745</v>
      </c>
      <c r="E64" s="369"/>
      <c r="F64" s="369"/>
      <c r="G64" s="369"/>
      <c r="H64" s="369"/>
      <c r="I64" s="369"/>
      <c r="J64" s="369"/>
      <c r="K64" s="248"/>
    </row>
    <row r="65" spans="2:11" ht="15" customHeight="1">
      <c r="B65" s="247"/>
      <c r="C65" s="252"/>
      <c r="D65" s="367" t="s">
        <v>746</v>
      </c>
      <c r="E65" s="367"/>
      <c r="F65" s="367"/>
      <c r="G65" s="367"/>
      <c r="H65" s="367"/>
      <c r="I65" s="367"/>
      <c r="J65" s="367"/>
      <c r="K65" s="248"/>
    </row>
    <row r="66" spans="2:11" ht="15" customHeight="1">
      <c r="B66" s="247"/>
      <c r="C66" s="252"/>
      <c r="D66" s="367" t="s">
        <v>747</v>
      </c>
      <c r="E66" s="367"/>
      <c r="F66" s="367"/>
      <c r="G66" s="367"/>
      <c r="H66" s="367"/>
      <c r="I66" s="367"/>
      <c r="J66" s="367"/>
      <c r="K66" s="248"/>
    </row>
    <row r="67" spans="2:11" ht="15" customHeight="1">
      <c r="B67" s="247"/>
      <c r="C67" s="252"/>
      <c r="D67" s="367" t="s">
        <v>748</v>
      </c>
      <c r="E67" s="367"/>
      <c r="F67" s="367"/>
      <c r="G67" s="367"/>
      <c r="H67" s="367"/>
      <c r="I67" s="367"/>
      <c r="J67" s="367"/>
      <c r="K67" s="248"/>
    </row>
    <row r="68" spans="2:11" ht="15" customHeight="1">
      <c r="B68" s="247"/>
      <c r="C68" s="252"/>
      <c r="D68" s="367" t="s">
        <v>749</v>
      </c>
      <c r="E68" s="367"/>
      <c r="F68" s="367"/>
      <c r="G68" s="367"/>
      <c r="H68" s="367"/>
      <c r="I68" s="367"/>
      <c r="J68" s="367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70" t="s">
        <v>88</v>
      </c>
      <c r="D73" s="370"/>
      <c r="E73" s="370"/>
      <c r="F73" s="370"/>
      <c r="G73" s="370"/>
      <c r="H73" s="370"/>
      <c r="I73" s="370"/>
      <c r="J73" s="370"/>
      <c r="K73" s="265"/>
    </row>
    <row r="74" spans="2:11" ht="17.25" customHeight="1">
      <c r="B74" s="264"/>
      <c r="C74" s="266" t="s">
        <v>750</v>
      </c>
      <c r="D74" s="266"/>
      <c r="E74" s="266"/>
      <c r="F74" s="266" t="s">
        <v>751</v>
      </c>
      <c r="G74" s="267"/>
      <c r="H74" s="266" t="s">
        <v>107</v>
      </c>
      <c r="I74" s="266" t="s">
        <v>54</v>
      </c>
      <c r="J74" s="266" t="s">
        <v>752</v>
      </c>
      <c r="K74" s="265"/>
    </row>
    <row r="75" spans="2:11" ht="17.25" customHeight="1">
      <c r="B75" s="264"/>
      <c r="C75" s="268" t="s">
        <v>753</v>
      </c>
      <c r="D75" s="268"/>
      <c r="E75" s="268"/>
      <c r="F75" s="269" t="s">
        <v>754</v>
      </c>
      <c r="G75" s="270"/>
      <c r="H75" s="268"/>
      <c r="I75" s="268"/>
      <c r="J75" s="268" t="s">
        <v>755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50</v>
      </c>
      <c r="D77" s="271"/>
      <c r="E77" s="271"/>
      <c r="F77" s="273" t="s">
        <v>756</v>
      </c>
      <c r="G77" s="272"/>
      <c r="H77" s="254" t="s">
        <v>757</v>
      </c>
      <c r="I77" s="254" t="s">
        <v>758</v>
      </c>
      <c r="J77" s="254">
        <v>20</v>
      </c>
      <c r="K77" s="265"/>
    </row>
    <row r="78" spans="2:11" ht="15" customHeight="1">
      <c r="B78" s="264"/>
      <c r="C78" s="254" t="s">
        <v>759</v>
      </c>
      <c r="D78" s="254"/>
      <c r="E78" s="254"/>
      <c r="F78" s="273" t="s">
        <v>756</v>
      </c>
      <c r="G78" s="272"/>
      <c r="H78" s="254" t="s">
        <v>760</v>
      </c>
      <c r="I78" s="254" t="s">
        <v>758</v>
      </c>
      <c r="J78" s="254">
        <v>120</v>
      </c>
      <c r="K78" s="265"/>
    </row>
    <row r="79" spans="2:11" ht="15" customHeight="1">
      <c r="B79" s="274"/>
      <c r="C79" s="254" t="s">
        <v>761</v>
      </c>
      <c r="D79" s="254"/>
      <c r="E79" s="254"/>
      <c r="F79" s="273" t="s">
        <v>762</v>
      </c>
      <c r="G79" s="272"/>
      <c r="H79" s="254" t="s">
        <v>763</v>
      </c>
      <c r="I79" s="254" t="s">
        <v>758</v>
      </c>
      <c r="J79" s="254">
        <v>50</v>
      </c>
      <c r="K79" s="265"/>
    </row>
    <row r="80" spans="2:11" ht="15" customHeight="1">
      <c r="B80" s="274"/>
      <c r="C80" s="254" t="s">
        <v>764</v>
      </c>
      <c r="D80" s="254"/>
      <c r="E80" s="254"/>
      <c r="F80" s="273" t="s">
        <v>756</v>
      </c>
      <c r="G80" s="272"/>
      <c r="H80" s="254" t="s">
        <v>765</v>
      </c>
      <c r="I80" s="254" t="s">
        <v>766</v>
      </c>
      <c r="J80" s="254"/>
      <c r="K80" s="265"/>
    </row>
    <row r="81" spans="2:11" ht="15" customHeight="1">
      <c r="B81" s="274"/>
      <c r="C81" s="275" t="s">
        <v>767</v>
      </c>
      <c r="D81" s="275"/>
      <c r="E81" s="275"/>
      <c r="F81" s="276" t="s">
        <v>762</v>
      </c>
      <c r="G81" s="275"/>
      <c r="H81" s="275" t="s">
        <v>768</v>
      </c>
      <c r="I81" s="275" t="s">
        <v>758</v>
      </c>
      <c r="J81" s="275">
        <v>15</v>
      </c>
      <c r="K81" s="265"/>
    </row>
    <row r="82" spans="2:11" ht="15" customHeight="1">
      <c r="B82" s="274"/>
      <c r="C82" s="275" t="s">
        <v>769</v>
      </c>
      <c r="D82" s="275"/>
      <c r="E82" s="275"/>
      <c r="F82" s="276" t="s">
        <v>762</v>
      </c>
      <c r="G82" s="275"/>
      <c r="H82" s="275" t="s">
        <v>770</v>
      </c>
      <c r="I82" s="275" t="s">
        <v>758</v>
      </c>
      <c r="J82" s="275">
        <v>15</v>
      </c>
      <c r="K82" s="265"/>
    </row>
    <row r="83" spans="2:11" ht="15" customHeight="1">
      <c r="B83" s="274"/>
      <c r="C83" s="275" t="s">
        <v>771</v>
      </c>
      <c r="D83" s="275"/>
      <c r="E83" s="275"/>
      <c r="F83" s="276" t="s">
        <v>762</v>
      </c>
      <c r="G83" s="275"/>
      <c r="H83" s="275" t="s">
        <v>772</v>
      </c>
      <c r="I83" s="275" t="s">
        <v>758</v>
      </c>
      <c r="J83" s="275">
        <v>20</v>
      </c>
      <c r="K83" s="265"/>
    </row>
    <row r="84" spans="2:11" ht="15" customHeight="1">
      <c r="B84" s="274"/>
      <c r="C84" s="275" t="s">
        <v>773</v>
      </c>
      <c r="D84" s="275"/>
      <c r="E84" s="275"/>
      <c r="F84" s="276" t="s">
        <v>762</v>
      </c>
      <c r="G84" s="275"/>
      <c r="H84" s="275" t="s">
        <v>774</v>
      </c>
      <c r="I84" s="275" t="s">
        <v>758</v>
      </c>
      <c r="J84" s="275">
        <v>20</v>
      </c>
      <c r="K84" s="265"/>
    </row>
    <row r="85" spans="2:11" ht="15" customHeight="1">
      <c r="B85" s="274"/>
      <c r="C85" s="254" t="s">
        <v>775</v>
      </c>
      <c r="D85" s="254"/>
      <c r="E85" s="254"/>
      <c r="F85" s="273" t="s">
        <v>762</v>
      </c>
      <c r="G85" s="272"/>
      <c r="H85" s="254" t="s">
        <v>776</v>
      </c>
      <c r="I85" s="254" t="s">
        <v>758</v>
      </c>
      <c r="J85" s="254">
        <v>50</v>
      </c>
      <c r="K85" s="265"/>
    </row>
    <row r="86" spans="2:11" ht="15" customHeight="1">
      <c r="B86" s="274"/>
      <c r="C86" s="254" t="s">
        <v>777</v>
      </c>
      <c r="D86" s="254"/>
      <c r="E86" s="254"/>
      <c r="F86" s="273" t="s">
        <v>762</v>
      </c>
      <c r="G86" s="272"/>
      <c r="H86" s="254" t="s">
        <v>778</v>
      </c>
      <c r="I86" s="254" t="s">
        <v>758</v>
      </c>
      <c r="J86" s="254">
        <v>20</v>
      </c>
      <c r="K86" s="265"/>
    </row>
    <row r="87" spans="2:11" ht="15" customHeight="1">
      <c r="B87" s="274"/>
      <c r="C87" s="254" t="s">
        <v>779</v>
      </c>
      <c r="D87" s="254"/>
      <c r="E87" s="254"/>
      <c r="F87" s="273" t="s">
        <v>762</v>
      </c>
      <c r="G87" s="272"/>
      <c r="H87" s="254" t="s">
        <v>780</v>
      </c>
      <c r="I87" s="254" t="s">
        <v>758</v>
      </c>
      <c r="J87" s="254">
        <v>20</v>
      </c>
      <c r="K87" s="265"/>
    </row>
    <row r="88" spans="2:11" ht="15" customHeight="1">
      <c r="B88" s="274"/>
      <c r="C88" s="254" t="s">
        <v>781</v>
      </c>
      <c r="D88" s="254"/>
      <c r="E88" s="254"/>
      <c r="F88" s="273" t="s">
        <v>762</v>
      </c>
      <c r="G88" s="272"/>
      <c r="H88" s="254" t="s">
        <v>782</v>
      </c>
      <c r="I88" s="254" t="s">
        <v>758</v>
      </c>
      <c r="J88" s="254">
        <v>50</v>
      </c>
      <c r="K88" s="265"/>
    </row>
    <row r="89" spans="2:11" ht="15" customHeight="1">
      <c r="B89" s="274"/>
      <c r="C89" s="254" t="s">
        <v>783</v>
      </c>
      <c r="D89" s="254"/>
      <c r="E89" s="254"/>
      <c r="F89" s="273" t="s">
        <v>762</v>
      </c>
      <c r="G89" s="272"/>
      <c r="H89" s="254" t="s">
        <v>783</v>
      </c>
      <c r="I89" s="254" t="s">
        <v>758</v>
      </c>
      <c r="J89" s="254">
        <v>50</v>
      </c>
      <c r="K89" s="265"/>
    </row>
    <row r="90" spans="2:11" ht="15" customHeight="1">
      <c r="B90" s="274"/>
      <c r="C90" s="254" t="s">
        <v>112</v>
      </c>
      <c r="D90" s="254"/>
      <c r="E90" s="254"/>
      <c r="F90" s="273" t="s">
        <v>762</v>
      </c>
      <c r="G90" s="272"/>
      <c r="H90" s="254" t="s">
        <v>784</v>
      </c>
      <c r="I90" s="254" t="s">
        <v>758</v>
      </c>
      <c r="J90" s="254">
        <v>255</v>
      </c>
      <c r="K90" s="265"/>
    </row>
    <row r="91" spans="2:11" ht="15" customHeight="1">
      <c r="B91" s="274"/>
      <c r="C91" s="254" t="s">
        <v>785</v>
      </c>
      <c r="D91" s="254"/>
      <c r="E91" s="254"/>
      <c r="F91" s="273" t="s">
        <v>756</v>
      </c>
      <c r="G91" s="272"/>
      <c r="H91" s="254" t="s">
        <v>786</v>
      </c>
      <c r="I91" s="254" t="s">
        <v>787</v>
      </c>
      <c r="J91" s="254"/>
      <c r="K91" s="265"/>
    </row>
    <row r="92" spans="2:11" ht="15" customHeight="1">
      <c r="B92" s="274"/>
      <c r="C92" s="254" t="s">
        <v>788</v>
      </c>
      <c r="D92" s="254"/>
      <c r="E92" s="254"/>
      <c r="F92" s="273" t="s">
        <v>756</v>
      </c>
      <c r="G92" s="272"/>
      <c r="H92" s="254" t="s">
        <v>789</v>
      </c>
      <c r="I92" s="254" t="s">
        <v>790</v>
      </c>
      <c r="J92" s="254"/>
      <c r="K92" s="265"/>
    </row>
    <row r="93" spans="2:11" ht="15" customHeight="1">
      <c r="B93" s="274"/>
      <c r="C93" s="254" t="s">
        <v>791</v>
      </c>
      <c r="D93" s="254"/>
      <c r="E93" s="254"/>
      <c r="F93" s="273" t="s">
        <v>756</v>
      </c>
      <c r="G93" s="272"/>
      <c r="H93" s="254" t="s">
        <v>791</v>
      </c>
      <c r="I93" s="254" t="s">
        <v>790</v>
      </c>
      <c r="J93" s="254"/>
      <c r="K93" s="265"/>
    </row>
    <row r="94" spans="2:11" ht="15" customHeight="1">
      <c r="B94" s="274"/>
      <c r="C94" s="254" t="s">
        <v>35</v>
      </c>
      <c r="D94" s="254"/>
      <c r="E94" s="254"/>
      <c r="F94" s="273" t="s">
        <v>756</v>
      </c>
      <c r="G94" s="272"/>
      <c r="H94" s="254" t="s">
        <v>792</v>
      </c>
      <c r="I94" s="254" t="s">
        <v>790</v>
      </c>
      <c r="J94" s="254"/>
      <c r="K94" s="265"/>
    </row>
    <row r="95" spans="2:11" ht="15" customHeight="1">
      <c r="B95" s="274"/>
      <c r="C95" s="254" t="s">
        <v>45</v>
      </c>
      <c r="D95" s="254"/>
      <c r="E95" s="254"/>
      <c r="F95" s="273" t="s">
        <v>756</v>
      </c>
      <c r="G95" s="272"/>
      <c r="H95" s="254" t="s">
        <v>793</v>
      </c>
      <c r="I95" s="254" t="s">
        <v>790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70" t="s">
        <v>794</v>
      </c>
      <c r="D100" s="370"/>
      <c r="E100" s="370"/>
      <c r="F100" s="370"/>
      <c r="G100" s="370"/>
      <c r="H100" s="370"/>
      <c r="I100" s="370"/>
      <c r="J100" s="370"/>
      <c r="K100" s="265"/>
    </row>
    <row r="101" spans="2:11" ht="17.25" customHeight="1">
      <c r="B101" s="264"/>
      <c r="C101" s="266" t="s">
        <v>750</v>
      </c>
      <c r="D101" s="266"/>
      <c r="E101" s="266"/>
      <c r="F101" s="266" t="s">
        <v>751</v>
      </c>
      <c r="G101" s="267"/>
      <c r="H101" s="266" t="s">
        <v>107</v>
      </c>
      <c r="I101" s="266" t="s">
        <v>54</v>
      </c>
      <c r="J101" s="266" t="s">
        <v>752</v>
      </c>
      <c r="K101" s="265"/>
    </row>
    <row r="102" spans="2:11" ht="17.25" customHeight="1">
      <c r="B102" s="264"/>
      <c r="C102" s="268" t="s">
        <v>753</v>
      </c>
      <c r="D102" s="268"/>
      <c r="E102" s="268"/>
      <c r="F102" s="269" t="s">
        <v>754</v>
      </c>
      <c r="G102" s="270"/>
      <c r="H102" s="268"/>
      <c r="I102" s="268"/>
      <c r="J102" s="268" t="s">
        <v>755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50</v>
      </c>
      <c r="D104" s="271"/>
      <c r="E104" s="271"/>
      <c r="F104" s="273" t="s">
        <v>756</v>
      </c>
      <c r="G104" s="282"/>
      <c r="H104" s="254" t="s">
        <v>795</v>
      </c>
      <c r="I104" s="254" t="s">
        <v>758</v>
      </c>
      <c r="J104" s="254">
        <v>20</v>
      </c>
      <c r="K104" s="265"/>
    </row>
    <row r="105" spans="2:11" ht="15" customHeight="1">
      <c r="B105" s="264"/>
      <c r="C105" s="254" t="s">
        <v>759</v>
      </c>
      <c r="D105" s="254"/>
      <c r="E105" s="254"/>
      <c r="F105" s="273" t="s">
        <v>756</v>
      </c>
      <c r="G105" s="254"/>
      <c r="H105" s="254" t="s">
        <v>795</v>
      </c>
      <c r="I105" s="254" t="s">
        <v>758</v>
      </c>
      <c r="J105" s="254">
        <v>120</v>
      </c>
      <c r="K105" s="265"/>
    </row>
    <row r="106" spans="2:11" ht="15" customHeight="1">
      <c r="B106" s="274"/>
      <c r="C106" s="254" t="s">
        <v>761</v>
      </c>
      <c r="D106" s="254"/>
      <c r="E106" s="254"/>
      <c r="F106" s="273" t="s">
        <v>762</v>
      </c>
      <c r="G106" s="254"/>
      <c r="H106" s="254" t="s">
        <v>795</v>
      </c>
      <c r="I106" s="254" t="s">
        <v>758</v>
      </c>
      <c r="J106" s="254">
        <v>50</v>
      </c>
      <c r="K106" s="265"/>
    </row>
    <row r="107" spans="2:11" ht="15" customHeight="1">
      <c r="B107" s="274"/>
      <c r="C107" s="254" t="s">
        <v>764</v>
      </c>
      <c r="D107" s="254"/>
      <c r="E107" s="254"/>
      <c r="F107" s="273" t="s">
        <v>756</v>
      </c>
      <c r="G107" s="254"/>
      <c r="H107" s="254" t="s">
        <v>795</v>
      </c>
      <c r="I107" s="254" t="s">
        <v>766</v>
      </c>
      <c r="J107" s="254"/>
      <c r="K107" s="265"/>
    </row>
    <row r="108" spans="2:11" ht="15" customHeight="1">
      <c r="B108" s="274"/>
      <c r="C108" s="254" t="s">
        <v>775</v>
      </c>
      <c r="D108" s="254"/>
      <c r="E108" s="254"/>
      <c r="F108" s="273" t="s">
        <v>762</v>
      </c>
      <c r="G108" s="254"/>
      <c r="H108" s="254" t="s">
        <v>795</v>
      </c>
      <c r="I108" s="254" t="s">
        <v>758</v>
      </c>
      <c r="J108" s="254">
        <v>50</v>
      </c>
      <c r="K108" s="265"/>
    </row>
    <row r="109" spans="2:11" ht="15" customHeight="1">
      <c r="B109" s="274"/>
      <c r="C109" s="254" t="s">
        <v>783</v>
      </c>
      <c r="D109" s="254"/>
      <c r="E109" s="254"/>
      <c r="F109" s="273" t="s">
        <v>762</v>
      </c>
      <c r="G109" s="254"/>
      <c r="H109" s="254" t="s">
        <v>795</v>
      </c>
      <c r="I109" s="254" t="s">
        <v>758</v>
      </c>
      <c r="J109" s="254">
        <v>50</v>
      </c>
      <c r="K109" s="265"/>
    </row>
    <row r="110" spans="2:11" ht="15" customHeight="1">
      <c r="B110" s="274"/>
      <c r="C110" s="254" t="s">
        <v>781</v>
      </c>
      <c r="D110" s="254"/>
      <c r="E110" s="254"/>
      <c r="F110" s="273" t="s">
        <v>762</v>
      </c>
      <c r="G110" s="254"/>
      <c r="H110" s="254" t="s">
        <v>795</v>
      </c>
      <c r="I110" s="254" t="s">
        <v>758</v>
      </c>
      <c r="J110" s="254">
        <v>50</v>
      </c>
      <c r="K110" s="265"/>
    </row>
    <row r="111" spans="2:11" ht="15" customHeight="1">
      <c r="B111" s="274"/>
      <c r="C111" s="254" t="s">
        <v>50</v>
      </c>
      <c r="D111" s="254"/>
      <c r="E111" s="254"/>
      <c r="F111" s="273" t="s">
        <v>756</v>
      </c>
      <c r="G111" s="254"/>
      <c r="H111" s="254" t="s">
        <v>796</v>
      </c>
      <c r="I111" s="254" t="s">
        <v>758</v>
      </c>
      <c r="J111" s="254">
        <v>20</v>
      </c>
      <c r="K111" s="265"/>
    </row>
    <row r="112" spans="2:11" ht="15" customHeight="1">
      <c r="B112" s="274"/>
      <c r="C112" s="254" t="s">
        <v>797</v>
      </c>
      <c r="D112" s="254"/>
      <c r="E112" s="254"/>
      <c r="F112" s="273" t="s">
        <v>756</v>
      </c>
      <c r="G112" s="254"/>
      <c r="H112" s="254" t="s">
        <v>798</v>
      </c>
      <c r="I112" s="254" t="s">
        <v>758</v>
      </c>
      <c r="J112" s="254">
        <v>120</v>
      </c>
      <c r="K112" s="265"/>
    </row>
    <row r="113" spans="2:11" ht="15" customHeight="1">
      <c r="B113" s="274"/>
      <c r="C113" s="254" t="s">
        <v>35</v>
      </c>
      <c r="D113" s="254"/>
      <c r="E113" s="254"/>
      <c r="F113" s="273" t="s">
        <v>756</v>
      </c>
      <c r="G113" s="254"/>
      <c r="H113" s="254" t="s">
        <v>799</v>
      </c>
      <c r="I113" s="254" t="s">
        <v>790</v>
      </c>
      <c r="J113" s="254"/>
      <c r="K113" s="265"/>
    </row>
    <row r="114" spans="2:11" ht="15" customHeight="1">
      <c r="B114" s="274"/>
      <c r="C114" s="254" t="s">
        <v>45</v>
      </c>
      <c r="D114" s="254"/>
      <c r="E114" s="254"/>
      <c r="F114" s="273" t="s">
        <v>756</v>
      </c>
      <c r="G114" s="254"/>
      <c r="H114" s="254" t="s">
        <v>800</v>
      </c>
      <c r="I114" s="254" t="s">
        <v>790</v>
      </c>
      <c r="J114" s="254"/>
      <c r="K114" s="265"/>
    </row>
    <row r="115" spans="2:11" ht="15" customHeight="1">
      <c r="B115" s="274"/>
      <c r="C115" s="254" t="s">
        <v>54</v>
      </c>
      <c r="D115" s="254"/>
      <c r="E115" s="254"/>
      <c r="F115" s="273" t="s">
        <v>756</v>
      </c>
      <c r="G115" s="254"/>
      <c r="H115" s="254" t="s">
        <v>801</v>
      </c>
      <c r="I115" s="254" t="s">
        <v>802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65" t="s">
        <v>803</v>
      </c>
      <c r="D120" s="365"/>
      <c r="E120" s="365"/>
      <c r="F120" s="365"/>
      <c r="G120" s="365"/>
      <c r="H120" s="365"/>
      <c r="I120" s="365"/>
      <c r="J120" s="365"/>
      <c r="K120" s="290"/>
    </row>
    <row r="121" spans="2:11" ht="17.25" customHeight="1">
      <c r="B121" s="291"/>
      <c r="C121" s="266" t="s">
        <v>750</v>
      </c>
      <c r="D121" s="266"/>
      <c r="E121" s="266"/>
      <c r="F121" s="266" t="s">
        <v>751</v>
      </c>
      <c r="G121" s="267"/>
      <c r="H121" s="266" t="s">
        <v>107</v>
      </c>
      <c r="I121" s="266" t="s">
        <v>54</v>
      </c>
      <c r="J121" s="266" t="s">
        <v>752</v>
      </c>
      <c r="K121" s="292"/>
    </row>
    <row r="122" spans="2:11" ht="17.25" customHeight="1">
      <c r="B122" s="291"/>
      <c r="C122" s="268" t="s">
        <v>753</v>
      </c>
      <c r="D122" s="268"/>
      <c r="E122" s="268"/>
      <c r="F122" s="269" t="s">
        <v>754</v>
      </c>
      <c r="G122" s="270"/>
      <c r="H122" s="268"/>
      <c r="I122" s="268"/>
      <c r="J122" s="268" t="s">
        <v>755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759</v>
      </c>
      <c r="D124" s="271"/>
      <c r="E124" s="271"/>
      <c r="F124" s="273" t="s">
        <v>756</v>
      </c>
      <c r="G124" s="254"/>
      <c r="H124" s="254" t="s">
        <v>795</v>
      </c>
      <c r="I124" s="254" t="s">
        <v>758</v>
      </c>
      <c r="J124" s="254">
        <v>120</v>
      </c>
      <c r="K124" s="295"/>
    </row>
    <row r="125" spans="2:11" ht="15" customHeight="1">
      <c r="B125" s="293"/>
      <c r="C125" s="254" t="s">
        <v>804</v>
      </c>
      <c r="D125" s="254"/>
      <c r="E125" s="254"/>
      <c r="F125" s="273" t="s">
        <v>756</v>
      </c>
      <c r="G125" s="254"/>
      <c r="H125" s="254" t="s">
        <v>805</v>
      </c>
      <c r="I125" s="254" t="s">
        <v>758</v>
      </c>
      <c r="J125" s="254" t="s">
        <v>806</v>
      </c>
      <c r="K125" s="295"/>
    </row>
    <row r="126" spans="2:11" ht="15" customHeight="1">
      <c r="B126" s="293"/>
      <c r="C126" s="254" t="s">
        <v>705</v>
      </c>
      <c r="D126" s="254"/>
      <c r="E126" s="254"/>
      <c r="F126" s="273" t="s">
        <v>756</v>
      </c>
      <c r="G126" s="254"/>
      <c r="H126" s="254" t="s">
        <v>807</v>
      </c>
      <c r="I126" s="254" t="s">
        <v>758</v>
      </c>
      <c r="J126" s="254" t="s">
        <v>806</v>
      </c>
      <c r="K126" s="295"/>
    </row>
    <row r="127" spans="2:11" ht="15" customHeight="1">
      <c r="B127" s="293"/>
      <c r="C127" s="254" t="s">
        <v>767</v>
      </c>
      <c r="D127" s="254"/>
      <c r="E127" s="254"/>
      <c r="F127" s="273" t="s">
        <v>762</v>
      </c>
      <c r="G127" s="254"/>
      <c r="H127" s="254" t="s">
        <v>768</v>
      </c>
      <c r="I127" s="254" t="s">
        <v>758</v>
      </c>
      <c r="J127" s="254">
        <v>15</v>
      </c>
      <c r="K127" s="295"/>
    </row>
    <row r="128" spans="2:11" ht="15" customHeight="1">
      <c r="B128" s="293"/>
      <c r="C128" s="275" t="s">
        <v>769</v>
      </c>
      <c r="D128" s="275"/>
      <c r="E128" s="275"/>
      <c r="F128" s="276" t="s">
        <v>762</v>
      </c>
      <c r="G128" s="275"/>
      <c r="H128" s="275" t="s">
        <v>770</v>
      </c>
      <c r="I128" s="275" t="s">
        <v>758</v>
      </c>
      <c r="J128" s="275">
        <v>15</v>
      </c>
      <c r="K128" s="295"/>
    </row>
    <row r="129" spans="2:11" ht="15" customHeight="1">
      <c r="B129" s="293"/>
      <c r="C129" s="275" t="s">
        <v>771</v>
      </c>
      <c r="D129" s="275"/>
      <c r="E129" s="275"/>
      <c r="F129" s="276" t="s">
        <v>762</v>
      </c>
      <c r="G129" s="275"/>
      <c r="H129" s="275" t="s">
        <v>772</v>
      </c>
      <c r="I129" s="275" t="s">
        <v>758</v>
      </c>
      <c r="J129" s="275">
        <v>20</v>
      </c>
      <c r="K129" s="295"/>
    </row>
    <row r="130" spans="2:11" ht="15" customHeight="1">
      <c r="B130" s="293"/>
      <c r="C130" s="275" t="s">
        <v>773</v>
      </c>
      <c r="D130" s="275"/>
      <c r="E130" s="275"/>
      <c r="F130" s="276" t="s">
        <v>762</v>
      </c>
      <c r="G130" s="275"/>
      <c r="H130" s="275" t="s">
        <v>774</v>
      </c>
      <c r="I130" s="275" t="s">
        <v>758</v>
      </c>
      <c r="J130" s="275">
        <v>20</v>
      </c>
      <c r="K130" s="295"/>
    </row>
    <row r="131" spans="2:11" ht="15" customHeight="1">
      <c r="B131" s="293"/>
      <c r="C131" s="254" t="s">
        <v>761</v>
      </c>
      <c r="D131" s="254"/>
      <c r="E131" s="254"/>
      <c r="F131" s="273" t="s">
        <v>762</v>
      </c>
      <c r="G131" s="254"/>
      <c r="H131" s="254" t="s">
        <v>795</v>
      </c>
      <c r="I131" s="254" t="s">
        <v>758</v>
      </c>
      <c r="J131" s="254">
        <v>50</v>
      </c>
      <c r="K131" s="295"/>
    </row>
    <row r="132" spans="2:11" ht="15" customHeight="1">
      <c r="B132" s="293"/>
      <c r="C132" s="254" t="s">
        <v>775</v>
      </c>
      <c r="D132" s="254"/>
      <c r="E132" s="254"/>
      <c r="F132" s="273" t="s">
        <v>762</v>
      </c>
      <c r="G132" s="254"/>
      <c r="H132" s="254" t="s">
        <v>795</v>
      </c>
      <c r="I132" s="254" t="s">
        <v>758</v>
      </c>
      <c r="J132" s="254">
        <v>50</v>
      </c>
      <c r="K132" s="295"/>
    </row>
    <row r="133" spans="2:11" ht="15" customHeight="1">
      <c r="B133" s="293"/>
      <c r="C133" s="254" t="s">
        <v>781</v>
      </c>
      <c r="D133" s="254"/>
      <c r="E133" s="254"/>
      <c r="F133" s="273" t="s">
        <v>762</v>
      </c>
      <c r="G133" s="254"/>
      <c r="H133" s="254" t="s">
        <v>795</v>
      </c>
      <c r="I133" s="254" t="s">
        <v>758</v>
      </c>
      <c r="J133" s="254">
        <v>50</v>
      </c>
      <c r="K133" s="295"/>
    </row>
    <row r="134" spans="2:11" ht="15" customHeight="1">
      <c r="B134" s="293"/>
      <c r="C134" s="254" t="s">
        <v>783</v>
      </c>
      <c r="D134" s="254"/>
      <c r="E134" s="254"/>
      <c r="F134" s="273" t="s">
        <v>762</v>
      </c>
      <c r="G134" s="254"/>
      <c r="H134" s="254" t="s">
        <v>795</v>
      </c>
      <c r="I134" s="254" t="s">
        <v>758</v>
      </c>
      <c r="J134" s="254">
        <v>50</v>
      </c>
      <c r="K134" s="295"/>
    </row>
    <row r="135" spans="2:11" ht="15" customHeight="1">
      <c r="B135" s="293"/>
      <c r="C135" s="254" t="s">
        <v>112</v>
      </c>
      <c r="D135" s="254"/>
      <c r="E135" s="254"/>
      <c r="F135" s="273" t="s">
        <v>762</v>
      </c>
      <c r="G135" s="254"/>
      <c r="H135" s="254" t="s">
        <v>808</v>
      </c>
      <c r="I135" s="254" t="s">
        <v>758</v>
      </c>
      <c r="J135" s="254">
        <v>255</v>
      </c>
      <c r="K135" s="295"/>
    </row>
    <row r="136" spans="2:11" ht="15" customHeight="1">
      <c r="B136" s="293"/>
      <c r="C136" s="254" t="s">
        <v>785</v>
      </c>
      <c r="D136" s="254"/>
      <c r="E136" s="254"/>
      <c r="F136" s="273" t="s">
        <v>756</v>
      </c>
      <c r="G136" s="254"/>
      <c r="H136" s="254" t="s">
        <v>809</v>
      </c>
      <c r="I136" s="254" t="s">
        <v>787</v>
      </c>
      <c r="J136" s="254"/>
      <c r="K136" s="295"/>
    </row>
    <row r="137" spans="2:11" ht="15" customHeight="1">
      <c r="B137" s="293"/>
      <c r="C137" s="254" t="s">
        <v>788</v>
      </c>
      <c r="D137" s="254"/>
      <c r="E137" s="254"/>
      <c r="F137" s="273" t="s">
        <v>756</v>
      </c>
      <c r="G137" s="254"/>
      <c r="H137" s="254" t="s">
        <v>810</v>
      </c>
      <c r="I137" s="254" t="s">
        <v>790</v>
      </c>
      <c r="J137" s="254"/>
      <c r="K137" s="295"/>
    </row>
    <row r="138" spans="2:11" ht="15" customHeight="1">
      <c r="B138" s="293"/>
      <c r="C138" s="254" t="s">
        <v>791</v>
      </c>
      <c r="D138" s="254"/>
      <c r="E138" s="254"/>
      <c r="F138" s="273" t="s">
        <v>756</v>
      </c>
      <c r="G138" s="254"/>
      <c r="H138" s="254" t="s">
        <v>791</v>
      </c>
      <c r="I138" s="254" t="s">
        <v>790</v>
      </c>
      <c r="J138" s="254"/>
      <c r="K138" s="295"/>
    </row>
    <row r="139" spans="2:11" ht="15" customHeight="1">
      <c r="B139" s="293"/>
      <c r="C139" s="254" t="s">
        <v>35</v>
      </c>
      <c r="D139" s="254"/>
      <c r="E139" s="254"/>
      <c r="F139" s="273" t="s">
        <v>756</v>
      </c>
      <c r="G139" s="254"/>
      <c r="H139" s="254" t="s">
        <v>811</v>
      </c>
      <c r="I139" s="254" t="s">
        <v>790</v>
      </c>
      <c r="J139" s="254"/>
      <c r="K139" s="295"/>
    </row>
    <row r="140" spans="2:11" ht="15" customHeight="1">
      <c r="B140" s="293"/>
      <c r="C140" s="254" t="s">
        <v>812</v>
      </c>
      <c r="D140" s="254"/>
      <c r="E140" s="254"/>
      <c r="F140" s="273" t="s">
        <v>756</v>
      </c>
      <c r="G140" s="254"/>
      <c r="H140" s="254" t="s">
        <v>813</v>
      </c>
      <c r="I140" s="254" t="s">
        <v>790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70" t="s">
        <v>814</v>
      </c>
      <c r="D145" s="370"/>
      <c r="E145" s="370"/>
      <c r="F145" s="370"/>
      <c r="G145" s="370"/>
      <c r="H145" s="370"/>
      <c r="I145" s="370"/>
      <c r="J145" s="370"/>
      <c r="K145" s="265"/>
    </row>
    <row r="146" spans="2:11" ht="17.25" customHeight="1">
      <c r="B146" s="264"/>
      <c r="C146" s="266" t="s">
        <v>750</v>
      </c>
      <c r="D146" s="266"/>
      <c r="E146" s="266"/>
      <c r="F146" s="266" t="s">
        <v>751</v>
      </c>
      <c r="G146" s="267"/>
      <c r="H146" s="266" t="s">
        <v>107</v>
      </c>
      <c r="I146" s="266" t="s">
        <v>54</v>
      </c>
      <c r="J146" s="266" t="s">
        <v>752</v>
      </c>
      <c r="K146" s="265"/>
    </row>
    <row r="147" spans="2:11" ht="17.25" customHeight="1">
      <c r="B147" s="264"/>
      <c r="C147" s="268" t="s">
        <v>753</v>
      </c>
      <c r="D147" s="268"/>
      <c r="E147" s="268"/>
      <c r="F147" s="269" t="s">
        <v>754</v>
      </c>
      <c r="G147" s="270"/>
      <c r="H147" s="268"/>
      <c r="I147" s="268"/>
      <c r="J147" s="268" t="s">
        <v>755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759</v>
      </c>
      <c r="D149" s="254"/>
      <c r="E149" s="254"/>
      <c r="F149" s="300" t="s">
        <v>756</v>
      </c>
      <c r="G149" s="254"/>
      <c r="H149" s="299" t="s">
        <v>795</v>
      </c>
      <c r="I149" s="299" t="s">
        <v>758</v>
      </c>
      <c r="J149" s="299">
        <v>120</v>
      </c>
      <c r="K149" s="295"/>
    </row>
    <row r="150" spans="2:11" ht="15" customHeight="1">
      <c r="B150" s="274"/>
      <c r="C150" s="299" t="s">
        <v>804</v>
      </c>
      <c r="D150" s="254"/>
      <c r="E150" s="254"/>
      <c r="F150" s="300" t="s">
        <v>756</v>
      </c>
      <c r="G150" s="254"/>
      <c r="H150" s="299" t="s">
        <v>815</v>
      </c>
      <c r="I150" s="299" t="s">
        <v>758</v>
      </c>
      <c r="J150" s="299" t="s">
        <v>806</v>
      </c>
      <c r="K150" s="295"/>
    </row>
    <row r="151" spans="2:11" ht="15" customHeight="1">
      <c r="B151" s="274"/>
      <c r="C151" s="299" t="s">
        <v>705</v>
      </c>
      <c r="D151" s="254"/>
      <c r="E151" s="254"/>
      <c r="F151" s="300" t="s">
        <v>756</v>
      </c>
      <c r="G151" s="254"/>
      <c r="H151" s="299" t="s">
        <v>816</v>
      </c>
      <c r="I151" s="299" t="s">
        <v>758</v>
      </c>
      <c r="J151" s="299" t="s">
        <v>806</v>
      </c>
      <c r="K151" s="295"/>
    </row>
    <row r="152" spans="2:11" ht="15" customHeight="1">
      <c r="B152" s="274"/>
      <c r="C152" s="299" t="s">
        <v>761</v>
      </c>
      <c r="D152" s="254"/>
      <c r="E152" s="254"/>
      <c r="F152" s="300" t="s">
        <v>762</v>
      </c>
      <c r="G152" s="254"/>
      <c r="H152" s="299" t="s">
        <v>795</v>
      </c>
      <c r="I152" s="299" t="s">
        <v>758</v>
      </c>
      <c r="J152" s="299">
        <v>50</v>
      </c>
      <c r="K152" s="295"/>
    </row>
    <row r="153" spans="2:11" ht="15" customHeight="1">
      <c r="B153" s="274"/>
      <c r="C153" s="299" t="s">
        <v>764</v>
      </c>
      <c r="D153" s="254"/>
      <c r="E153" s="254"/>
      <c r="F153" s="300" t="s">
        <v>756</v>
      </c>
      <c r="G153" s="254"/>
      <c r="H153" s="299" t="s">
        <v>795</v>
      </c>
      <c r="I153" s="299" t="s">
        <v>766</v>
      </c>
      <c r="J153" s="299"/>
      <c r="K153" s="295"/>
    </row>
    <row r="154" spans="2:11" ht="15" customHeight="1">
      <c r="B154" s="274"/>
      <c r="C154" s="299" t="s">
        <v>775</v>
      </c>
      <c r="D154" s="254"/>
      <c r="E154" s="254"/>
      <c r="F154" s="300" t="s">
        <v>762</v>
      </c>
      <c r="G154" s="254"/>
      <c r="H154" s="299" t="s">
        <v>795</v>
      </c>
      <c r="I154" s="299" t="s">
        <v>758</v>
      </c>
      <c r="J154" s="299">
        <v>50</v>
      </c>
      <c r="K154" s="295"/>
    </row>
    <row r="155" spans="2:11" ht="15" customHeight="1">
      <c r="B155" s="274"/>
      <c r="C155" s="299" t="s">
        <v>783</v>
      </c>
      <c r="D155" s="254"/>
      <c r="E155" s="254"/>
      <c r="F155" s="300" t="s">
        <v>762</v>
      </c>
      <c r="G155" s="254"/>
      <c r="H155" s="299" t="s">
        <v>795</v>
      </c>
      <c r="I155" s="299" t="s">
        <v>758</v>
      </c>
      <c r="J155" s="299">
        <v>50</v>
      </c>
      <c r="K155" s="295"/>
    </row>
    <row r="156" spans="2:11" ht="15" customHeight="1">
      <c r="B156" s="274"/>
      <c r="C156" s="299" t="s">
        <v>781</v>
      </c>
      <c r="D156" s="254"/>
      <c r="E156" s="254"/>
      <c r="F156" s="300" t="s">
        <v>762</v>
      </c>
      <c r="G156" s="254"/>
      <c r="H156" s="299" t="s">
        <v>795</v>
      </c>
      <c r="I156" s="299" t="s">
        <v>758</v>
      </c>
      <c r="J156" s="299">
        <v>50</v>
      </c>
      <c r="K156" s="295"/>
    </row>
    <row r="157" spans="2:11" ht="15" customHeight="1">
      <c r="B157" s="274"/>
      <c r="C157" s="299" t="s">
        <v>93</v>
      </c>
      <c r="D157" s="254"/>
      <c r="E157" s="254"/>
      <c r="F157" s="300" t="s">
        <v>756</v>
      </c>
      <c r="G157" s="254"/>
      <c r="H157" s="299" t="s">
        <v>817</v>
      </c>
      <c r="I157" s="299" t="s">
        <v>758</v>
      </c>
      <c r="J157" s="299" t="s">
        <v>818</v>
      </c>
      <c r="K157" s="295"/>
    </row>
    <row r="158" spans="2:11" ht="15" customHeight="1">
      <c r="B158" s="274"/>
      <c r="C158" s="299" t="s">
        <v>819</v>
      </c>
      <c r="D158" s="254"/>
      <c r="E158" s="254"/>
      <c r="F158" s="300" t="s">
        <v>756</v>
      </c>
      <c r="G158" s="254"/>
      <c r="H158" s="299" t="s">
        <v>820</v>
      </c>
      <c r="I158" s="299" t="s">
        <v>790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65" t="s">
        <v>821</v>
      </c>
      <c r="D163" s="365"/>
      <c r="E163" s="365"/>
      <c r="F163" s="365"/>
      <c r="G163" s="365"/>
      <c r="H163" s="365"/>
      <c r="I163" s="365"/>
      <c r="J163" s="365"/>
      <c r="K163" s="246"/>
    </row>
    <row r="164" spans="2:11" ht="17.25" customHeight="1">
      <c r="B164" s="245"/>
      <c r="C164" s="266" t="s">
        <v>750</v>
      </c>
      <c r="D164" s="266"/>
      <c r="E164" s="266"/>
      <c r="F164" s="266" t="s">
        <v>751</v>
      </c>
      <c r="G164" s="303"/>
      <c r="H164" s="304" t="s">
        <v>107</v>
      </c>
      <c r="I164" s="304" t="s">
        <v>54</v>
      </c>
      <c r="J164" s="266" t="s">
        <v>752</v>
      </c>
      <c r="K164" s="246"/>
    </row>
    <row r="165" spans="2:11" ht="17.25" customHeight="1">
      <c r="B165" s="247"/>
      <c r="C165" s="268" t="s">
        <v>753</v>
      </c>
      <c r="D165" s="268"/>
      <c r="E165" s="268"/>
      <c r="F165" s="269" t="s">
        <v>754</v>
      </c>
      <c r="G165" s="305"/>
      <c r="H165" s="306"/>
      <c r="I165" s="306"/>
      <c r="J165" s="268" t="s">
        <v>755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759</v>
      </c>
      <c r="D167" s="254"/>
      <c r="E167" s="254"/>
      <c r="F167" s="273" t="s">
        <v>756</v>
      </c>
      <c r="G167" s="254"/>
      <c r="H167" s="254" t="s">
        <v>795</v>
      </c>
      <c r="I167" s="254" t="s">
        <v>758</v>
      </c>
      <c r="J167" s="254">
        <v>120</v>
      </c>
      <c r="K167" s="295"/>
    </row>
    <row r="168" spans="2:11" ht="15" customHeight="1">
      <c r="B168" s="274"/>
      <c r="C168" s="254" t="s">
        <v>804</v>
      </c>
      <c r="D168" s="254"/>
      <c r="E168" s="254"/>
      <c r="F168" s="273" t="s">
        <v>756</v>
      </c>
      <c r="G168" s="254"/>
      <c r="H168" s="254" t="s">
        <v>805</v>
      </c>
      <c r="I168" s="254" t="s">
        <v>758</v>
      </c>
      <c r="J168" s="254" t="s">
        <v>806</v>
      </c>
      <c r="K168" s="295"/>
    </row>
    <row r="169" spans="2:11" ht="15" customHeight="1">
      <c r="B169" s="274"/>
      <c r="C169" s="254" t="s">
        <v>705</v>
      </c>
      <c r="D169" s="254"/>
      <c r="E169" s="254"/>
      <c r="F169" s="273" t="s">
        <v>756</v>
      </c>
      <c r="G169" s="254"/>
      <c r="H169" s="254" t="s">
        <v>822</v>
      </c>
      <c r="I169" s="254" t="s">
        <v>758</v>
      </c>
      <c r="J169" s="254" t="s">
        <v>806</v>
      </c>
      <c r="K169" s="295"/>
    </row>
    <row r="170" spans="2:11" ht="15" customHeight="1">
      <c r="B170" s="274"/>
      <c r="C170" s="254" t="s">
        <v>761</v>
      </c>
      <c r="D170" s="254"/>
      <c r="E170" s="254"/>
      <c r="F170" s="273" t="s">
        <v>762</v>
      </c>
      <c r="G170" s="254"/>
      <c r="H170" s="254" t="s">
        <v>822</v>
      </c>
      <c r="I170" s="254" t="s">
        <v>758</v>
      </c>
      <c r="J170" s="254">
        <v>50</v>
      </c>
      <c r="K170" s="295"/>
    </row>
    <row r="171" spans="2:11" ht="15" customHeight="1">
      <c r="B171" s="274"/>
      <c r="C171" s="254" t="s">
        <v>764</v>
      </c>
      <c r="D171" s="254"/>
      <c r="E171" s="254"/>
      <c r="F171" s="273" t="s">
        <v>756</v>
      </c>
      <c r="G171" s="254"/>
      <c r="H171" s="254" t="s">
        <v>822</v>
      </c>
      <c r="I171" s="254" t="s">
        <v>766</v>
      </c>
      <c r="J171" s="254"/>
      <c r="K171" s="295"/>
    </row>
    <row r="172" spans="2:11" ht="15" customHeight="1">
      <c r="B172" s="274"/>
      <c r="C172" s="254" t="s">
        <v>775</v>
      </c>
      <c r="D172" s="254"/>
      <c r="E172" s="254"/>
      <c r="F172" s="273" t="s">
        <v>762</v>
      </c>
      <c r="G172" s="254"/>
      <c r="H172" s="254" t="s">
        <v>822</v>
      </c>
      <c r="I172" s="254" t="s">
        <v>758</v>
      </c>
      <c r="J172" s="254">
        <v>50</v>
      </c>
      <c r="K172" s="295"/>
    </row>
    <row r="173" spans="2:11" ht="15" customHeight="1">
      <c r="B173" s="274"/>
      <c r="C173" s="254" t="s">
        <v>783</v>
      </c>
      <c r="D173" s="254"/>
      <c r="E173" s="254"/>
      <c r="F173" s="273" t="s">
        <v>762</v>
      </c>
      <c r="G173" s="254"/>
      <c r="H173" s="254" t="s">
        <v>822</v>
      </c>
      <c r="I173" s="254" t="s">
        <v>758</v>
      </c>
      <c r="J173" s="254">
        <v>50</v>
      </c>
      <c r="K173" s="295"/>
    </row>
    <row r="174" spans="2:11" ht="15" customHeight="1">
      <c r="B174" s="274"/>
      <c r="C174" s="254" t="s">
        <v>781</v>
      </c>
      <c r="D174" s="254"/>
      <c r="E174" s="254"/>
      <c r="F174" s="273" t="s">
        <v>762</v>
      </c>
      <c r="G174" s="254"/>
      <c r="H174" s="254" t="s">
        <v>822</v>
      </c>
      <c r="I174" s="254" t="s">
        <v>758</v>
      </c>
      <c r="J174" s="254">
        <v>50</v>
      </c>
      <c r="K174" s="295"/>
    </row>
    <row r="175" spans="2:11" ht="15" customHeight="1">
      <c r="B175" s="274"/>
      <c r="C175" s="254" t="s">
        <v>106</v>
      </c>
      <c r="D175" s="254"/>
      <c r="E175" s="254"/>
      <c r="F175" s="273" t="s">
        <v>756</v>
      </c>
      <c r="G175" s="254"/>
      <c r="H175" s="254" t="s">
        <v>823</v>
      </c>
      <c r="I175" s="254" t="s">
        <v>824</v>
      </c>
      <c r="J175" s="254"/>
      <c r="K175" s="295"/>
    </row>
    <row r="176" spans="2:11" ht="15" customHeight="1">
      <c r="B176" s="274"/>
      <c r="C176" s="254" t="s">
        <v>54</v>
      </c>
      <c r="D176" s="254"/>
      <c r="E176" s="254"/>
      <c r="F176" s="273" t="s">
        <v>756</v>
      </c>
      <c r="G176" s="254"/>
      <c r="H176" s="254" t="s">
        <v>825</v>
      </c>
      <c r="I176" s="254" t="s">
        <v>826</v>
      </c>
      <c r="J176" s="254">
        <v>1</v>
      </c>
      <c r="K176" s="295"/>
    </row>
    <row r="177" spans="2:11" ht="15" customHeight="1">
      <c r="B177" s="274"/>
      <c r="C177" s="254" t="s">
        <v>50</v>
      </c>
      <c r="D177" s="254"/>
      <c r="E177" s="254"/>
      <c r="F177" s="273" t="s">
        <v>756</v>
      </c>
      <c r="G177" s="254"/>
      <c r="H177" s="254" t="s">
        <v>827</v>
      </c>
      <c r="I177" s="254" t="s">
        <v>758</v>
      </c>
      <c r="J177" s="254">
        <v>20</v>
      </c>
      <c r="K177" s="295"/>
    </row>
    <row r="178" spans="2:11" ht="15" customHeight="1">
      <c r="B178" s="274"/>
      <c r="C178" s="254" t="s">
        <v>107</v>
      </c>
      <c r="D178" s="254"/>
      <c r="E178" s="254"/>
      <c r="F178" s="273" t="s">
        <v>756</v>
      </c>
      <c r="G178" s="254"/>
      <c r="H178" s="254" t="s">
        <v>828</v>
      </c>
      <c r="I178" s="254" t="s">
        <v>758</v>
      </c>
      <c r="J178" s="254">
        <v>255</v>
      </c>
      <c r="K178" s="295"/>
    </row>
    <row r="179" spans="2:11" ht="15" customHeight="1">
      <c r="B179" s="274"/>
      <c r="C179" s="254" t="s">
        <v>108</v>
      </c>
      <c r="D179" s="254"/>
      <c r="E179" s="254"/>
      <c r="F179" s="273" t="s">
        <v>756</v>
      </c>
      <c r="G179" s="254"/>
      <c r="H179" s="254" t="s">
        <v>721</v>
      </c>
      <c r="I179" s="254" t="s">
        <v>758</v>
      </c>
      <c r="J179" s="254">
        <v>10</v>
      </c>
      <c r="K179" s="295"/>
    </row>
    <row r="180" spans="2:11" ht="15" customHeight="1">
      <c r="B180" s="274"/>
      <c r="C180" s="254" t="s">
        <v>109</v>
      </c>
      <c r="D180" s="254"/>
      <c r="E180" s="254"/>
      <c r="F180" s="273" t="s">
        <v>756</v>
      </c>
      <c r="G180" s="254"/>
      <c r="H180" s="254" t="s">
        <v>829</v>
      </c>
      <c r="I180" s="254" t="s">
        <v>790</v>
      </c>
      <c r="J180" s="254"/>
      <c r="K180" s="295"/>
    </row>
    <row r="181" spans="2:11" ht="15" customHeight="1">
      <c r="B181" s="274"/>
      <c r="C181" s="254" t="s">
        <v>830</v>
      </c>
      <c r="D181" s="254"/>
      <c r="E181" s="254"/>
      <c r="F181" s="273" t="s">
        <v>756</v>
      </c>
      <c r="G181" s="254"/>
      <c r="H181" s="254" t="s">
        <v>831</v>
      </c>
      <c r="I181" s="254" t="s">
        <v>790</v>
      </c>
      <c r="J181" s="254"/>
      <c r="K181" s="295"/>
    </row>
    <row r="182" spans="2:11" ht="15" customHeight="1">
      <c r="B182" s="274"/>
      <c r="C182" s="254" t="s">
        <v>819</v>
      </c>
      <c r="D182" s="254"/>
      <c r="E182" s="254"/>
      <c r="F182" s="273" t="s">
        <v>756</v>
      </c>
      <c r="G182" s="254"/>
      <c r="H182" s="254" t="s">
        <v>832</v>
      </c>
      <c r="I182" s="254" t="s">
        <v>790</v>
      </c>
      <c r="J182" s="254"/>
      <c r="K182" s="295"/>
    </row>
    <row r="183" spans="2:11" ht="15" customHeight="1">
      <c r="B183" s="274"/>
      <c r="C183" s="254" t="s">
        <v>111</v>
      </c>
      <c r="D183" s="254"/>
      <c r="E183" s="254"/>
      <c r="F183" s="273" t="s">
        <v>762</v>
      </c>
      <c r="G183" s="254"/>
      <c r="H183" s="254" t="s">
        <v>833</v>
      </c>
      <c r="I183" s="254" t="s">
        <v>758</v>
      </c>
      <c r="J183" s="254">
        <v>50</v>
      </c>
      <c r="K183" s="295"/>
    </row>
    <row r="184" spans="2:11" ht="15" customHeight="1">
      <c r="B184" s="274"/>
      <c r="C184" s="254" t="s">
        <v>834</v>
      </c>
      <c r="D184" s="254"/>
      <c r="E184" s="254"/>
      <c r="F184" s="273" t="s">
        <v>762</v>
      </c>
      <c r="G184" s="254"/>
      <c r="H184" s="254" t="s">
        <v>835</v>
      </c>
      <c r="I184" s="254" t="s">
        <v>836</v>
      </c>
      <c r="J184" s="254"/>
      <c r="K184" s="295"/>
    </row>
    <row r="185" spans="2:11" ht="15" customHeight="1">
      <c r="B185" s="274"/>
      <c r="C185" s="254" t="s">
        <v>837</v>
      </c>
      <c r="D185" s="254"/>
      <c r="E185" s="254"/>
      <c r="F185" s="273" t="s">
        <v>762</v>
      </c>
      <c r="G185" s="254"/>
      <c r="H185" s="254" t="s">
        <v>838</v>
      </c>
      <c r="I185" s="254" t="s">
        <v>836</v>
      </c>
      <c r="J185" s="254"/>
      <c r="K185" s="295"/>
    </row>
    <row r="186" spans="2:11" ht="15" customHeight="1">
      <c r="B186" s="274"/>
      <c r="C186" s="254" t="s">
        <v>839</v>
      </c>
      <c r="D186" s="254"/>
      <c r="E186" s="254"/>
      <c r="F186" s="273" t="s">
        <v>762</v>
      </c>
      <c r="G186" s="254"/>
      <c r="H186" s="254" t="s">
        <v>840</v>
      </c>
      <c r="I186" s="254" t="s">
        <v>836</v>
      </c>
      <c r="J186" s="254"/>
      <c r="K186" s="295"/>
    </row>
    <row r="187" spans="2:11" ht="15" customHeight="1">
      <c r="B187" s="274"/>
      <c r="C187" s="307" t="s">
        <v>841</v>
      </c>
      <c r="D187" s="254"/>
      <c r="E187" s="254"/>
      <c r="F187" s="273" t="s">
        <v>762</v>
      </c>
      <c r="G187" s="254"/>
      <c r="H187" s="254" t="s">
        <v>842</v>
      </c>
      <c r="I187" s="254" t="s">
        <v>843</v>
      </c>
      <c r="J187" s="308" t="s">
        <v>844</v>
      </c>
      <c r="K187" s="295"/>
    </row>
    <row r="188" spans="2:11" ht="15" customHeight="1">
      <c r="B188" s="274"/>
      <c r="C188" s="259" t="s">
        <v>39</v>
      </c>
      <c r="D188" s="254"/>
      <c r="E188" s="254"/>
      <c r="F188" s="273" t="s">
        <v>756</v>
      </c>
      <c r="G188" s="254"/>
      <c r="H188" s="250" t="s">
        <v>845</v>
      </c>
      <c r="I188" s="254" t="s">
        <v>846</v>
      </c>
      <c r="J188" s="254"/>
      <c r="K188" s="295"/>
    </row>
    <row r="189" spans="2:11" ht="15" customHeight="1">
      <c r="B189" s="274"/>
      <c r="C189" s="259" t="s">
        <v>847</v>
      </c>
      <c r="D189" s="254"/>
      <c r="E189" s="254"/>
      <c r="F189" s="273" t="s">
        <v>756</v>
      </c>
      <c r="G189" s="254"/>
      <c r="H189" s="254" t="s">
        <v>848</v>
      </c>
      <c r="I189" s="254" t="s">
        <v>790</v>
      </c>
      <c r="J189" s="254"/>
      <c r="K189" s="295"/>
    </row>
    <row r="190" spans="2:11" ht="15" customHeight="1">
      <c r="B190" s="274"/>
      <c r="C190" s="259" t="s">
        <v>849</v>
      </c>
      <c r="D190" s="254"/>
      <c r="E190" s="254"/>
      <c r="F190" s="273" t="s">
        <v>756</v>
      </c>
      <c r="G190" s="254"/>
      <c r="H190" s="254" t="s">
        <v>850</v>
      </c>
      <c r="I190" s="254" t="s">
        <v>790</v>
      </c>
      <c r="J190" s="254"/>
      <c r="K190" s="295"/>
    </row>
    <row r="191" spans="2:11" ht="15" customHeight="1">
      <c r="B191" s="274"/>
      <c r="C191" s="259" t="s">
        <v>851</v>
      </c>
      <c r="D191" s="254"/>
      <c r="E191" s="254"/>
      <c r="F191" s="273" t="s">
        <v>762</v>
      </c>
      <c r="G191" s="254"/>
      <c r="H191" s="254" t="s">
        <v>852</v>
      </c>
      <c r="I191" s="254" t="s">
        <v>790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1">
      <c r="B197" s="245"/>
      <c r="C197" s="365" t="s">
        <v>853</v>
      </c>
      <c r="D197" s="365"/>
      <c r="E197" s="365"/>
      <c r="F197" s="365"/>
      <c r="G197" s="365"/>
      <c r="H197" s="365"/>
      <c r="I197" s="365"/>
      <c r="J197" s="365"/>
      <c r="K197" s="246"/>
    </row>
    <row r="198" spans="2:11" ht="25.5" customHeight="1">
      <c r="B198" s="245"/>
      <c r="C198" s="310" t="s">
        <v>854</v>
      </c>
      <c r="D198" s="310"/>
      <c r="E198" s="310"/>
      <c r="F198" s="310" t="s">
        <v>855</v>
      </c>
      <c r="G198" s="311"/>
      <c r="H198" s="371" t="s">
        <v>856</v>
      </c>
      <c r="I198" s="371"/>
      <c r="J198" s="371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846</v>
      </c>
      <c r="D200" s="254"/>
      <c r="E200" s="254"/>
      <c r="F200" s="273" t="s">
        <v>40</v>
      </c>
      <c r="G200" s="254"/>
      <c r="H200" s="368" t="s">
        <v>857</v>
      </c>
      <c r="I200" s="368"/>
      <c r="J200" s="368"/>
      <c r="K200" s="295"/>
    </row>
    <row r="201" spans="2:11" ht="15" customHeight="1">
      <c r="B201" s="274"/>
      <c r="C201" s="280"/>
      <c r="D201" s="254"/>
      <c r="E201" s="254"/>
      <c r="F201" s="273" t="s">
        <v>41</v>
      </c>
      <c r="G201" s="254"/>
      <c r="H201" s="368" t="s">
        <v>858</v>
      </c>
      <c r="I201" s="368"/>
      <c r="J201" s="368"/>
      <c r="K201" s="295"/>
    </row>
    <row r="202" spans="2:11" ht="15" customHeight="1">
      <c r="B202" s="274"/>
      <c r="C202" s="280"/>
      <c r="D202" s="254"/>
      <c r="E202" s="254"/>
      <c r="F202" s="273" t="s">
        <v>44</v>
      </c>
      <c r="G202" s="254"/>
      <c r="H202" s="368" t="s">
        <v>859</v>
      </c>
      <c r="I202" s="368"/>
      <c r="J202" s="368"/>
      <c r="K202" s="295"/>
    </row>
    <row r="203" spans="2:11" ht="15" customHeight="1">
      <c r="B203" s="274"/>
      <c r="C203" s="254"/>
      <c r="D203" s="254"/>
      <c r="E203" s="254"/>
      <c r="F203" s="273" t="s">
        <v>42</v>
      </c>
      <c r="G203" s="254"/>
      <c r="H203" s="368" t="s">
        <v>860</v>
      </c>
      <c r="I203" s="368"/>
      <c r="J203" s="368"/>
      <c r="K203" s="295"/>
    </row>
    <row r="204" spans="2:11" ht="15" customHeight="1">
      <c r="B204" s="274"/>
      <c r="C204" s="254"/>
      <c r="D204" s="254"/>
      <c r="E204" s="254"/>
      <c r="F204" s="273" t="s">
        <v>43</v>
      </c>
      <c r="G204" s="254"/>
      <c r="H204" s="368" t="s">
        <v>861</v>
      </c>
      <c r="I204" s="368"/>
      <c r="J204" s="368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802</v>
      </c>
      <c r="D206" s="254"/>
      <c r="E206" s="254"/>
      <c r="F206" s="273" t="s">
        <v>76</v>
      </c>
      <c r="G206" s="254"/>
      <c r="H206" s="368" t="s">
        <v>862</v>
      </c>
      <c r="I206" s="368"/>
      <c r="J206" s="368"/>
      <c r="K206" s="295"/>
    </row>
    <row r="207" spans="2:11" ht="15" customHeight="1">
      <c r="B207" s="274"/>
      <c r="C207" s="280"/>
      <c r="D207" s="254"/>
      <c r="E207" s="254"/>
      <c r="F207" s="273" t="s">
        <v>699</v>
      </c>
      <c r="G207" s="254"/>
      <c r="H207" s="368" t="s">
        <v>700</v>
      </c>
      <c r="I207" s="368"/>
      <c r="J207" s="368"/>
      <c r="K207" s="295"/>
    </row>
    <row r="208" spans="2:11" ht="15" customHeight="1">
      <c r="B208" s="274"/>
      <c r="C208" s="254"/>
      <c r="D208" s="254"/>
      <c r="E208" s="254"/>
      <c r="F208" s="273" t="s">
        <v>697</v>
      </c>
      <c r="G208" s="254"/>
      <c r="H208" s="368" t="s">
        <v>863</v>
      </c>
      <c r="I208" s="368"/>
      <c r="J208" s="368"/>
      <c r="K208" s="295"/>
    </row>
    <row r="209" spans="2:11" ht="15" customHeight="1">
      <c r="B209" s="312"/>
      <c r="C209" s="280"/>
      <c r="D209" s="280"/>
      <c r="E209" s="280"/>
      <c r="F209" s="273" t="s">
        <v>701</v>
      </c>
      <c r="G209" s="259"/>
      <c r="H209" s="372" t="s">
        <v>702</v>
      </c>
      <c r="I209" s="372"/>
      <c r="J209" s="372"/>
      <c r="K209" s="313"/>
    </row>
    <row r="210" spans="2:11" ht="15" customHeight="1">
      <c r="B210" s="312"/>
      <c r="C210" s="280"/>
      <c r="D210" s="280"/>
      <c r="E210" s="280"/>
      <c r="F210" s="273" t="s">
        <v>703</v>
      </c>
      <c r="G210" s="259"/>
      <c r="H210" s="372" t="s">
        <v>864</v>
      </c>
      <c r="I210" s="372"/>
      <c r="J210" s="372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826</v>
      </c>
      <c r="D212" s="280"/>
      <c r="E212" s="280"/>
      <c r="F212" s="273">
        <v>1</v>
      </c>
      <c r="G212" s="259"/>
      <c r="H212" s="372" t="s">
        <v>865</v>
      </c>
      <c r="I212" s="372"/>
      <c r="J212" s="372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72" t="s">
        <v>866</v>
      </c>
      <c r="I213" s="372"/>
      <c r="J213" s="372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72" t="s">
        <v>867</v>
      </c>
      <c r="I214" s="372"/>
      <c r="J214" s="372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72" t="s">
        <v>868</v>
      </c>
      <c r="I215" s="372"/>
      <c r="J215" s="372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SO 101.1 Místní komun...</vt:lpstr>
      <vt:lpstr>2 - SO 101.2  Místní komu...</vt:lpstr>
      <vt:lpstr>3 - SO 101-3 Místní komun...</vt:lpstr>
      <vt:lpstr>Pokyny pro vyplnění</vt:lpstr>
      <vt:lpstr>'1 - SO 101.1 Místní komun...'!Názvy_tisku</vt:lpstr>
      <vt:lpstr>'2 - SO 101.2  Místní komu...'!Názvy_tisku</vt:lpstr>
      <vt:lpstr>'3 - SO 101-3 Místní komun...'!Názvy_tisku</vt:lpstr>
      <vt:lpstr>'Rekapitulace stavby'!Názvy_tisku</vt:lpstr>
      <vt:lpstr>'1 - SO 101.1 Místní komun...'!Oblast_tisku</vt:lpstr>
      <vt:lpstr>'2 - SO 101.2  Místní komu...'!Oblast_tisku</vt:lpstr>
      <vt:lpstr>'3 - SO 101-3 Místní komun...'!Oblast_tisku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pechovji</cp:lastModifiedBy>
  <dcterms:created xsi:type="dcterms:W3CDTF">2019-01-23T12:04:44Z</dcterms:created>
  <dcterms:modified xsi:type="dcterms:W3CDTF">2021-03-22T15:19:00Z</dcterms:modified>
</cp:coreProperties>
</file>